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240" windowHeight="12525" tabRatio="973" activeTab="2"/>
  </bookViews>
  <sheets>
    <sheet name="Sheet1" sheetId="1" r:id="rId1"/>
    <sheet name="結合テスト報告書" sheetId="2" r:id="rId2"/>
    <sheet name="共通" sheetId="3" r:id="rId3"/>
    <sheet name="F式基準値マスタ" sheetId="4" r:id="rId4"/>
    <sheet name="３ー１ー１．基準値低(修正前 0000795)" sheetId="5" r:id="rId5"/>
    <sheet name="３ー１ー２．基準値低(修正後 0000795)" sheetId="6" r:id="rId6"/>
    <sheet name="３ー１ー２ー４．異常値区分の確認" sheetId="7" r:id="rId7"/>
    <sheet name="３ー２ー１．基準値低(修正前 0013112)" sheetId="8" r:id="rId8"/>
    <sheet name="３ー２ー２．基準値低(修正後 0013112)" sheetId="9" r:id="rId9"/>
    <sheet name="３ー２ー２ー４．異常値区分の確認" sheetId="10" r:id="rId10"/>
    <sheet name="３ー３ー１．基準値低(修正前 0012151)" sheetId="11" r:id="rId11"/>
    <sheet name="３ー３ー２．基準値低(修正後 0012151)" sheetId="12" r:id="rId12"/>
    <sheet name="３ー３ー２ー４．異常値区分の確認" sheetId="13" r:id="rId13"/>
    <sheet name="４ー１ー１．基準値(修正前 0000795)" sheetId="14" r:id="rId14"/>
    <sheet name="4ー１ー２．基準値(修正後 0000795)" sheetId="15" r:id="rId15"/>
    <sheet name="４ー１ー２ー４．異常値区分の確認" sheetId="16" r:id="rId16"/>
    <sheet name="４ー２ー１．基準値(前 0011593,0013112" sheetId="17" r:id="rId17"/>
    <sheet name="４ー２ー２．基準値(修正後 0011593,0013112" sheetId="18" r:id="rId18"/>
    <sheet name="４ー２ー２ー４．異常値区分の確認" sheetId="19" r:id="rId19"/>
    <sheet name="４ー３ー１．基準値(修正前 0012132)" sheetId="20" r:id="rId20"/>
    <sheet name="４ー３ー２．基準値(修正後 0012132)" sheetId="21" r:id="rId21"/>
    <sheet name="４ー3ー２ー４．異常値区分の確認" sheetId="22" r:id="rId22"/>
    <sheet name="４ー４ー１．基準値(修正前 0012151)" sheetId="23" r:id="rId23"/>
    <sheet name="４ー４ー２．基準値(修正後 0012151)" sheetId="24" r:id="rId24"/>
    <sheet name="４ー４ー２ー４．異常値区分の確認" sheetId="25" r:id="rId25"/>
    <sheet name="５ー１ー１．基準値高(修正前 0000795)" sheetId="26" r:id="rId26"/>
    <sheet name="５ー１ー２．基準値高(修正後 0000795)" sheetId="27" r:id="rId27"/>
    <sheet name="５ー１ー２ー４．異常値区分の確認" sheetId="28" r:id="rId28"/>
    <sheet name="５ー２ー１．基準値高(前 0013112)" sheetId="29" r:id="rId29"/>
    <sheet name="５ー２ー２．基準値高(修正後 0013112)" sheetId="30" r:id="rId30"/>
    <sheet name="５ー２ー２ー４．異常値区分の確認" sheetId="31" r:id="rId31"/>
    <sheet name="５ー３ー１．基準値高(修正前 0012151)" sheetId="32" r:id="rId32"/>
    <sheet name="５ー３ー２．基準値高(修正後 0012151)" sheetId="33" r:id="rId33"/>
    <sheet name="５ー３ー２ー４．異常値区分の確認" sheetId="34" r:id="rId34"/>
    <sheet name="６ー１ー１．計算不可(修正前 0000795)" sheetId="35" r:id="rId35"/>
    <sheet name="６ー１ー２．計算不可(修正後 0000795)" sheetId="36" r:id="rId36"/>
    <sheet name="６ー１ー２ー４．異常値区分の確認" sheetId="37" r:id="rId37"/>
    <sheet name="６ー２ー１．計算不可(修正前 0011593,0013112)" sheetId="38" r:id="rId38"/>
    <sheet name="６ー２ー２．計算不可(修正後 0011593,0013112)" sheetId="39" r:id="rId39"/>
    <sheet name="６ー２ー２ー４．異常値区分の確認" sheetId="40" r:id="rId40"/>
    <sheet name="6ー３ー１．計算不可(修正前 0012132)" sheetId="41" r:id="rId41"/>
    <sheet name="6ー３ー２．計算不可(修正後 0012132)" sheetId="42" r:id="rId42"/>
    <sheet name="６ー３ー２ー４．異常値区分の確認" sheetId="43" r:id="rId43"/>
    <sheet name="６ー４ー１．計算不可(修正前 0012151)" sheetId="44" r:id="rId44"/>
    <sheet name="６ー４ー２．計算不可(修正後 0012151)" sheetId="45" r:id="rId45"/>
    <sheet name="６ー４ー２ー４．異常値区分の確認" sheetId="46" r:id="rId46"/>
    <sheet name="7.新旧比較" sheetId="47" r:id="rId47"/>
    <sheet name="帳票" sheetId="48" r:id="rId48"/>
    <sheet name="データベース" sheetId="49" r:id="rId49"/>
    <sheet name="モジュールＩＦ" sheetId="50" r:id="rId50"/>
    <sheet name="システムＩＦ" sheetId="51" r:id="rId51"/>
    <sheet name="多重処理" sheetId="52" r:id="rId52"/>
    <sheet name="パフォーマンス" sheetId="53" r:id="rId53"/>
    <sheet name="バグ一覧" sheetId="54" r:id="rId54"/>
  </sheets>
  <externalReferences>
    <externalReference r:id="rId55"/>
    <externalReference r:id="rId56"/>
    <externalReference r:id="rId57"/>
    <externalReference r:id="rId58"/>
  </externalReferences>
  <definedNames>
    <definedName name="_Sort" hidden="1">#REF!</definedName>
    <definedName name="_Toc145909036" localSheetId="50">システムＩＦ!#REF!</definedName>
    <definedName name="_Toc145909036" localSheetId="48">データベース!#REF!</definedName>
    <definedName name="_Toc145909036" localSheetId="53">バグ一覧!#REF!</definedName>
    <definedName name="_Toc145909036" localSheetId="52">パフォーマンス!#REF!</definedName>
    <definedName name="_Toc145909036" localSheetId="49">モジュールＩＦ!#REF!</definedName>
    <definedName name="_Toc145909036" localSheetId="2">共通!#REF!</definedName>
    <definedName name="_Toc145909036" localSheetId="51">多重処理!#REF!</definedName>
    <definedName name="_Toc145909036" localSheetId="47">帳票!#REF!</definedName>
    <definedName name="_Toc145909040" localSheetId="50">システムＩＦ!#REF!</definedName>
    <definedName name="_Toc145909040" localSheetId="48">データベース!#REF!</definedName>
    <definedName name="_Toc145909040" localSheetId="53">バグ一覧!#REF!</definedName>
    <definedName name="_Toc145909040" localSheetId="52">パフォーマンス!#REF!</definedName>
    <definedName name="_Toc145909040" localSheetId="49">モジュールＩＦ!#REF!</definedName>
    <definedName name="_Toc145909040" localSheetId="2">共通!#REF!</definedName>
    <definedName name="_Toc145909040" localSheetId="51">多重処理!#REF!</definedName>
    <definedName name="_Toc145909040" localSheetId="47">帳票!#REF!</definedName>
    <definedName name="_Toc86741105" localSheetId="50">システムＩＦ!#REF!</definedName>
    <definedName name="_Toc86741105" localSheetId="48">データベース!#REF!</definedName>
    <definedName name="_Toc86741105" localSheetId="53">バグ一覧!#REF!</definedName>
    <definedName name="_Toc86741105" localSheetId="52">パフォーマンス!#REF!</definedName>
    <definedName name="_Toc86741105" localSheetId="49">モジュールＩＦ!#REF!</definedName>
    <definedName name="_Toc86741105" localSheetId="2">共通!#REF!</definedName>
    <definedName name="_Toc86741105" localSheetId="51">多重処理!#REF!</definedName>
    <definedName name="_Toc86741105" localSheetId="47">帳票!#REF!</definedName>
    <definedName name="_Toc86741106" localSheetId="50">システムＩＦ!#REF!</definedName>
    <definedName name="_Toc86741106" localSheetId="48">データベース!#REF!</definedName>
    <definedName name="_Toc86741106" localSheetId="53">バグ一覧!#REF!</definedName>
    <definedName name="_Toc86741106" localSheetId="52">パフォーマンス!#REF!</definedName>
    <definedName name="_Toc86741106" localSheetId="49">モジュールＩＦ!#REF!</definedName>
    <definedName name="_Toc86741106" localSheetId="2">共通!#REF!</definedName>
    <definedName name="_Toc86741106" localSheetId="51">多重処理!#REF!</definedName>
    <definedName name="_Toc86741106" localSheetId="47">帳票!#REF!</definedName>
    <definedName name="_Toc86741107" localSheetId="50">システムＩＦ!#REF!</definedName>
    <definedName name="_Toc86741107" localSheetId="48">データベース!#REF!</definedName>
    <definedName name="_Toc86741107" localSheetId="53">バグ一覧!#REF!</definedName>
    <definedName name="_Toc86741107" localSheetId="52">パフォーマンス!#REF!</definedName>
    <definedName name="_Toc86741107" localSheetId="49">モジュールＩＦ!#REF!</definedName>
    <definedName name="_Toc86741107" localSheetId="2">共通!#REF!</definedName>
    <definedName name="_Toc86741107" localSheetId="51">多重処理!#REF!</definedName>
    <definedName name="_Toc86741107" localSheetId="47">帳票!#REF!</definedName>
    <definedName name="_Toc86741108" localSheetId="50">システムＩＦ!#REF!</definedName>
    <definedName name="_Toc86741108" localSheetId="48">データベース!#REF!</definedName>
    <definedName name="_Toc86741108" localSheetId="53">バグ一覧!#REF!</definedName>
    <definedName name="_Toc86741108" localSheetId="52">パフォーマンス!#REF!</definedName>
    <definedName name="_Toc86741108" localSheetId="49">モジュールＩＦ!#REF!</definedName>
    <definedName name="_Toc86741108" localSheetId="2">共通!#REF!</definedName>
    <definedName name="_Toc86741108" localSheetId="51">多重処理!#REF!</definedName>
    <definedName name="_Toc86741108" localSheetId="47">帳票!#REF!</definedName>
    <definedName name="_Toc86741110" localSheetId="50">システムＩＦ!#REF!</definedName>
    <definedName name="_Toc86741110" localSheetId="48">データベース!#REF!</definedName>
    <definedName name="_Toc86741110" localSheetId="53">バグ一覧!#REF!</definedName>
    <definedName name="_Toc86741110" localSheetId="52">パフォーマンス!#REF!</definedName>
    <definedName name="_Toc86741110" localSheetId="49">モジュールＩＦ!#REF!</definedName>
    <definedName name="_Toc86741110" localSheetId="2">共通!#REF!</definedName>
    <definedName name="_Toc86741110" localSheetId="51">多重処理!#REF!</definedName>
    <definedName name="_Toc86741110" localSheetId="47">帳票!#REF!</definedName>
    <definedName name="_Toc86741111" localSheetId="50">システムＩＦ!#REF!</definedName>
    <definedName name="_Toc86741111" localSheetId="48">データベース!#REF!</definedName>
    <definedName name="_Toc86741111" localSheetId="53">バグ一覧!#REF!</definedName>
    <definedName name="_Toc86741111" localSheetId="52">パフォーマンス!#REF!</definedName>
    <definedName name="_Toc86741111" localSheetId="49">モジュールＩＦ!#REF!</definedName>
    <definedName name="_Toc86741111" localSheetId="2">共通!#REF!</definedName>
    <definedName name="_Toc86741111" localSheetId="51">多重処理!#REF!</definedName>
    <definedName name="_Toc86741111" localSheetId="47">帳票!#REF!</definedName>
    <definedName name="_Toc86741112" localSheetId="50">システムＩＦ!#REF!</definedName>
    <definedName name="_Toc86741112" localSheetId="48">データベース!#REF!</definedName>
    <definedName name="_Toc86741112" localSheetId="53">バグ一覧!#REF!</definedName>
    <definedName name="_Toc86741112" localSheetId="52">パフォーマンス!#REF!</definedName>
    <definedName name="_Toc86741112" localSheetId="49">モジュールＩＦ!#REF!</definedName>
    <definedName name="_Toc86741112" localSheetId="2">共通!#REF!</definedName>
    <definedName name="_Toc86741112" localSheetId="51">多重処理!#REF!</definedName>
    <definedName name="_Toc86741112" localSheetId="47">帳票!#REF!</definedName>
    <definedName name="BM">#REF!</definedName>
    <definedName name="CELLCNT">#REF!</definedName>
    <definedName name="CELLSIZ">#REF!</definedName>
    <definedName name="DATE">#REF!</definedName>
    <definedName name="GMIN_NO">#REF!</definedName>
    <definedName name="MIN_NO">#REF!</definedName>
    <definedName name="_xlnm.Print_Titles" localSheetId="50">システムＩＦ!$1:$2</definedName>
    <definedName name="_xlnm.Print_Titles" localSheetId="48">データベース!$1:$2</definedName>
    <definedName name="_xlnm.Print_Titles" localSheetId="53">バグ一覧!$1:$2</definedName>
    <definedName name="_xlnm.Print_Titles" localSheetId="52">パフォーマンス!$1:$2</definedName>
    <definedName name="_xlnm.Print_Titles" localSheetId="49">モジュールＩＦ!$1:$2</definedName>
    <definedName name="_xlnm.Print_Titles" localSheetId="2">共通!$1:$2</definedName>
    <definedName name="_xlnm.Print_Titles" localSheetId="51">多重処理!$1:$2</definedName>
    <definedName name="_xlnm.Print_Titles" localSheetId="47">帳票!$1:$2</definedName>
    <definedName name="Record1">[1]!Record1</definedName>
    <definedName name="Record2">[1]!Record2</definedName>
    <definedName name="ST_MONTH">#REF!</definedName>
    <definedName name="YOTEI_EN">#REF!</definedName>
    <definedName name="YOTEI_ST">#REF!</definedName>
    <definedName name="ああ">#REF!</definedName>
    <definedName name="テスト環境">[2]リスト用!$B$2:$B$6</definedName>
    <definedName name="稼働日">#REF!</definedName>
    <definedName name="管理台帳">#REF!</definedName>
    <definedName name="管理票ｼｰﾄ">#REF!</definedName>
    <definedName name="区分">#REF!</definedName>
    <definedName name="顧客住所">#REF!</definedName>
    <definedName name="始業時間">[3]初期値!$C$3</definedName>
    <definedName name="終業時間">[3]初期値!$F$3</definedName>
    <definedName name="深夜開始">[3]初期値!$G$3</definedName>
    <definedName name="転送項目定義">#REF!</definedName>
    <definedName name="曜日">#REF!</definedName>
    <definedName name="_Sort" localSheetId="5">#REF!</definedName>
    <definedName name="aa">aa</definedName>
    <definedName name="aaa">#REF!</definedName>
    <definedName name="bb">#REF!</definedName>
    <definedName name="bbb">#REF!</definedName>
    <definedName name="BM" localSheetId="5">#REF!</definedName>
    <definedName name="CELLCNT" localSheetId="5">#REF!</definedName>
    <definedName name="CELLSIZ" localSheetId="5">#REF!</definedName>
    <definedName name="DATE" localSheetId="5">#REF!</definedName>
    <definedName name="GMIN_NO" localSheetId="5">#REF!</definedName>
    <definedName name="MIN_NO" localSheetId="5">#REF!</definedName>
    <definedName name="Pro一覧表">#REF!</definedName>
    <definedName name="Record1" localSheetId="5">Record1</definedName>
    <definedName name="Record2" localSheetId="5">Record2</definedName>
    <definedName name="ST_MONTH" localSheetId="5">#REF!</definedName>
    <definedName name="YOTEI_EN" localSheetId="5">#REF!</definedName>
    <definedName name="YOTEI_ST" localSheetId="5">#REF!</definedName>
    <definedName name="ああ" localSheetId="5">#REF!</definedName>
    <definedName name="チェックボックスゾーン">[4]作業計画シート!$M$13:$V$13,[4]作業計画シート!$M$14:$Q$14,[4]作業計画シート!$E$15:$O$15,[4]作業計画シート!$E$16:$P$16,[4]作業計画シート!$D$18:$M$18,[4]作業計画シート!$D$19:$V$19,[4]作業計画シート!$G$20:$V$20,[4]作業計画シート!$D$36:$V$36,[4]作業計画シート!$F$47,[4]作業計画シート!$F$47,[4]作業計画シート!$H$46:$O$49,[4]作業計画シート!$S$14</definedName>
    <definedName name="稼働日" localSheetId="5">#REF!</definedName>
    <definedName name="管理台帳" localSheetId="5">#REF!</definedName>
    <definedName name="管理票ｼｰﾄ" localSheetId="5">#REF!</definedName>
    <definedName name="区分" localSheetId="5">#REF!</definedName>
    <definedName name="顧客住所" localSheetId="5">#REF!</definedName>
    <definedName name="転送項目定義" localSheetId="5">#REF!</definedName>
    <definedName name="曜日" localSheetId="5">#REF!</definedName>
    <definedName name="aa" localSheetId="5">aa</definedName>
    <definedName name="_xlnm.Print_Area" localSheetId="5">'３ー１ー２．基準値低(修正後 0000795)'!$A$1:$P$173</definedName>
    <definedName name="_Sort" localSheetId="6">#REF!</definedName>
    <definedName name="BM" localSheetId="6">#REF!</definedName>
    <definedName name="CELLCNT" localSheetId="6">#REF!</definedName>
    <definedName name="CELLSIZ" localSheetId="6">#REF!</definedName>
    <definedName name="DATE" localSheetId="6">#REF!</definedName>
    <definedName name="GMIN_NO" localSheetId="6">#REF!</definedName>
    <definedName name="MIN_NO" localSheetId="6">#REF!</definedName>
    <definedName name="Record1" localSheetId="6">[1]!Record1</definedName>
    <definedName name="Record2" localSheetId="6">[1]!Record2</definedName>
    <definedName name="ST_MONTH" localSheetId="6">#REF!</definedName>
    <definedName name="YOTEI_EN" localSheetId="6">#REF!</definedName>
    <definedName name="YOTEI_ST" localSheetId="6">#REF!</definedName>
    <definedName name="ああ" localSheetId="6">#REF!</definedName>
    <definedName name="稼働日" localSheetId="6">#REF!</definedName>
    <definedName name="管理台帳" localSheetId="6">#REF!</definedName>
    <definedName name="管理票ｼｰﾄ" localSheetId="6">#REF!</definedName>
    <definedName name="区分" localSheetId="6">#REF!</definedName>
    <definedName name="顧客住所" localSheetId="6">#REF!</definedName>
    <definedName name="転送項目定義" localSheetId="6">#REF!</definedName>
    <definedName name="曜日" localSheetId="6">#REF!</definedName>
    <definedName name="_Sort" localSheetId="4">#REF!</definedName>
    <definedName name="BM" localSheetId="4">#REF!</definedName>
    <definedName name="CELLCNT" localSheetId="4">#REF!</definedName>
    <definedName name="CELLSIZ" localSheetId="4">#REF!</definedName>
    <definedName name="DATE" localSheetId="4">#REF!</definedName>
    <definedName name="GMIN_NO" localSheetId="4">#REF!</definedName>
    <definedName name="MIN_NO" localSheetId="4">#REF!</definedName>
    <definedName name="Record1" localSheetId="4">Record1</definedName>
    <definedName name="Record2" localSheetId="4">Record2</definedName>
    <definedName name="ST_MONTH" localSheetId="4">#REF!</definedName>
    <definedName name="YOTEI_EN" localSheetId="4">#REF!</definedName>
    <definedName name="YOTEI_ST" localSheetId="4">#REF!</definedName>
    <definedName name="ああ" localSheetId="4">#REF!</definedName>
    <definedName name="稼働日" localSheetId="4">#REF!</definedName>
    <definedName name="管理台帳" localSheetId="4">#REF!</definedName>
    <definedName name="管理票ｼｰﾄ" localSheetId="4">#REF!</definedName>
    <definedName name="区分" localSheetId="4">#REF!</definedName>
    <definedName name="顧客住所" localSheetId="4">#REF!</definedName>
    <definedName name="転送項目定義" localSheetId="4">#REF!</definedName>
    <definedName name="曜日" localSheetId="4">#REF!</definedName>
    <definedName name="aa" localSheetId="4">aa</definedName>
    <definedName name="_xlnm.Print_Area" localSheetId="4">'３ー１ー１．基準値低(修正前 0000795)'!$A$1:$P$83</definedName>
    <definedName name="_Sort" localSheetId="7">#REF!</definedName>
    <definedName name="BM" localSheetId="7">#REF!</definedName>
    <definedName name="CELLCNT" localSheetId="7">#REF!</definedName>
    <definedName name="CELLSIZ" localSheetId="7">#REF!</definedName>
    <definedName name="DATE" localSheetId="7">#REF!</definedName>
    <definedName name="GMIN_NO" localSheetId="7">#REF!</definedName>
    <definedName name="MIN_NO" localSheetId="7">#REF!</definedName>
    <definedName name="Record1" localSheetId="7">Record1</definedName>
    <definedName name="Record2" localSheetId="7">Record2</definedName>
    <definedName name="ST_MONTH" localSheetId="7">#REF!</definedName>
    <definedName name="YOTEI_EN" localSheetId="7">#REF!</definedName>
    <definedName name="YOTEI_ST" localSheetId="7">#REF!</definedName>
    <definedName name="ああ" localSheetId="7">#REF!</definedName>
    <definedName name="稼働日" localSheetId="7">#REF!</definedName>
    <definedName name="管理台帳" localSheetId="7">#REF!</definedName>
    <definedName name="管理票ｼｰﾄ" localSheetId="7">#REF!</definedName>
    <definedName name="区分" localSheetId="7">#REF!</definedName>
    <definedName name="顧客住所" localSheetId="7">#REF!</definedName>
    <definedName name="転送項目定義" localSheetId="7">#REF!</definedName>
    <definedName name="曜日" localSheetId="7">#REF!</definedName>
    <definedName name="aa" localSheetId="7">aa</definedName>
    <definedName name="_xlnm.Print_Area" localSheetId="7">'３ー２ー１．基準値低(修正前 0013112)'!$A$1:$P$84</definedName>
    <definedName name="_Sort" localSheetId="10">#REF!</definedName>
    <definedName name="BM" localSheetId="10">#REF!</definedName>
    <definedName name="CELLCNT" localSheetId="10">#REF!</definedName>
    <definedName name="CELLSIZ" localSheetId="10">#REF!</definedName>
    <definedName name="DATE" localSheetId="10">#REF!</definedName>
    <definedName name="GMIN_NO" localSheetId="10">#REF!</definedName>
    <definedName name="MIN_NO" localSheetId="10">#REF!</definedName>
    <definedName name="Record1" localSheetId="10">Record1</definedName>
    <definedName name="Record2" localSheetId="10">Record2</definedName>
    <definedName name="ST_MONTH" localSheetId="10">#REF!</definedName>
    <definedName name="YOTEI_EN" localSheetId="10">#REF!</definedName>
    <definedName name="YOTEI_ST" localSheetId="10">#REF!</definedName>
    <definedName name="ああ" localSheetId="10">#REF!</definedName>
    <definedName name="稼働日" localSheetId="10">#REF!</definedName>
    <definedName name="管理台帳" localSheetId="10">#REF!</definedName>
    <definedName name="管理票ｼｰﾄ" localSheetId="10">#REF!</definedName>
    <definedName name="区分" localSheetId="10">#REF!</definedName>
    <definedName name="顧客住所" localSheetId="10">#REF!</definedName>
    <definedName name="転送項目定義" localSheetId="10">#REF!</definedName>
    <definedName name="曜日" localSheetId="10">#REF!</definedName>
    <definedName name="aa" localSheetId="10">aa</definedName>
    <definedName name="_xlnm.Print_Area" localSheetId="10">'３ー３ー１．基準値低(修正前 0012151)'!$A$1:$P$106</definedName>
    <definedName name="_Sort" localSheetId="13">#REF!</definedName>
    <definedName name="BM" localSheetId="13">#REF!</definedName>
    <definedName name="CELLCNT" localSheetId="13">#REF!</definedName>
    <definedName name="CELLSIZ" localSheetId="13">#REF!</definedName>
    <definedName name="DATE" localSheetId="13">#REF!</definedName>
    <definedName name="GMIN_NO" localSheetId="13">#REF!</definedName>
    <definedName name="MIN_NO" localSheetId="13">#REF!</definedName>
    <definedName name="Record1" localSheetId="13">Record1</definedName>
    <definedName name="Record2" localSheetId="13">Record2</definedName>
    <definedName name="ST_MONTH" localSheetId="13">#REF!</definedName>
    <definedName name="YOTEI_EN" localSheetId="13">#REF!</definedName>
    <definedName name="YOTEI_ST" localSheetId="13">#REF!</definedName>
    <definedName name="ああ" localSheetId="13">#REF!</definedName>
    <definedName name="稼働日" localSheetId="13">#REF!</definedName>
    <definedName name="管理台帳" localSheetId="13">#REF!</definedName>
    <definedName name="管理票ｼｰﾄ" localSheetId="13">#REF!</definedName>
    <definedName name="区分" localSheetId="13">#REF!</definedName>
    <definedName name="顧客住所" localSheetId="13">#REF!</definedName>
    <definedName name="転送項目定義" localSheetId="13">#REF!</definedName>
    <definedName name="曜日" localSheetId="13">#REF!</definedName>
    <definedName name="aa" localSheetId="13">aa</definedName>
    <definedName name="_xlnm.Print_Area" localSheetId="13">'４ー１ー１．基準値(修正前 0000795)'!$A$1:$P$85</definedName>
    <definedName name="_Sort" localSheetId="16">#REF!</definedName>
    <definedName name="BM" localSheetId="16">#REF!</definedName>
    <definedName name="CELLCNT" localSheetId="16">#REF!</definedName>
    <definedName name="CELLSIZ" localSheetId="16">#REF!</definedName>
    <definedName name="DATE" localSheetId="16">#REF!</definedName>
    <definedName name="GMIN_NO" localSheetId="16">#REF!</definedName>
    <definedName name="MIN_NO" localSheetId="16">#REF!</definedName>
    <definedName name="Record1" localSheetId="16">Record1</definedName>
    <definedName name="Record2" localSheetId="16">Record2</definedName>
    <definedName name="ST_MONTH" localSheetId="16">#REF!</definedName>
    <definedName name="YOTEI_EN" localSheetId="16">#REF!</definedName>
    <definedName name="YOTEI_ST" localSheetId="16">#REF!</definedName>
    <definedName name="ああ" localSheetId="16">#REF!</definedName>
    <definedName name="稼働日" localSheetId="16">#REF!</definedName>
    <definedName name="管理台帳" localSheetId="16">#REF!</definedName>
    <definedName name="管理票ｼｰﾄ" localSheetId="16">#REF!</definedName>
    <definedName name="区分" localSheetId="16">#REF!</definedName>
    <definedName name="顧客住所" localSheetId="16">#REF!</definedName>
    <definedName name="転送項目定義" localSheetId="16">#REF!</definedName>
    <definedName name="曜日" localSheetId="16">#REF!</definedName>
    <definedName name="aa" localSheetId="16">aa</definedName>
    <definedName name="_xlnm.Print_Area" localSheetId="16">'４ー２ー１．基準値(前 0011593,0013112'!$A$1:$P$90</definedName>
    <definedName name="_Sort" localSheetId="19">#REF!</definedName>
    <definedName name="BM" localSheetId="19">#REF!</definedName>
    <definedName name="CELLCNT" localSheetId="19">#REF!</definedName>
    <definedName name="CELLSIZ" localSheetId="19">#REF!</definedName>
    <definedName name="DATE" localSheetId="19">#REF!</definedName>
    <definedName name="GMIN_NO" localSheetId="19">#REF!</definedName>
    <definedName name="MIN_NO" localSheetId="19">#REF!</definedName>
    <definedName name="Record1" localSheetId="19">Record1</definedName>
    <definedName name="Record2" localSheetId="19">Record2</definedName>
    <definedName name="ST_MONTH" localSheetId="19">#REF!</definedName>
    <definedName name="YOTEI_EN" localSheetId="19">#REF!</definedName>
    <definedName name="YOTEI_ST" localSheetId="19">#REF!</definedName>
    <definedName name="ああ" localSheetId="19">#REF!</definedName>
    <definedName name="稼働日" localSheetId="19">#REF!</definedName>
    <definedName name="管理台帳" localSheetId="19">#REF!</definedName>
    <definedName name="管理票ｼｰﾄ" localSheetId="19">#REF!</definedName>
    <definedName name="区分" localSheetId="19">#REF!</definedName>
    <definedName name="顧客住所" localSheetId="19">#REF!</definedName>
    <definedName name="転送項目定義" localSheetId="19">#REF!</definedName>
    <definedName name="曜日" localSheetId="19">#REF!</definedName>
    <definedName name="aa" localSheetId="19">aa</definedName>
    <definedName name="_xlnm.Print_Area" localSheetId="19">'４ー３ー１．基準値(修正前 0012132)'!$A$1:$P$85</definedName>
    <definedName name="_Sort" localSheetId="22">#REF!</definedName>
    <definedName name="BM" localSheetId="22">#REF!</definedName>
    <definedName name="CELLCNT" localSheetId="22">#REF!</definedName>
    <definedName name="CELLSIZ" localSheetId="22">#REF!</definedName>
    <definedName name="DATE" localSheetId="22">#REF!</definedName>
    <definedName name="GMIN_NO" localSheetId="22">#REF!</definedName>
    <definedName name="MIN_NO" localSheetId="22">#REF!</definedName>
    <definedName name="Record1" localSheetId="22">Record1</definedName>
    <definedName name="Record2" localSheetId="22">Record2</definedName>
    <definedName name="ST_MONTH" localSheetId="22">#REF!</definedName>
    <definedName name="YOTEI_EN" localSheetId="22">#REF!</definedName>
    <definedName name="YOTEI_ST" localSheetId="22">#REF!</definedName>
    <definedName name="ああ" localSheetId="22">#REF!</definedName>
    <definedName name="稼働日" localSheetId="22">#REF!</definedName>
    <definedName name="管理台帳" localSheetId="22">#REF!</definedName>
    <definedName name="管理票ｼｰﾄ" localSheetId="22">#REF!</definedName>
    <definedName name="区分" localSheetId="22">#REF!</definedName>
    <definedName name="顧客住所" localSheetId="22">#REF!</definedName>
    <definedName name="転送項目定義" localSheetId="22">#REF!</definedName>
    <definedName name="曜日" localSheetId="22">#REF!</definedName>
    <definedName name="aa" localSheetId="22">aa</definedName>
    <definedName name="_xlnm.Print_Area" localSheetId="22">'４ー４ー１．基準値(修正前 0012151)'!$A$1:$P$108</definedName>
    <definedName name="_Sort" localSheetId="25">#REF!</definedName>
    <definedName name="BM" localSheetId="25">#REF!</definedName>
    <definedName name="CELLCNT" localSheetId="25">#REF!</definedName>
    <definedName name="CELLSIZ" localSheetId="25">#REF!</definedName>
    <definedName name="DATE" localSheetId="25">#REF!</definedName>
    <definedName name="GMIN_NO" localSheetId="25">#REF!</definedName>
    <definedName name="MIN_NO" localSheetId="25">#REF!</definedName>
    <definedName name="Record1" localSheetId="25">Record1</definedName>
    <definedName name="Record2" localSheetId="25">Record2</definedName>
    <definedName name="ST_MONTH" localSheetId="25">#REF!</definedName>
    <definedName name="YOTEI_EN" localSheetId="25">#REF!</definedName>
    <definedName name="YOTEI_ST" localSheetId="25">#REF!</definedName>
    <definedName name="ああ" localSheetId="25">#REF!</definedName>
    <definedName name="稼働日" localSheetId="25">#REF!</definedName>
    <definedName name="管理台帳" localSheetId="25">#REF!</definedName>
    <definedName name="管理票ｼｰﾄ" localSheetId="25">#REF!</definedName>
    <definedName name="区分" localSheetId="25">#REF!</definedName>
    <definedName name="顧客住所" localSheetId="25">#REF!</definedName>
    <definedName name="転送項目定義" localSheetId="25">#REF!</definedName>
    <definedName name="曜日" localSheetId="25">#REF!</definedName>
    <definedName name="aa" localSheetId="25">aa</definedName>
    <definedName name="_xlnm.Print_Area" localSheetId="25">'５ー１ー１．基準値高(修正前 0000795)'!$A$1:$P$86</definedName>
    <definedName name="_Sort" localSheetId="28">#REF!</definedName>
    <definedName name="BM" localSheetId="28">#REF!</definedName>
    <definedName name="CELLCNT" localSheetId="28">#REF!</definedName>
    <definedName name="CELLSIZ" localSheetId="28">#REF!</definedName>
    <definedName name="DATE" localSheetId="28">#REF!</definedName>
    <definedName name="GMIN_NO" localSheetId="28">#REF!</definedName>
    <definedName name="MIN_NO" localSheetId="28">#REF!</definedName>
    <definedName name="Record1" localSheetId="28">Record1</definedName>
    <definedName name="Record2" localSheetId="28">Record2</definedName>
    <definedName name="ST_MONTH" localSheetId="28">#REF!</definedName>
    <definedName name="YOTEI_EN" localSheetId="28">#REF!</definedName>
    <definedName name="YOTEI_ST" localSheetId="28">#REF!</definedName>
    <definedName name="ああ" localSheetId="28">#REF!</definedName>
    <definedName name="稼働日" localSheetId="28">#REF!</definedName>
    <definedName name="管理台帳" localSheetId="28">#REF!</definedName>
    <definedName name="管理票ｼｰﾄ" localSheetId="28">#REF!</definedName>
    <definedName name="区分" localSheetId="28">#REF!</definedName>
    <definedName name="顧客住所" localSheetId="28">#REF!</definedName>
    <definedName name="転送項目定義" localSheetId="28">#REF!</definedName>
    <definedName name="曜日" localSheetId="28">#REF!</definedName>
    <definedName name="aa" localSheetId="28">aa</definedName>
    <definedName name="_xlnm.Print_Area" localSheetId="28">'５ー２ー１．基準値高(前 0013112)'!$A$1:$P$93</definedName>
    <definedName name="_Sort" localSheetId="31">#REF!</definedName>
    <definedName name="BM" localSheetId="31">#REF!</definedName>
    <definedName name="CELLCNT" localSheetId="31">#REF!</definedName>
    <definedName name="CELLSIZ" localSheetId="31">#REF!</definedName>
    <definedName name="DATE" localSheetId="31">#REF!</definedName>
    <definedName name="GMIN_NO" localSheetId="31">#REF!</definedName>
    <definedName name="MIN_NO" localSheetId="31">#REF!</definedName>
    <definedName name="Record1" localSheetId="31">Record1</definedName>
    <definedName name="Record2" localSheetId="31">Record2</definedName>
    <definedName name="ST_MONTH" localSheetId="31">#REF!</definedName>
    <definedName name="YOTEI_EN" localSheetId="31">#REF!</definedName>
    <definedName name="YOTEI_ST" localSheetId="31">#REF!</definedName>
    <definedName name="ああ" localSheetId="31">#REF!</definedName>
    <definedName name="稼働日" localSheetId="31">#REF!</definedName>
    <definedName name="管理台帳" localSheetId="31">#REF!</definedName>
    <definedName name="管理票ｼｰﾄ" localSheetId="31">#REF!</definedName>
    <definedName name="区分" localSheetId="31">#REF!</definedName>
    <definedName name="顧客住所" localSheetId="31">#REF!</definedName>
    <definedName name="転送項目定義" localSheetId="31">#REF!</definedName>
    <definedName name="曜日" localSheetId="31">#REF!</definedName>
    <definedName name="aa" localSheetId="31">aa</definedName>
    <definedName name="_xlnm.Print_Area" localSheetId="31">'５ー３ー１．基準値高(修正前 0012151)'!$A$1:$P$85</definedName>
    <definedName name="_Sort" localSheetId="34">#REF!</definedName>
    <definedName name="BM" localSheetId="34">#REF!</definedName>
    <definedName name="CELLCNT" localSheetId="34">#REF!</definedName>
    <definedName name="CELLSIZ" localSheetId="34">#REF!</definedName>
    <definedName name="DATE" localSheetId="34">#REF!</definedName>
    <definedName name="GMIN_NO" localSheetId="34">#REF!</definedName>
    <definedName name="MIN_NO" localSheetId="34">#REF!</definedName>
    <definedName name="Record1" localSheetId="34">Record1</definedName>
    <definedName name="Record2" localSheetId="34">Record2</definedName>
    <definedName name="ST_MONTH" localSheetId="34">#REF!</definedName>
    <definedName name="YOTEI_EN" localSheetId="34">#REF!</definedName>
    <definedName name="YOTEI_ST" localSheetId="34">#REF!</definedName>
    <definedName name="ああ" localSheetId="34">#REF!</definedName>
    <definedName name="稼働日" localSheetId="34">#REF!</definedName>
    <definedName name="管理台帳" localSheetId="34">#REF!</definedName>
    <definedName name="管理票ｼｰﾄ" localSheetId="34">#REF!</definedName>
    <definedName name="区分" localSheetId="34">#REF!</definedName>
    <definedName name="顧客住所" localSheetId="34">#REF!</definedName>
    <definedName name="転送項目定義" localSheetId="34">#REF!</definedName>
    <definedName name="曜日" localSheetId="34">#REF!</definedName>
    <definedName name="aa" localSheetId="34">aa</definedName>
    <definedName name="_xlnm.Print_Area" localSheetId="34">'６ー１ー１．計算不可(修正前 0000795)'!$A$1:$P$84</definedName>
    <definedName name="_Sort" localSheetId="37">#REF!</definedName>
    <definedName name="BM" localSheetId="37">#REF!</definedName>
    <definedName name="CELLCNT" localSheetId="37">#REF!</definedName>
    <definedName name="CELLSIZ" localSheetId="37">#REF!</definedName>
    <definedName name="DATE" localSheetId="37">#REF!</definedName>
    <definedName name="GMIN_NO" localSheetId="37">#REF!</definedName>
    <definedName name="MIN_NO" localSheetId="37">#REF!</definedName>
    <definedName name="Record1" localSheetId="37">Record1</definedName>
    <definedName name="Record2" localSheetId="37">Record2</definedName>
    <definedName name="ST_MONTH" localSheetId="37">#REF!</definedName>
    <definedName name="YOTEI_EN" localSheetId="37">#REF!</definedName>
    <definedName name="YOTEI_ST" localSheetId="37">#REF!</definedName>
    <definedName name="ああ" localSheetId="37">#REF!</definedName>
    <definedName name="稼働日" localSheetId="37">#REF!</definedName>
    <definedName name="管理台帳" localSheetId="37">#REF!</definedName>
    <definedName name="管理票ｼｰﾄ" localSheetId="37">#REF!</definedName>
    <definedName name="区分" localSheetId="37">#REF!</definedName>
    <definedName name="顧客住所" localSheetId="37">#REF!</definedName>
    <definedName name="転送項目定義" localSheetId="37">#REF!</definedName>
    <definedName name="曜日" localSheetId="37">#REF!</definedName>
    <definedName name="aa" localSheetId="37">aa</definedName>
    <definedName name="_xlnm.Print_Area" localSheetId="37">'６ー２ー１．計算不可(修正前 0011593,0013112)'!$A$1:$P$88</definedName>
    <definedName name="_Sort" localSheetId="40">#REF!</definedName>
    <definedName name="BM" localSheetId="40">#REF!</definedName>
    <definedName name="CELLCNT" localSheetId="40">#REF!</definedName>
    <definedName name="CELLSIZ" localSheetId="40">#REF!</definedName>
    <definedName name="DATE" localSheetId="40">#REF!</definedName>
    <definedName name="GMIN_NO" localSheetId="40">#REF!</definedName>
    <definedName name="MIN_NO" localSheetId="40">#REF!</definedName>
    <definedName name="Record1" localSheetId="40">Record1</definedName>
    <definedName name="Record2" localSheetId="40">Record2</definedName>
    <definedName name="ST_MONTH" localSheetId="40">#REF!</definedName>
    <definedName name="YOTEI_EN" localSheetId="40">#REF!</definedName>
    <definedName name="YOTEI_ST" localSheetId="40">#REF!</definedName>
    <definedName name="ああ" localSheetId="40">#REF!</definedName>
    <definedName name="稼働日" localSheetId="40">#REF!</definedName>
    <definedName name="管理台帳" localSheetId="40">#REF!</definedName>
    <definedName name="管理票ｼｰﾄ" localSheetId="40">#REF!</definedName>
    <definedName name="区分" localSheetId="40">#REF!</definedName>
    <definedName name="顧客住所" localSheetId="40">#REF!</definedName>
    <definedName name="転送項目定義" localSheetId="40">#REF!</definedName>
    <definedName name="曜日" localSheetId="40">#REF!</definedName>
    <definedName name="aa" localSheetId="40">aa</definedName>
    <definedName name="_xlnm.Print_Area" localSheetId="40">'6ー３ー１．計算不可(修正前 0012132)'!$A$1:$P$85</definedName>
    <definedName name="_Sort" localSheetId="43">#REF!</definedName>
    <definedName name="BM" localSheetId="43">#REF!</definedName>
    <definedName name="CELLCNT" localSheetId="43">#REF!</definedName>
    <definedName name="CELLSIZ" localSheetId="43">#REF!</definedName>
    <definedName name="DATE" localSheetId="43">#REF!</definedName>
    <definedName name="GMIN_NO" localSheetId="43">#REF!</definedName>
    <definedName name="MIN_NO" localSheetId="43">#REF!</definedName>
    <definedName name="Record1" localSheetId="43">Record1</definedName>
    <definedName name="Record2" localSheetId="43">Record2</definedName>
    <definedName name="ST_MONTH" localSheetId="43">#REF!</definedName>
    <definedName name="YOTEI_EN" localSheetId="43">#REF!</definedName>
    <definedName name="YOTEI_ST" localSheetId="43">#REF!</definedName>
    <definedName name="ああ" localSheetId="43">#REF!</definedName>
    <definedName name="稼働日" localSheetId="43">#REF!</definedName>
    <definedName name="管理台帳" localSheetId="43">#REF!</definedName>
    <definedName name="管理票ｼｰﾄ" localSheetId="43">#REF!</definedName>
    <definedName name="区分" localSheetId="43">#REF!</definedName>
    <definedName name="顧客住所" localSheetId="43">#REF!</definedName>
    <definedName name="転送項目定義" localSheetId="43">#REF!</definedName>
    <definedName name="曜日" localSheetId="43">#REF!</definedName>
    <definedName name="aa" localSheetId="43">aa</definedName>
    <definedName name="_xlnm.Print_Area" localSheetId="43">'６ー４ー１．計算不可(修正前 0012151)'!$A$1:$P$113</definedName>
    <definedName name="aa" localSheetId="9">aa</definedName>
    <definedName name="_Sort" localSheetId="9">#REF!</definedName>
    <definedName name="BM" localSheetId="9">#REF!</definedName>
    <definedName name="CELLCNT" localSheetId="9">#REF!</definedName>
    <definedName name="CELLSIZ" localSheetId="9">#REF!</definedName>
    <definedName name="DATE" localSheetId="9">#REF!</definedName>
    <definedName name="GMIN_NO" localSheetId="9">#REF!</definedName>
    <definedName name="MIN_NO" localSheetId="9">#REF!</definedName>
    <definedName name="Record1" localSheetId="9">[1]!Record1</definedName>
    <definedName name="Record2" localSheetId="9">[1]!Record2</definedName>
    <definedName name="ST_MONTH" localSheetId="9">#REF!</definedName>
    <definedName name="YOTEI_EN" localSheetId="9">#REF!</definedName>
    <definedName name="YOTEI_ST" localSheetId="9">#REF!</definedName>
    <definedName name="ああ" localSheetId="9">#REF!</definedName>
    <definedName name="稼働日" localSheetId="9">#REF!</definedName>
    <definedName name="管理台帳" localSheetId="9">#REF!</definedName>
    <definedName name="管理票ｼｰﾄ" localSheetId="9">#REF!</definedName>
    <definedName name="区分" localSheetId="9">#REF!</definedName>
    <definedName name="顧客住所" localSheetId="9">#REF!</definedName>
    <definedName name="転送項目定義" localSheetId="9">#REF!</definedName>
    <definedName name="曜日" localSheetId="9">#REF!</definedName>
    <definedName name="aa" localSheetId="12">aa</definedName>
    <definedName name="_Sort" localSheetId="12">#REF!</definedName>
    <definedName name="BM" localSheetId="12">#REF!</definedName>
    <definedName name="CELLCNT" localSheetId="12">#REF!</definedName>
    <definedName name="CELLSIZ" localSheetId="12">#REF!</definedName>
    <definedName name="DATE" localSheetId="12">#REF!</definedName>
    <definedName name="GMIN_NO" localSheetId="12">#REF!</definedName>
    <definedName name="MIN_NO" localSheetId="12">#REF!</definedName>
    <definedName name="Record1" localSheetId="12">[1]!Record1</definedName>
    <definedName name="Record2" localSheetId="12">[1]!Record2</definedName>
    <definedName name="ST_MONTH" localSheetId="12">#REF!</definedName>
    <definedName name="YOTEI_EN" localSheetId="12">#REF!</definedName>
    <definedName name="YOTEI_ST" localSheetId="12">#REF!</definedName>
    <definedName name="ああ" localSheetId="12">#REF!</definedName>
    <definedName name="稼働日" localSheetId="12">#REF!</definedName>
    <definedName name="管理台帳" localSheetId="12">#REF!</definedName>
    <definedName name="管理票ｼｰﾄ" localSheetId="12">#REF!</definedName>
    <definedName name="区分" localSheetId="12">#REF!</definedName>
    <definedName name="顧客住所" localSheetId="12">#REF!</definedName>
    <definedName name="転送項目定義" localSheetId="12">#REF!</definedName>
    <definedName name="曜日" localSheetId="12">#REF!</definedName>
    <definedName name="aa" localSheetId="15">aa</definedName>
    <definedName name="_Sort" localSheetId="15">#REF!</definedName>
    <definedName name="BM" localSheetId="15">#REF!</definedName>
    <definedName name="CELLCNT" localSheetId="15">#REF!</definedName>
    <definedName name="CELLSIZ" localSheetId="15">#REF!</definedName>
    <definedName name="DATE" localSheetId="15">#REF!</definedName>
    <definedName name="GMIN_NO" localSheetId="15">#REF!</definedName>
    <definedName name="MIN_NO" localSheetId="15">#REF!</definedName>
    <definedName name="Record1" localSheetId="15">[1]!Record1</definedName>
    <definedName name="Record2" localSheetId="15">[1]!Record2</definedName>
    <definedName name="ST_MONTH" localSheetId="15">#REF!</definedName>
    <definedName name="YOTEI_EN" localSheetId="15">#REF!</definedName>
    <definedName name="YOTEI_ST" localSheetId="15">#REF!</definedName>
    <definedName name="ああ" localSheetId="15">#REF!</definedName>
    <definedName name="稼働日" localSheetId="15">#REF!</definedName>
    <definedName name="管理台帳" localSheetId="15">#REF!</definedName>
    <definedName name="管理票ｼｰﾄ" localSheetId="15">#REF!</definedName>
    <definedName name="区分" localSheetId="15">#REF!</definedName>
    <definedName name="顧客住所" localSheetId="15">#REF!</definedName>
    <definedName name="転送項目定義" localSheetId="15">#REF!</definedName>
    <definedName name="曜日" localSheetId="15">#REF!</definedName>
    <definedName name="aa" localSheetId="18">aa</definedName>
    <definedName name="_Sort" localSheetId="18">#REF!</definedName>
    <definedName name="BM" localSheetId="18">#REF!</definedName>
    <definedName name="CELLCNT" localSheetId="18">#REF!</definedName>
    <definedName name="CELLSIZ" localSheetId="18">#REF!</definedName>
    <definedName name="DATE" localSheetId="18">#REF!</definedName>
    <definedName name="GMIN_NO" localSheetId="18">#REF!</definedName>
    <definedName name="MIN_NO" localSheetId="18">#REF!</definedName>
    <definedName name="Record1" localSheetId="18">[1]!Record1</definedName>
    <definedName name="Record2" localSheetId="18">[1]!Record2</definedName>
    <definedName name="ST_MONTH" localSheetId="18">#REF!</definedName>
    <definedName name="YOTEI_EN" localSheetId="18">#REF!</definedName>
    <definedName name="YOTEI_ST" localSheetId="18">#REF!</definedName>
    <definedName name="ああ" localSheetId="18">#REF!</definedName>
    <definedName name="稼働日" localSheetId="18">#REF!</definedName>
    <definedName name="管理台帳" localSheetId="18">#REF!</definedName>
    <definedName name="管理票ｼｰﾄ" localSheetId="18">#REF!</definedName>
    <definedName name="区分" localSheetId="18">#REF!</definedName>
    <definedName name="顧客住所" localSheetId="18">#REF!</definedName>
    <definedName name="転送項目定義" localSheetId="18">#REF!</definedName>
    <definedName name="曜日" localSheetId="18">#REF!</definedName>
    <definedName name="aa" localSheetId="21">aa</definedName>
    <definedName name="_Sort" localSheetId="21">#REF!</definedName>
    <definedName name="BM" localSheetId="21">#REF!</definedName>
    <definedName name="CELLCNT" localSheetId="21">#REF!</definedName>
    <definedName name="CELLSIZ" localSheetId="21">#REF!</definedName>
    <definedName name="DATE" localSheetId="21">#REF!</definedName>
    <definedName name="GMIN_NO" localSheetId="21">#REF!</definedName>
    <definedName name="MIN_NO" localSheetId="21">#REF!</definedName>
    <definedName name="Record1" localSheetId="21">[1]!Record1</definedName>
    <definedName name="Record2" localSheetId="21">[1]!Record2</definedName>
    <definedName name="ST_MONTH" localSheetId="21">#REF!</definedName>
    <definedName name="YOTEI_EN" localSheetId="21">#REF!</definedName>
    <definedName name="YOTEI_ST" localSheetId="21">#REF!</definedName>
    <definedName name="ああ" localSheetId="21">#REF!</definedName>
    <definedName name="稼働日" localSheetId="21">#REF!</definedName>
    <definedName name="管理台帳" localSheetId="21">#REF!</definedName>
    <definedName name="管理票ｼｰﾄ" localSheetId="21">#REF!</definedName>
    <definedName name="区分" localSheetId="21">#REF!</definedName>
    <definedName name="顧客住所" localSheetId="21">#REF!</definedName>
    <definedName name="転送項目定義" localSheetId="21">#REF!</definedName>
    <definedName name="曜日" localSheetId="21">#REF!</definedName>
    <definedName name="aa" localSheetId="24">aa</definedName>
    <definedName name="_Sort" localSheetId="24">#REF!</definedName>
    <definedName name="BM" localSheetId="24">#REF!</definedName>
    <definedName name="CELLCNT" localSheetId="24">#REF!</definedName>
    <definedName name="CELLSIZ" localSheetId="24">#REF!</definedName>
    <definedName name="DATE" localSheetId="24">#REF!</definedName>
    <definedName name="GMIN_NO" localSheetId="24">#REF!</definedName>
    <definedName name="MIN_NO" localSheetId="24">#REF!</definedName>
    <definedName name="Record1" localSheetId="24">[1]!Record1</definedName>
    <definedName name="Record2" localSheetId="24">[1]!Record2</definedName>
    <definedName name="ST_MONTH" localSheetId="24">#REF!</definedName>
    <definedName name="YOTEI_EN" localSheetId="24">#REF!</definedName>
    <definedName name="YOTEI_ST" localSheetId="24">#REF!</definedName>
    <definedName name="ああ" localSheetId="24">#REF!</definedName>
    <definedName name="稼働日" localSheetId="24">#REF!</definedName>
    <definedName name="管理台帳" localSheetId="24">#REF!</definedName>
    <definedName name="管理票ｼｰﾄ" localSheetId="24">#REF!</definedName>
    <definedName name="区分" localSheetId="24">#REF!</definedName>
    <definedName name="顧客住所" localSheetId="24">#REF!</definedName>
    <definedName name="転送項目定義" localSheetId="24">#REF!</definedName>
    <definedName name="曜日" localSheetId="24">#REF!</definedName>
    <definedName name="aa" localSheetId="27">aa</definedName>
    <definedName name="_Sort" localSheetId="27">#REF!</definedName>
    <definedName name="BM" localSheetId="27">#REF!</definedName>
    <definedName name="CELLCNT" localSheetId="27">#REF!</definedName>
    <definedName name="CELLSIZ" localSheetId="27">#REF!</definedName>
    <definedName name="DATE" localSheetId="27">#REF!</definedName>
    <definedName name="GMIN_NO" localSheetId="27">#REF!</definedName>
    <definedName name="MIN_NO" localSheetId="27">#REF!</definedName>
    <definedName name="Record1" localSheetId="27">[1]!Record1</definedName>
    <definedName name="Record2" localSheetId="27">[1]!Record2</definedName>
    <definedName name="ST_MONTH" localSheetId="27">#REF!</definedName>
    <definedName name="YOTEI_EN" localSheetId="27">#REF!</definedName>
    <definedName name="YOTEI_ST" localSheetId="27">#REF!</definedName>
    <definedName name="ああ" localSheetId="27">#REF!</definedName>
    <definedName name="稼働日" localSheetId="27">#REF!</definedName>
    <definedName name="管理台帳" localSheetId="27">#REF!</definedName>
    <definedName name="管理票ｼｰﾄ" localSheetId="27">#REF!</definedName>
    <definedName name="区分" localSheetId="27">#REF!</definedName>
    <definedName name="顧客住所" localSheetId="27">#REF!</definedName>
    <definedName name="転送項目定義" localSheetId="27">#REF!</definedName>
    <definedName name="曜日" localSheetId="27">#REF!</definedName>
    <definedName name="aa" localSheetId="30">aa</definedName>
    <definedName name="_Sort" localSheetId="30">#REF!</definedName>
    <definedName name="BM" localSheetId="30">#REF!</definedName>
    <definedName name="CELLCNT" localSheetId="30">#REF!</definedName>
    <definedName name="CELLSIZ" localSheetId="30">#REF!</definedName>
    <definedName name="DATE" localSheetId="30">#REF!</definedName>
    <definedName name="GMIN_NO" localSheetId="30">#REF!</definedName>
    <definedName name="MIN_NO" localSheetId="30">#REF!</definedName>
    <definedName name="Record1" localSheetId="30">[1]!Record1</definedName>
    <definedName name="Record2" localSheetId="30">[1]!Record2</definedName>
    <definedName name="ST_MONTH" localSheetId="30">#REF!</definedName>
    <definedName name="YOTEI_EN" localSheetId="30">#REF!</definedName>
    <definedName name="YOTEI_ST" localSheetId="30">#REF!</definedName>
    <definedName name="ああ" localSheetId="30">#REF!</definedName>
    <definedName name="稼働日" localSheetId="30">#REF!</definedName>
    <definedName name="管理台帳" localSheetId="30">#REF!</definedName>
    <definedName name="管理票ｼｰﾄ" localSheetId="30">#REF!</definedName>
    <definedName name="区分" localSheetId="30">#REF!</definedName>
    <definedName name="顧客住所" localSheetId="30">#REF!</definedName>
    <definedName name="転送項目定義" localSheetId="30">#REF!</definedName>
    <definedName name="曜日" localSheetId="30">#REF!</definedName>
    <definedName name="aa" localSheetId="33">aa</definedName>
    <definedName name="_Sort" localSheetId="33">#REF!</definedName>
    <definedName name="BM" localSheetId="33">#REF!</definedName>
    <definedName name="CELLCNT" localSheetId="33">#REF!</definedName>
    <definedName name="CELLSIZ" localSheetId="33">#REF!</definedName>
    <definedName name="DATE" localSheetId="33">#REF!</definedName>
    <definedName name="GMIN_NO" localSheetId="33">#REF!</definedName>
    <definedName name="MIN_NO" localSheetId="33">#REF!</definedName>
    <definedName name="Record1" localSheetId="33">[1]!Record1</definedName>
    <definedName name="Record2" localSheetId="33">[1]!Record2</definedName>
    <definedName name="ST_MONTH" localSheetId="33">#REF!</definedName>
    <definedName name="YOTEI_EN" localSheetId="33">#REF!</definedName>
    <definedName name="YOTEI_ST" localSheetId="33">#REF!</definedName>
    <definedName name="ああ" localSheetId="33">#REF!</definedName>
    <definedName name="稼働日" localSheetId="33">#REF!</definedName>
    <definedName name="管理台帳" localSheetId="33">#REF!</definedName>
    <definedName name="管理票ｼｰﾄ" localSheetId="33">#REF!</definedName>
    <definedName name="区分" localSheetId="33">#REF!</definedName>
    <definedName name="顧客住所" localSheetId="33">#REF!</definedName>
    <definedName name="転送項目定義" localSheetId="33">#REF!</definedName>
    <definedName name="曜日" localSheetId="33">#REF!</definedName>
    <definedName name="aa" localSheetId="36">aa</definedName>
    <definedName name="_Sort" localSheetId="36">#REF!</definedName>
    <definedName name="BM" localSheetId="36">#REF!</definedName>
    <definedName name="CELLCNT" localSheetId="36">#REF!</definedName>
    <definedName name="CELLSIZ" localSheetId="36">#REF!</definedName>
    <definedName name="DATE" localSheetId="36">#REF!</definedName>
    <definedName name="GMIN_NO" localSheetId="36">#REF!</definedName>
    <definedName name="MIN_NO" localSheetId="36">#REF!</definedName>
    <definedName name="Record1" localSheetId="36">[1]!Record1</definedName>
    <definedName name="Record2" localSheetId="36">[1]!Record2</definedName>
    <definedName name="ST_MONTH" localSheetId="36">#REF!</definedName>
    <definedName name="YOTEI_EN" localSheetId="36">#REF!</definedName>
    <definedName name="YOTEI_ST" localSheetId="36">#REF!</definedName>
    <definedName name="ああ" localSheetId="36">#REF!</definedName>
    <definedName name="稼働日" localSheetId="36">#REF!</definedName>
    <definedName name="管理台帳" localSheetId="36">#REF!</definedName>
    <definedName name="管理票ｼｰﾄ" localSheetId="36">#REF!</definedName>
    <definedName name="区分" localSheetId="36">#REF!</definedName>
    <definedName name="顧客住所" localSheetId="36">#REF!</definedName>
    <definedName name="転送項目定義" localSheetId="36">#REF!</definedName>
    <definedName name="曜日" localSheetId="36">#REF!</definedName>
    <definedName name="aa" localSheetId="39">aa</definedName>
    <definedName name="_Sort" localSheetId="39">#REF!</definedName>
    <definedName name="BM" localSheetId="39">#REF!</definedName>
    <definedName name="CELLCNT" localSheetId="39">#REF!</definedName>
    <definedName name="CELLSIZ" localSheetId="39">#REF!</definedName>
    <definedName name="DATE" localSheetId="39">#REF!</definedName>
    <definedName name="GMIN_NO" localSheetId="39">#REF!</definedName>
    <definedName name="MIN_NO" localSheetId="39">#REF!</definedName>
    <definedName name="Record1" localSheetId="39">[1]!Record1</definedName>
    <definedName name="Record2" localSheetId="39">[1]!Record2</definedName>
    <definedName name="ST_MONTH" localSheetId="39">#REF!</definedName>
    <definedName name="YOTEI_EN" localSheetId="39">#REF!</definedName>
    <definedName name="YOTEI_ST" localSheetId="39">#REF!</definedName>
    <definedName name="ああ" localSheetId="39">#REF!</definedName>
    <definedName name="稼働日" localSheetId="39">#REF!</definedName>
    <definedName name="管理台帳" localSheetId="39">#REF!</definedName>
    <definedName name="管理票ｼｰﾄ" localSheetId="39">#REF!</definedName>
    <definedName name="区分" localSheetId="39">#REF!</definedName>
    <definedName name="顧客住所" localSheetId="39">#REF!</definedName>
    <definedName name="転送項目定義" localSheetId="39">#REF!</definedName>
    <definedName name="曜日" localSheetId="39">#REF!</definedName>
    <definedName name="aa" localSheetId="42">aa</definedName>
    <definedName name="_Sort" localSheetId="42">#REF!</definedName>
    <definedName name="BM" localSheetId="42">#REF!</definedName>
    <definedName name="CELLCNT" localSheetId="42">#REF!</definedName>
    <definedName name="CELLSIZ" localSheetId="42">#REF!</definedName>
    <definedName name="DATE" localSheetId="42">#REF!</definedName>
    <definedName name="GMIN_NO" localSheetId="42">#REF!</definedName>
    <definedName name="MIN_NO" localSheetId="42">#REF!</definedName>
    <definedName name="Record1" localSheetId="42">[1]!Record1</definedName>
    <definedName name="Record2" localSheetId="42">[1]!Record2</definedName>
    <definedName name="ST_MONTH" localSheetId="42">#REF!</definedName>
    <definedName name="YOTEI_EN" localSheetId="42">#REF!</definedName>
    <definedName name="YOTEI_ST" localSheetId="42">#REF!</definedName>
    <definedName name="ああ" localSheetId="42">#REF!</definedName>
    <definedName name="稼働日" localSheetId="42">#REF!</definedName>
    <definedName name="管理台帳" localSheetId="42">#REF!</definedName>
    <definedName name="管理票ｼｰﾄ" localSheetId="42">#REF!</definedName>
    <definedName name="区分" localSheetId="42">#REF!</definedName>
    <definedName name="顧客住所" localSheetId="42">#REF!</definedName>
    <definedName name="転送項目定義" localSheetId="42">#REF!</definedName>
    <definedName name="曜日" localSheetId="42">#REF!</definedName>
    <definedName name="aa" localSheetId="45">aa</definedName>
    <definedName name="_Sort" localSheetId="45">#REF!</definedName>
    <definedName name="BM" localSheetId="45">#REF!</definedName>
    <definedName name="CELLCNT" localSheetId="45">#REF!</definedName>
    <definedName name="CELLSIZ" localSheetId="45">#REF!</definedName>
    <definedName name="DATE" localSheetId="45">#REF!</definedName>
    <definedName name="GMIN_NO" localSheetId="45">#REF!</definedName>
    <definedName name="MIN_NO" localSheetId="45">#REF!</definedName>
    <definedName name="Record1" localSheetId="45">[1]!Record1</definedName>
    <definedName name="Record2" localSheetId="45">[1]!Record2</definedName>
    <definedName name="ST_MONTH" localSheetId="45">#REF!</definedName>
    <definedName name="YOTEI_EN" localSheetId="45">#REF!</definedName>
    <definedName name="YOTEI_ST" localSheetId="45">#REF!</definedName>
    <definedName name="ああ" localSheetId="45">#REF!</definedName>
    <definedName name="稼働日" localSheetId="45">#REF!</definedName>
    <definedName name="管理台帳" localSheetId="45">#REF!</definedName>
    <definedName name="管理票ｼｰﾄ" localSheetId="45">#REF!</definedName>
    <definedName name="区分" localSheetId="45">#REF!</definedName>
    <definedName name="顧客住所" localSheetId="45">#REF!</definedName>
    <definedName name="転送項目定義" localSheetId="45">#REF!</definedName>
    <definedName name="曜日" localSheetId="45">#REF!</definedName>
    <definedName name="_Sort" localSheetId="8">#REF!</definedName>
    <definedName name="BM" localSheetId="8">#REF!</definedName>
    <definedName name="CELLCNT" localSheetId="8">#REF!</definedName>
    <definedName name="CELLSIZ" localSheetId="8">#REF!</definedName>
    <definedName name="DATE" localSheetId="8">#REF!</definedName>
    <definedName name="GMIN_NO" localSheetId="8">#REF!</definedName>
    <definedName name="MIN_NO" localSheetId="8">#REF!</definedName>
    <definedName name="Record1" localSheetId="8">Record1</definedName>
    <definedName name="Record2" localSheetId="8">Record2</definedName>
    <definedName name="ST_MONTH" localSheetId="8">#REF!</definedName>
    <definedName name="YOTEI_EN" localSheetId="8">#REF!</definedName>
    <definedName name="YOTEI_ST" localSheetId="8">#REF!</definedName>
    <definedName name="ああ" localSheetId="8">#REF!</definedName>
    <definedName name="稼働日" localSheetId="8">#REF!</definedName>
    <definedName name="管理台帳" localSheetId="8">#REF!</definedName>
    <definedName name="管理票ｼｰﾄ" localSheetId="8">#REF!</definedName>
    <definedName name="区分" localSheetId="8">#REF!</definedName>
    <definedName name="顧客住所" localSheetId="8">#REF!</definedName>
    <definedName name="転送項目定義" localSheetId="8">#REF!</definedName>
    <definedName name="曜日" localSheetId="8">#REF!</definedName>
    <definedName name="aa" localSheetId="8">aa</definedName>
    <definedName name="_xlnm.Print_Area" localSheetId="8">'３ー２ー２．基準値低(修正後 0013112)'!$A$1:$P$190</definedName>
    <definedName name="_Sort" localSheetId="11">#REF!</definedName>
    <definedName name="BM" localSheetId="11">#REF!</definedName>
    <definedName name="CELLCNT" localSheetId="11">#REF!</definedName>
    <definedName name="CELLSIZ" localSheetId="11">#REF!</definedName>
    <definedName name="DATE" localSheetId="11">#REF!</definedName>
    <definedName name="GMIN_NO" localSheetId="11">#REF!</definedName>
    <definedName name="MIN_NO" localSheetId="11">#REF!</definedName>
    <definedName name="Record1" localSheetId="11">Record1</definedName>
    <definedName name="Record2" localSheetId="11">Record2</definedName>
    <definedName name="ST_MONTH" localSheetId="11">#REF!</definedName>
    <definedName name="YOTEI_EN" localSheetId="11">#REF!</definedName>
    <definedName name="YOTEI_ST" localSheetId="11">#REF!</definedName>
    <definedName name="ああ" localSheetId="11">#REF!</definedName>
    <definedName name="稼働日" localSheetId="11">#REF!</definedName>
    <definedName name="管理台帳" localSheetId="11">#REF!</definedName>
    <definedName name="管理票ｼｰﾄ" localSheetId="11">#REF!</definedName>
    <definedName name="区分" localSheetId="11">#REF!</definedName>
    <definedName name="顧客住所" localSheetId="11">#REF!</definedName>
    <definedName name="転送項目定義" localSheetId="11">#REF!</definedName>
    <definedName name="曜日" localSheetId="11">#REF!</definedName>
    <definedName name="aa" localSheetId="11">aa</definedName>
    <definedName name="_xlnm.Print_Area" localSheetId="11">'３ー３ー２．基準値低(修正後 0012151)'!$A$1:$P$187</definedName>
    <definedName name="_Sort" localSheetId="14">#REF!</definedName>
    <definedName name="BM" localSheetId="14">#REF!</definedName>
    <definedName name="CELLCNT" localSheetId="14">#REF!</definedName>
    <definedName name="CELLSIZ" localSheetId="14">#REF!</definedName>
    <definedName name="DATE" localSheetId="14">#REF!</definedName>
    <definedName name="GMIN_NO" localSheetId="14">#REF!</definedName>
    <definedName name="MIN_NO" localSheetId="14">#REF!</definedName>
    <definedName name="Record1" localSheetId="14">Record1</definedName>
    <definedName name="Record2" localSheetId="14">Record2</definedName>
    <definedName name="ST_MONTH" localSheetId="14">#REF!</definedName>
    <definedName name="YOTEI_EN" localSheetId="14">#REF!</definedName>
    <definedName name="YOTEI_ST" localSheetId="14">#REF!</definedName>
    <definedName name="ああ" localSheetId="14">#REF!</definedName>
    <definedName name="稼働日" localSheetId="14">#REF!</definedName>
    <definedName name="管理台帳" localSheetId="14">#REF!</definedName>
    <definedName name="管理票ｼｰﾄ" localSheetId="14">#REF!</definedName>
    <definedName name="区分" localSheetId="14">#REF!</definedName>
    <definedName name="顧客住所" localSheetId="14">#REF!</definedName>
    <definedName name="転送項目定義" localSheetId="14">#REF!</definedName>
    <definedName name="曜日" localSheetId="14">#REF!</definedName>
    <definedName name="aa" localSheetId="14">aa</definedName>
    <definedName name="_xlnm.Print_Area" localSheetId="14">'4ー１ー２．基準値(修正後 0000795)'!$A$1:$P$184</definedName>
    <definedName name="_Sort" localSheetId="17">#REF!</definedName>
    <definedName name="BM" localSheetId="17">#REF!</definedName>
    <definedName name="CELLCNT" localSheetId="17">#REF!</definedName>
    <definedName name="CELLSIZ" localSheetId="17">#REF!</definedName>
    <definedName name="DATE" localSheetId="17">#REF!</definedName>
    <definedName name="GMIN_NO" localSheetId="17">#REF!</definedName>
    <definedName name="MIN_NO" localSheetId="17">#REF!</definedName>
    <definedName name="Record1" localSheetId="17">Record1</definedName>
    <definedName name="Record2" localSheetId="17">Record2</definedName>
    <definedName name="ST_MONTH" localSheetId="17">#REF!</definedName>
    <definedName name="YOTEI_EN" localSheetId="17">#REF!</definedName>
    <definedName name="YOTEI_ST" localSheetId="17">#REF!</definedName>
    <definedName name="ああ" localSheetId="17">#REF!</definedName>
    <definedName name="稼働日" localSheetId="17">#REF!</definedName>
    <definedName name="管理台帳" localSheetId="17">#REF!</definedName>
    <definedName name="管理票ｼｰﾄ" localSheetId="17">#REF!</definedName>
    <definedName name="区分" localSheetId="17">#REF!</definedName>
    <definedName name="顧客住所" localSheetId="17">#REF!</definedName>
    <definedName name="転送項目定義" localSheetId="17">#REF!</definedName>
    <definedName name="曜日" localSheetId="17">#REF!</definedName>
    <definedName name="aa" localSheetId="17">aa</definedName>
    <definedName name="_xlnm.Print_Area" localSheetId="17">'４ー２ー２．基準値(修正後 0011593,0013112'!$A$1:$P$190</definedName>
    <definedName name="_Sort" localSheetId="20">#REF!</definedName>
    <definedName name="BM" localSheetId="20">#REF!</definedName>
    <definedName name="CELLCNT" localSheetId="20">#REF!</definedName>
    <definedName name="CELLSIZ" localSheetId="20">#REF!</definedName>
    <definedName name="DATE" localSheetId="20">#REF!</definedName>
    <definedName name="GMIN_NO" localSheetId="20">#REF!</definedName>
    <definedName name="MIN_NO" localSheetId="20">#REF!</definedName>
    <definedName name="Record1" localSheetId="20">Record1</definedName>
    <definedName name="Record2" localSheetId="20">Record2</definedName>
    <definedName name="ST_MONTH" localSheetId="20">#REF!</definedName>
    <definedName name="YOTEI_EN" localSheetId="20">#REF!</definedName>
    <definedName name="YOTEI_ST" localSheetId="20">#REF!</definedName>
    <definedName name="ああ" localSheetId="20">#REF!</definedName>
    <definedName name="稼働日" localSheetId="20">#REF!</definedName>
    <definedName name="管理台帳" localSheetId="20">#REF!</definedName>
    <definedName name="管理票ｼｰﾄ" localSheetId="20">#REF!</definedName>
    <definedName name="区分" localSheetId="20">#REF!</definedName>
    <definedName name="顧客住所" localSheetId="20">#REF!</definedName>
    <definedName name="転送項目定義" localSheetId="20">#REF!</definedName>
    <definedName name="曜日" localSheetId="20">#REF!</definedName>
    <definedName name="aa" localSheetId="20">aa</definedName>
    <definedName name="_xlnm.Print_Area" localSheetId="20">'４ー３ー２．基準値(修正後 0012132)'!$A$1:$P$168</definedName>
    <definedName name="_Sort" localSheetId="23">#REF!</definedName>
    <definedName name="BM" localSheetId="23">#REF!</definedName>
    <definedName name="CELLCNT" localSheetId="23">#REF!</definedName>
    <definedName name="CELLSIZ" localSheetId="23">#REF!</definedName>
    <definedName name="DATE" localSheetId="23">#REF!</definedName>
    <definedName name="GMIN_NO" localSheetId="23">#REF!</definedName>
    <definedName name="MIN_NO" localSheetId="23">#REF!</definedName>
    <definedName name="Record1" localSheetId="23">Record1</definedName>
    <definedName name="Record2" localSheetId="23">Record2</definedName>
    <definedName name="ST_MONTH" localSheetId="23">#REF!</definedName>
    <definedName name="YOTEI_EN" localSheetId="23">#REF!</definedName>
    <definedName name="YOTEI_ST" localSheetId="23">#REF!</definedName>
    <definedName name="ああ" localSheetId="23">#REF!</definedName>
    <definedName name="稼働日" localSheetId="23">#REF!</definedName>
    <definedName name="管理台帳" localSheetId="23">#REF!</definedName>
    <definedName name="管理票ｼｰﾄ" localSheetId="23">#REF!</definedName>
    <definedName name="区分" localSheetId="23">#REF!</definedName>
    <definedName name="顧客住所" localSheetId="23">#REF!</definedName>
    <definedName name="転送項目定義" localSheetId="23">#REF!</definedName>
    <definedName name="曜日" localSheetId="23">#REF!</definedName>
    <definedName name="aa" localSheetId="23">aa</definedName>
    <definedName name="_xlnm.Print_Area" localSheetId="23">'４ー４ー２．基準値(修正後 0012151)'!$A$1:$P$207</definedName>
    <definedName name="_Sort" localSheetId="26">#REF!</definedName>
    <definedName name="BM" localSheetId="26">#REF!</definedName>
    <definedName name="CELLCNT" localSheetId="26">#REF!</definedName>
    <definedName name="CELLSIZ" localSheetId="26">#REF!</definedName>
    <definedName name="DATE" localSheetId="26">#REF!</definedName>
    <definedName name="GMIN_NO" localSheetId="26">#REF!</definedName>
    <definedName name="MIN_NO" localSheetId="26">#REF!</definedName>
    <definedName name="Record1" localSheetId="26">Record1</definedName>
    <definedName name="Record2" localSheetId="26">Record2</definedName>
    <definedName name="ST_MONTH" localSheetId="26">#REF!</definedName>
    <definedName name="YOTEI_EN" localSheetId="26">#REF!</definedName>
    <definedName name="YOTEI_ST" localSheetId="26">#REF!</definedName>
    <definedName name="ああ" localSheetId="26">#REF!</definedName>
    <definedName name="稼働日" localSheetId="26">#REF!</definedName>
    <definedName name="管理台帳" localSheetId="26">#REF!</definedName>
    <definedName name="管理票ｼｰﾄ" localSheetId="26">#REF!</definedName>
    <definedName name="区分" localSheetId="26">#REF!</definedName>
    <definedName name="顧客住所" localSheetId="26">#REF!</definedName>
    <definedName name="転送項目定義" localSheetId="26">#REF!</definedName>
    <definedName name="曜日" localSheetId="26">#REF!</definedName>
    <definedName name="aa" localSheetId="26">aa</definedName>
    <definedName name="_xlnm.Print_Area" localSheetId="26">'５ー１ー２．基準値高(修正後 0000795)'!$A$1:$P$180</definedName>
    <definedName name="_Sort" localSheetId="29">#REF!</definedName>
    <definedName name="BM" localSheetId="29">#REF!</definedName>
    <definedName name="CELLCNT" localSheetId="29">#REF!</definedName>
    <definedName name="CELLSIZ" localSheetId="29">#REF!</definedName>
    <definedName name="DATE" localSheetId="29">#REF!</definedName>
    <definedName name="GMIN_NO" localSheetId="29">#REF!</definedName>
    <definedName name="MIN_NO" localSheetId="29">#REF!</definedName>
    <definedName name="Record1" localSheetId="29">Record1</definedName>
    <definedName name="Record2" localSheetId="29">Record2</definedName>
    <definedName name="ST_MONTH" localSheetId="29">#REF!</definedName>
    <definedName name="YOTEI_EN" localSheetId="29">#REF!</definedName>
    <definedName name="YOTEI_ST" localSheetId="29">#REF!</definedName>
    <definedName name="ああ" localSheetId="29">#REF!</definedName>
    <definedName name="稼働日" localSheetId="29">#REF!</definedName>
    <definedName name="管理台帳" localSheetId="29">#REF!</definedName>
    <definedName name="管理票ｼｰﾄ" localSheetId="29">#REF!</definedName>
    <definedName name="区分" localSheetId="29">#REF!</definedName>
    <definedName name="顧客住所" localSheetId="29">#REF!</definedName>
    <definedName name="転送項目定義" localSheetId="29">#REF!</definedName>
    <definedName name="曜日" localSheetId="29">#REF!</definedName>
    <definedName name="aa" localSheetId="29">aa</definedName>
    <definedName name="_xlnm.Print_Area" localSheetId="29">'５ー２ー２．基準値高(修正後 0013112)'!$A$1:$P$190</definedName>
    <definedName name="_Sort" localSheetId="32">#REF!</definedName>
    <definedName name="BM" localSheetId="32">#REF!</definedName>
    <definedName name="CELLCNT" localSheetId="32">#REF!</definedName>
    <definedName name="CELLSIZ" localSheetId="32">#REF!</definedName>
    <definedName name="DATE" localSheetId="32">#REF!</definedName>
    <definedName name="GMIN_NO" localSheetId="32">#REF!</definedName>
    <definedName name="MIN_NO" localSheetId="32">#REF!</definedName>
    <definedName name="Record1" localSheetId="32">Record1</definedName>
    <definedName name="Record2" localSheetId="32">Record2</definedName>
    <definedName name="ST_MONTH" localSheetId="32">#REF!</definedName>
    <definedName name="YOTEI_EN" localSheetId="32">#REF!</definedName>
    <definedName name="YOTEI_ST" localSheetId="32">#REF!</definedName>
    <definedName name="ああ" localSheetId="32">#REF!</definedName>
    <definedName name="稼働日" localSheetId="32">#REF!</definedName>
    <definedName name="管理台帳" localSheetId="32">#REF!</definedName>
    <definedName name="管理票ｼｰﾄ" localSheetId="32">#REF!</definedName>
    <definedName name="区分" localSheetId="32">#REF!</definedName>
    <definedName name="顧客住所" localSheetId="32">#REF!</definedName>
    <definedName name="転送項目定義" localSheetId="32">#REF!</definedName>
    <definedName name="曜日" localSheetId="32">#REF!</definedName>
    <definedName name="aa" localSheetId="32">aa</definedName>
    <definedName name="_xlnm.Print_Area" localSheetId="32">'５ー３ー２．基準値高(修正後 0012151)'!$A$1:$P$187</definedName>
    <definedName name="_Sort" localSheetId="35">#REF!</definedName>
    <definedName name="BM" localSheetId="35">#REF!</definedName>
    <definedName name="CELLCNT" localSheetId="35">#REF!</definedName>
    <definedName name="CELLSIZ" localSheetId="35">#REF!</definedName>
    <definedName name="DATE" localSheetId="35">#REF!</definedName>
    <definedName name="GMIN_NO" localSheetId="35">#REF!</definedName>
    <definedName name="MIN_NO" localSheetId="35">#REF!</definedName>
    <definedName name="Record1" localSheetId="35">Record1</definedName>
    <definedName name="Record2" localSheetId="35">Record2</definedName>
    <definedName name="ST_MONTH" localSheetId="35">#REF!</definedName>
    <definedName name="YOTEI_EN" localSheetId="35">#REF!</definedName>
    <definedName name="YOTEI_ST" localSheetId="35">#REF!</definedName>
    <definedName name="ああ" localSheetId="35">#REF!</definedName>
    <definedName name="稼働日" localSheetId="35">#REF!</definedName>
    <definedName name="管理台帳" localSheetId="35">#REF!</definedName>
    <definedName name="管理票ｼｰﾄ" localSheetId="35">#REF!</definedName>
    <definedName name="区分" localSheetId="35">#REF!</definedName>
    <definedName name="顧客住所" localSheetId="35">#REF!</definedName>
    <definedName name="転送項目定義" localSheetId="35">#REF!</definedName>
    <definedName name="曜日" localSheetId="35">#REF!</definedName>
    <definedName name="aa" localSheetId="35">aa</definedName>
    <definedName name="_xlnm.Print_Area" localSheetId="35">'６ー１ー２．計算不可(修正後 0000795)'!$A$1:$P$184</definedName>
    <definedName name="_Sort" localSheetId="38">#REF!</definedName>
    <definedName name="BM" localSheetId="38">#REF!</definedName>
    <definedName name="CELLCNT" localSheetId="38">#REF!</definedName>
    <definedName name="CELLSIZ" localSheetId="38">#REF!</definedName>
    <definedName name="DATE" localSheetId="38">#REF!</definedName>
    <definedName name="GMIN_NO" localSheetId="38">#REF!</definedName>
    <definedName name="MIN_NO" localSheetId="38">#REF!</definedName>
    <definedName name="Record1" localSheetId="38">Record1</definedName>
    <definedName name="Record2" localSheetId="38">Record2</definedName>
    <definedName name="ST_MONTH" localSheetId="38">#REF!</definedName>
    <definedName name="YOTEI_EN" localSheetId="38">#REF!</definedName>
    <definedName name="YOTEI_ST" localSheetId="38">#REF!</definedName>
    <definedName name="ああ" localSheetId="38">#REF!</definedName>
    <definedName name="稼働日" localSheetId="38">#REF!</definedName>
    <definedName name="管理台帳" localSheetId="38">#REF!</definedName>
    <definedName name="管理票ｼｰﾄ" localSheetId="38">#REF!</definedName>
    <definedName name="区分" localSheetId="38">#REF!</definedName>
    <definedName name="顧客住所" localSheetId="38">#REF!</definedName>
    <definedName name="転送項目定義" localSheetId="38">#REF!</definedName>
    <definedName name="曜日" localSheetId="38">#REF!</definedName>
    <definedName name="aa" localSheetId="38">aa</definedName>
    <definedName name="_xlnm.Print_Area" localSheetId="38">'６ー２ー２．計算不可(修正後 0011593,0013112)'!$A$1:$P$190</definedName>
    <definedName name="_Sort" localSheetId="41">#REF!</definedName>
    <definedName name="BM" localSheetId="41">#REF!</definedName>
    <definedName name="CELLCNT" localSheetId="41">#REF!</definedName>
    <definedName name="CELLSIZ" localSheetId="41">#REF!</definedName>
    <definedName name="DATE" localSheetId="41">#REF!</definedName>
    <definedName name="GMIN_NO" localSheetId="41">#REF!</definedName>
    <definedName name="MIN_NO" localSheetId="41">#REF!</definedName>
    <definedName name="Record1" localSheetId="41">Record1</definedName>
    <definedName name="Record2" localSheetId="41">Record2</definedName>
    <definedName name="ST_MONTH" localSheetId="41">#REF!</definedName>
    <definedName name="YOTEI_EN" localSheetId="41">#REF!</definedName>
    <definedName name="YOTEI_ST" localSheetId="41">#REF!</definedName>
    <definedName name="ああ" localSheetId="41">#REF!</definedName>
    <definedName name="稼働日" localSheetId="41">#REF!</definedName>
    <definedName name="管理台帳" localSheetId="41">#REF!</definedName>
    <definedName name="管理票ｼｰﾄ" localSheetId="41">#REF!</definedName>
    <definedName name="区分" localSheetId="41">#REF!</definedName>
    <definedName name="顧客住所" localSheetId="41">#REF!</definedName>
    <definedName name="転送項目定義" localSheetId="41">#REF!</definedName>
    <definedName name="曜日" localSheetId="41">#REF!</definedName>
    <definedName name="aa" localSheetId="41">aa</definedName>
    <definedName name="_xlnm.Print_Area" localSheetId="41">'6ー３ー２．計算不可(修正後 0012132)'!$A$1:$P$167</definedName>
    <definedName name="_Sort" localSheetId="44">#REF!</definedName>
    <definedName name="BM" localSheetId="44">#REF!</definedName>
    <definedName name="CELLCNT" localSheetId="44">#REF!</definedName>
    <definedName name="CELLSIZ" localSheetId="44">#REF!</definedName>
    <definedName name="DATE" localSheetId="44">#REF!</definedName>
    <definedName name="GMIN_NO" localSheetId="44">#REF!</definedName>
    <definedName name="MIN_NO" localSheetId="44">#REF!</definedName>
    <definedName name="Record1" localSheetId="44">Record1</definedName>
    <definedName name="Record2" localSheetId="44">Record2</definedName>
    <definedName name="ST_MONTH" localSheetId="44">#REF!</definedName>
    <definedName name="YOTEI_EN" localSheetId="44">#REF!</definedName>
    <definedName name="YOTEI_ST" localSheetId="44">#REF!</definedName>
    <definedName name="ああ" localSheetId="44">#REF!</definedName>
    <definedName name="稼働日" localSheetId="44">#REF!</definedName>
    <definedName name="管理台帳" localSheetId="44">#REF!</definedName>
    <definedName name="管理票ｼｰﾄ" localSheetId="44">#REF!</definedName>
    <definedName name="区分" localSheetId="44">#REF!</definedName>
    <definedName name="顧客住所" localSheetId="44">#REF!</definedName>
    <definedName name="転送項目定義" localSheetId="44">#REF!</definedName>
    <definedName name="曜日" localSheetId="44">#REF!</definedName>
    <definedName name="aa" localSheetId="44">aa</definedName>
    <definedName name="_xlnm.Print_Area" localSheetId="44">'６ー４ー２．計算不可(修正後 0012151)'!$A$1:$P$187</definedName>
  </definedNames>
  <calcPr calcId="144525" concurrentCalc="0"/>
</workbook>
</file>

<file path=xl/comments1.xml><?xml version="1.0" encoding="utf-8"?>
<comments xmlns="http://schemas.openxmlformats.org/spreadsheetml/2006/main">
  <authors>
    <author>後藤</author>
  </authors>
  <commentList>
    <comment ref="D21" authorId="0">
      <text>
        <r>
          <rPr>
            <sz val="9"/>
            <rFont val="ＭＳ Ｐゴシック"/>
            <charset val="128"/>
          </rPr>
          <t>テスト仕様作成前に記入（任意）</t>
        </r>
      </text>
    </comment>
  </commentList>
</comments>
</file>

<file path=xl/comments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4.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5.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B108" authorId="0">
      <text>
        <r>
          <rPr>
            <sz val="12"/>
            <rFont val="ＭＳ ゴシック"/>
            <charset val="128"/>
          </rPr>
          <t>検査開始日</t>
        </r>
      </text>
    </comment>
    <comment ref="C108" authorId="0">
      <text>
        <r>
          <rPr>
            <sz val="12"/>
            <rFont val="ＭＳ ゴシック"/>
            <charset val="128"/>
          </rPr>
          <t>処理日</t>
        </r>
      </text>
    </comment>
    <comment ref="D10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08" authorId="0">
      <text>
        <r>
          <rPr>
            <sz val="12"/>
            <rFont val="ＭＳ ゴシック"/>
            <charset val="128"/>
          </rPr>
          <t>検体Ｎｏ桁数フラグ
[ ｽﾍﾟｰｽ:旧ﾚｲｱｳﾄ 6:６桁 7:７桁 9:９桁 ]</t>
        </r>
      </text>
    </comment>
    <comment ref="F108" authorId="0">
      <text>
        <r>
          <rPr>
            <sz val="12"/>
            <rFont val="ＭＳ ゴシック"/>
            <charset val="128"/>
          </rPr>
          <t>検査グループ
EUC対応で16byte。</t>
        </r>
      </text>
    </comment>
    <comment ref="G108" authorId="0">
      <text>
        <r>
          <rPr>
            <b/>
            <sz val="12"/>
            <rFont val="ＭＳ ゴシック"/>
            <charset val="128"/>
          </rPr>
          <t xml:space="preserve">項目コード:
</t>
        </r>
      </text>
    </comment>
    <comment ref="H108" authorId="0">
      <text>
        <r>
          <rPr>
            <sz val="12"/>
            <rFont val="ＭＳ ゴシック"/>
            <charset val="128"/>
          </rPr>
          <t>検査回数</t>
        </r>
      </text>
    </comment>
    <comment ref="I108" authorId="0">
      <text>
        <r>
          <rPr>
            <sz val="12"/>
            <rFont val="ＭＳ ゴシック"/>
            <charset val="128"/>
          </rPr>
          <t>検査回数枝番
同一検査回数で希釈倍率が違うものを表現</t>
        </r>
      </text>
    </comment>
    <comment ref="J108" authorId="0">
      <text>
        <r>
          <rPr>
            <sz val="12"/>
            <rFont val="ＭＳ ゴシック"/>
            <charset val="128"/>
          </rPr>
          <t xml:space="preserve">依頼発生元区分
[ 0:上位ｼｽﾃﾑ(報告あり) 1:ｻﾃﾗｲﾄｼｽﾃﾑ(報告あり) 2:ｻﾃﾗｲﾄｼｽﾃﾑ(報告なし) ]
</t>
        </r>
      </text>
    </comment>
    <comment ref="K10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0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08" authorId="0">
      <text>
        <r>
          <rPr>
            <sz val="12"/>
            <rFont val="ＭＳ ゴシック"/>
            <charset val="128"/>
          </rPr>
          <t>ＢＭＬ受付年月日</t>
        </r>
      </text>
    </comment>
    <comment ref="N108" authorId="0">
      <text>
        <r>
          <rPr>
            <sz val="12"/>
            <rFont val="ＭＳ ゴシック"/>
            <charset val="128"/>
          </rPr>
          <t>依頼書Ｎｏ</t>
        </r>
      </text>
    </comment>
    <comment ref="O108" authorId="0">
      <text>
        <r>
          <rPr>
            <sz val="12"/>
            <rFont val="ＭＳ ゴシック"/>
            <charset val="128"/>
          </rPr>
          <t>依頼書Ｎｏ桁数フラグ
[ ｽﾍﾟｰｽ:旧ﾚｲｱｳﾄ 6:６桁 7:７桁 9:９桁 ]</t>
        </r>
      </text>
    </comment>
    <comment ref="P108" authorId="0">
      <text>
        <r>
          <rPr>
            <sz val="12"/>
            <rFont val="ＭＳ ゴシック"/>
            <charset val="128"/>
          </rPr>
          <t>属性世代Ｎｏ
'’０’からカウントアップ</t>
        </r>
      </text>
    </comment>
    <comment ref="Q108" authorId="0">
      <text>
        <r>
          <rPr>
            <sz val="12"/>
            <rFont val="ＭＳ ゴシック"/>
            <charset val="128"/>
          </rPr>
          <t>施設コード</t>
        </r>
      </text>
    </comment>
    <comment ref="R108" authorId="0">
      <text>
        <r>
          <rPr>
            <sz val="12"/>
            <rFont val="ＭＳ ゴシック"/>
            <charset val="128"/>
          </rPr>
          <t>トレーＩＤ</t>
        </r>
      </text>
    </comment>
    <comment ref="S108" authorId="0">
      <text>
        <r>
          <rPr>
            <sz val="12"/>
            <rFont val="ＭＳ ゴシック"/>
            <charset val="128"/>
          </rPr>
          <t>トレーポジション</t>
        </r>
      </text>
    </comment>
    <comment ref="T108" authorId="0">
      <text>
        <r>
          <rPr>
            <sz val="12"/>
            <rFont val="ＭＳ ゴシック"/>
            <charset val="128"/>
          </rPr>
          <t>アッセイラックＩＤ</t>
        </r>
      </text>
    </comment>
    <comment ref="U108" authorId="0">
      <text>
        <r>
          <rPr>
            <sz val="12"/>
            <rFont val="ＭＳ ゴシック"/>
            <charset val="128"/>
          </rPr>
          <t>アッセイラックポジション</t>
        </r>
      </text>
    </comment>
    <comment ref="V108" authorId="0">
      <text>
        <r>
          <rPr>
            <sz val="12"/>
            <rFont val="ＭＳ ゴシック"/>
            <charset val="128"/>
          </rPr>
          <t>親項目コード
分画・負荷の親項目コード</t>
        </r>
      </text>
    </comment>
    <comment ref="W108" authorId="0">
      <text>
        <r>
          <rPr>
            <sz val="12"/>
            <rFont val="ＭＳ ゴシック"/>
            <charset val="128"/>
          </rPr>
          <t>セクションコード
例：　A　生化/マルチ
　　　B　血液学</t>
        </r>
      </text>
    </comment>
    <comment ref="X10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08" authorId="0">
      <text>
        <r>
          <rPr>
            <sz val="12"/>
            <rFont val="ＭＳ ゴシック"/>
            <charset val="128"/>
          </rPr>
          <t>サンプリングコード
現行ＷＳｺｰﾄﾞ</t>
        </r>
      </text>
    </comment>
    <comment ref="Z108" authorId="0">
      <text>
        <r>
          <rPr>
            <sz val="12"/>
            <rFont val="ＭＳ ゴシック"/>
            <charset val="128"/>
          </rPr>
          <t>分析機区分</t>
        </r>
      </text>
    </comment>
    <comment ref="AA108" authorId="0">
      <text>
        <r>
          <rPr>
            <sz val="12"/>
            <rFont val="ＭＳ ゴシック"/>
            <charset val="128"/>
          </rPr>
          <t xml:space="preserve">分析機ライン
</t>
        </r>
      </text>
    </comment>
    <comment ref="AB108" authorId="0">
      <text>
        <r>
          <rPr>
            <sz val="12"/>
            <rFont val="ＭＳ ゴシック"/>
            <charset val="128"/>
          </rPr>
          <t>分析機号機
号機＋モジュールＮＯ</t>
        </r>
      </text>
    </comment>
    <comment ref="AC108" authorId="0">
      <text>
        <r>
          <rPr>
            <sz val="12"/>
            <rFont val="ＭＳ ゴシック"/>
            <charset val="128"/>
          </rPr>
          <t>分析機ＳＥＱ
モジュール単位のSEQ。結果登録時に設定。
BM=分析機からの番号、日立=システム側で振る。</t>
        </r>
      </text>
    </comment>
    <comment ref="AD108" authorId="0">
      <text>
        <r>
          <rPr>
            <sz val="12"/>
            <rFont val="ＭＳ ゴシック"/>
            <charset val="128"/>
          </rPr>
          <t>分析機エラーステータス</t>
        </r>
      </text>
    </comment>
    <comment ref="AE108" authorId="0">
      <text>
        <r>
          <rPr>
            <sz val="12"/>
            <rFont val="ＭＳ ゴシック"/>
            <charset val="128"/>
          </rPr>
          <t>測定日時</t>
        </r>
      </text>
    </comment>
    <comment ref="AF108" authorId="0">
      <text>
        <r>
          <rPr>
            <sz val="12"/>
            <rFont val="ＭＳ ゴシック"/>
            <charset val="128"/>
          </rPr>
          <t>内部項目コード
分析機のチャネルコード
（分析機用項目コード）</t>
        </r>
      </text>
    </comment>
    <comment ref="AG108" authorId="0">
      <text>
        <r>
          <rPr>
            <sz val="12"/>
            <rFont val="ＭＳ ゴシック"/>
            <charset val="128"/>
          </rPr>
          <t>定性・定量フラグ
[ S:定性 R:定量 ]</t>
        </r>
      </text>
    </comment>
    <comment ref="AH108" authorId="0">
      <text>
        <r>
          <rPr>
            <sz val="12"/>
            <rFont val="ＭＳ ゴシック"/>
            <charset val="128"/>
          </rPr>
          <t>材料コード</t>
        </r>
      </text>
    </comment>
    <comment ref="AI108" authorId="0">
      <text>
        <r>
          <rPr>
            <sz val="12"/>
            <rFont val="ＭＳ ゴシック"/>
            <charset val="128"/>
          </rPr>
          <t>優先レベル
ユーザからの希望順位。検査の優先順位を示す。
01～99を任意に設定</t>
        </r>
      </text>
    </comment>
    <comment ref="AJ108" authorId="0">
      <text>
        <r>
          <rPr>
            <sz val="12"/>
            <rFont val="ＭＳ ゴシック"/>
            <charset val="128"/>
          </rPr>
          <t>基準値ＮＯ
報告書に記述する基準値を示す
推定材料と項目コードからマスタ参照して算出</t>
        </r>
      </text>
    </comment>
    <comment ref="AK10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08" authorId="0">
      <text>
        <r>
          <rPr>
            <sz val="12"/>
            <rFont val="ＭＳ ゴシック"/>
            <charset val="128"/>
          </rPr>
          <t>特別基準値ＮＯ
特別基準値マスタから導出した基準値Ｎｏ</t>
        </r>
      </text>
    </comment>
    <comment ref="AM10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08" authorId="0">
      <text>
        <r>
          <rPr>
            <sz val="12"/>
            <rFont val="ＭＳ ゴシック"/>
            <charset val="128"/>
          </rPr>
          <t>非定型負荷時間
非定型負荷区分の時間
G(12)なので24byte</t>
        </r>
      </text>
    </comment>
    <comment ref="AO108" authorId="0">
      <text>
        <r>
          <rPr>
            <sz val="12"/>
            <rFont val="ＭＳ ゴシック"/>
            <charset val="128"/>
          </rPr>
          <t>集検フラグ
[ 0:ﾃﾞﾌｫﾙﾄ 1:集検 ]</t>
        </r>
      </text>
    </comment>
    <comment ref="AP10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08" authorId="0">
      <text>
        <r>
          <rPr>
            <sz val="12"/>
            <rFont val="ＭＳ ゴシック"/>
            <charset val="128"/>
          </rPr>
          <t>凍結フラグ
凍結項目か否かを示す
区分は現行通り？→現行通り
[ ｶ:解凍 空白:一般項目 ﾄ:凍結 ]
EUC対応で2byte。</t>
        </r>
      </text>
    </comment>
    <comment ref="AR108" authorId="0">
      <text>
        <r>
          <rPr>
            <sz val="12"/>
            <rFont val="ＭＳ ゴシック"/>
            <charset val="128"/>
          </rPr>
          <t>実施希釈倍率
実際に測定された希釈倍率。</t>
        </r>
      </text>
    </comment>
    <comment ref="AS10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08" authorId="0">
      <text>
        <r>
          <rPr>
            <sz val="12"/>
            <rFont val="ＭＳ ゴシック"/>
            <charset val="128"/>
          </rPr>
          <t>緊急依頼フラグ
緊急の依頼かどうかを示す。（患者情報より）
[ 0:デフォルト 1:緊急 ]</t>
        </r>
      </text>
    </comment>
    <comment ref="AU108" authorId="0">
      <text>
        <r>
          <rPr>
            <sz val="12"/>
            <rFont val="ＭＳ ゴシック"/>
            <charset val="128"/>
          </rPr>
          <t>緊急依頼ロットＮｏ
緊急依頼の場合に投入する検体のまとまり</t>
        </r>
      </text>
    </comment>
    <comment ref="AV10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0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0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08" authorId="0">
      <text>
        <r>
          <rPr>
            <sz val="12"/>
            <rFont val="ＭＳ ゴシック"/>
            <charset val="128"/>
          </rPr>
          <t xml:space="preserve">生データ
分析機からのそのままの値、手入力したそのままの値。(数値のみ)
</t>
        </r>
      </text>
    </comment>
    <comment ref="AZ108" authorId="0">
      <text>
        <r>
          <rPr>
            <sz val="12"/>
            <rFont val="ＭＳ ゴシック"/>
            <charset val="128"/>
          </rPr>
          <t>検査結果１
基本的に数値データを保管する
必要に応じ換算、補正、校正後の値</t>
        </r>
      </text>
    </comment>
    <comment ref="BA10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0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08" authorId="0">
      <text>
        <r>
          <rPr>
            <sz val="12"/>
            <rFont val="ＭＳ ゴシック"/>
            <charset val="128"/>
          </rPr>
          <t>検査結果補足</t>
        </r>
      </text>
    </comment>
    <comment ref="BD108" authorId="0">
      <text>
        <r>
          <rPr>
            <sz val="12"/>
            <rFont val="ＭＳ ゴシック"/>
            <charset val="128"/>
          </rPr>
          <t>表示結果
画面から手入力された値および、分析機からの値を登録</t>
        </r>
      </text>
    </comment>
    <comment ref="BE108" authorId="0">
      <text>
        <r>
          <rPr>
            <sz val="12"/>
            <rFont val="ＭＳ ゴシック"/>
            <charset val="128"/>
          </rPr>
          <t>指数（ＳＤＩ）</t>
        </r>
      </text>
    </comment>
    <comment ref="BF108" authorId="0">
      <text>
        <r>
          <rPr>
            <sz val="12"/>
            <rFont val="ＭＳ ゴシック"/>
            <charset val="128"/>
          </rPr>
          <t>結果コメント１
４桁コードをセットする場合は頭’０’埋めで右詰めで登録すること</t>
        </r>
      </text>
    </comment>
    <comment ref="BG108" authorId="0">
      <text>
        <r>
          <rPr>
            <sz val="12"/>
            <rFont val="ＭＳ ゴシック"/>
            <charset val="128"/>
          </rPr>
          <t>結果コメント２
４桁コードをセットする場合は頭’０’埋めで右詰めで登録すること</t>
        </r>
      </text>
    </comment>
    <comment ref="BH108" authorId="0">
      <text>
        <r>
          <rPr>
            <sz val="16"/>
            <rFont val="ＭＳ Ｐゴシック"/>
            <charset val="128"/>
          </rPr>
          <t>結果状況コード
[ 0:未入力 1:中間結果 3:最終結果 ]</t>
        </r>
      </text>
    </comment>
    <comment ref="BI108" authorId="0">
      <text>
        <r>
          <rPr>
            <sz val="12"/>
            <rFont val="ＭＳ ゴシック"/>
            <charset val="128"/>
          </rPr>
          <t xml:space="preserve">パニックレンジフラグ
BML設定のパニック値（基準値マスタ）で報告要否を判別。
[ 0:デフォルト 1:BMLパニック報告対象 ]
</t>
        </r>
      </text>
    </comment>
    <comment ref="BJ10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08" authorId="0">
      <text>
        <r>
          <rPr>
            <sz val="12"/>
            <rFont val="ＭＳ ゴシック"/>
            <charset val="128"/>
          </rPr>
          <t xml:space="preserve">結果換算フラグ
換算した結果か否か
[ 0:デフォルト 1:換算結果 ]
</t>
        </r>
      </text>
    </comment>
    <comment ref="BL10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0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0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0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08" authorId="0">
      <text>
        <r>
          <rPr>
            <sz val="12"/>
            <rFont val="ＭＳ ゴシック"/>
            <charset val="128"/>
          </rPr>
          <t>特別異常値区分（男）
施設？で判断可能。</t>
        </r>
      </text>
    </comment>
    <comment ref="BQ108" authorId="0">
      <text>
        <r>
          <rPr>
            <sz val="12"/>
            <rFont val="ＭＳ ゴシック"/>
            <charset val="128"/>
          </rPr>
          <t>特別異常値区分（女）
施設？で判断可能。</t>
        </r>
      </text>
    </comment>
    <comment ref="BR108" authorId="0">
      <text>
        <r>
          <rPr>
            <sz val="12"/>
            <rFont val="ＭＳ ゴシック"/>
            <charset val="128"/>
          </rPr>
          <t>特別異常値区分（不明）
施設？で判断可能。</t>
        </r>
      </text>
    </comment>
    <comment ref="BS108" authorId="0">
      <text>
        <r>
          <rPr>
            <sz val="12"/>
            <rFont val="ＭＳ ゴシック"/>
            <charset val="128"/>
          </rPr>
          <t>血清情報(乳び）レベル
'－３ ～ ＋３</t>
        </r>
      </text>
    </comment>
    <comment ref="BT108" authorId="0">
      <text>
        <r>
          <rPr>
            <sz val="12"/>
            <rFont val="ＭＳ ゴシック"/>
            <charset val="128"/>
          </rPr>
          <t>血清情報(乳び）エラーステータス
分析機の値を設定</t>
        </r>
      </text>
    </comment>
    <comment ref="BU108" authorId="0">
      <text>
        <r>
          <rPr>
            <sz val="12"/>
            <rFont val="ＭＳ ゴシック"/>
            <charset val="128"/>
          </rPr>
          <t>血清情報(溶血) レベル
'－３ ～ ＋３</t>
        </r>
      </text>
    </comment>
    <comment ref="BV108" authorId="0">
      <text>
        <r>
          <rPr>
            <sz val="12"/>
            <rFont val="ＭＳ ゴシック"/>
            <charset val="128"/>
          </rPr>
          <t>血清情報(溶血) エラーステータス
分析機の値を設定</t>
        </r>
      </text>
    </comment>
    <comment ref="BW108" authorId="0">
      <text>
        <r>
          <rPr>
            <sz val="12"/>
            <rFont val="ＭＳ ゴシック"/>
            <charset val="128"/>
          </rPr>
          <t>血清情報(etc)  レベル</t>
        </r>
      </text>
    </comment>
    <comment ref="BX108" authorId="0">
      <text>
        <r>
          <rPr>
            <sz val="12"/>
            <rFont val="ＭＳ ゴシック"/>
            <charset val="128"/>
          </rPr>
          <t>血清情報(etc)  エラーステータス</t>
        </r>
      </text>
    </comment>
    <comment ref="BY108" authorId="0">
      <text>
        <r>
          <rPr>
            <sz val="12"/>
            <rFont val="ＭＳ ゴシック"/>
            <charset val="128"/>
          </rPr>
          <t>コントロールＮｏ
精度管理対象元のコントロールNoを結果登録時に設定。</t>
        </r>
      </text>
    </comment>
    <comment ref="BZ108" authorId="0">
      <text>
        <r>
          <rPr>
            <sz val="12"/>
            <rFont val="ＭＳ ゴシック"/>
            <charset val="128"/>
          </rPr>
          <t>検査ＳＥＱ
検査G単位に振られる番号
初回：分注展開時にトレー毎に振る？W/S時は？</t>
        </r>
      </text>
    </comment>
    <comment ref="CA108" authorId="0">
      <text>
        <r>
          <rPr>
            <sz val="12"/>
            <rFont val="ＭＳ ゴシック"/>
            <charset val="128"/>
          </rPr>
          <t>検査バッチＮｏ</t>
        </r>
      </text>
    </comment>
    <comment ref="CB108" authorId="0">
      <text>
        <r>
          <rPr>
            <sz val="12"/>
            <rFont val="ＭＳ ゴシック"/>
            <charset val="128"/>
          </rPr>
          <t>プロットＮｏ
X_M管理対象元のプロットNoを結果登録時に設定。</t>
        </r>
      </text>
    </comment>
    <comment ref="CC108" authorId="0">
      <text>
        <r>
          <rPr>
            <sz val="12"/>
            <rFont val="ＭＳ ゴシック"/>
            <charset val="128"/>
          </rPr>
          <t>プロットＳＥＱ
プロットNO内のSEQ（ファイルで番号管理）</t>
        </r>
      </text>
    </comment>
    <comment ref="CD108" authorId="0">
      <text>
        <r>
          <rPr>
            <sz val="12"/>
            <rFont val="ＭＳ ゴシック"/>
            <charset val="128"/>
          </rPr>
          <t>データ入力担当者</t>
        </r>
      </text>
    </comment>
    <comment ref="CE108" authorId="0">
      <text>
        <r>
          <rPr>
            <sz val="12"/>
            <rFont val="ＭＳ ゴシック"/>
            <charset val="128"/>
          </rPr>
          <t>データ入力日時</t>
        </r>
      </text>
    </comment>
    <comment ref="CF108" authorId="0">
      <text>
        <r>
          <rPr>
            <sz val="12"/>
            <rFont val="ＭＳ ゴシック"/>
            <charset val="128"/>
          </rPr>
          <t>検査完了日時</t>
        </r>
      </text>
    </comment>
    <comment ref="CG108" authorId="0">
      <text>
        <r>
          <rPr>
            <sz val="12"/>
            <rFont val="ＭＳ ゴシック"/>
            <charset val="128"/>
          </rPr>
          <t>報告日時</t>
        </r>
      </text>
    </comment>
    <comment ref="CH108" authorId="0">
      <text>
        <r>
          <rPr>
            <sz val="12"/>
            <rFont val="ＭＳ ゴシック"/>
            <charset val="128"/>
          </rPr>
          <t>報告希望時間
施設からの報告希望時間。
属性情報から引き継ぐ</t>
        </r>
      </text>
    </comment>
    <comment ref="CI108" authorId="0">
      <text>
        <r>
          <rPr>
            <sz val="12"/>
            <rFont val="ＭＳ ゴシック"/>
            <charset val="128"/>
          </rPr>
          <t>次回報告予定日
中間報告対象の最終報告予定日
報告時に項目マスタで＋日数を取得し設定</t>
        </r>
      </text>
    </comment>
    <comment ref="CJ108" authorId="0">
      <text>
        <r>
          <rPr>
            <sz val="12"/>
            <rFont val="ＭＳ ゴシック"/>
            <charset val="128"/>
          </rPr>
          <t>次回報告予定時刻
報告希望時間から引き継ぐ</t>
        </r>
      </text>
    </comment>
    <comment ref="CK10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08" authorId="0">
      <text>
        <r>
          <rPr>
            <sz val="12"/>
            <rFont val="ＭＳ ゴシック"/>
            <charset val="128"/>
          </rPr>
          <t>画像別紙フラグ
画像別紙情報が存在するか否か
[ 0:無し 1:有り]
検査結果詳細情報を使用する</t>
        </r>
      </text>
    </comment>
    <comment ref="CM108" authorId="0">
      <text>
        <r>
          <rPr>
            <sz val="12"/>
            <rFont val="ＭＳ ゴシック"/>
            <charset val="128"/>
          </rPr>
          <t>補正フラグ
[ 0:補正対象外 1:手動補正前 2:自動補正前 3:手動補正済 4:自動補正済 ]</t>
        </r>
      </text>
    </comment>
    <comment ref="CN108" authorId="0">
      <text>
        <r>
          <rPr>
            <sz val="12"/>
            <rFont val="ＭＳ Ｐゴシック"/>
            <charset val="128"/>
          </rPr>
          <t>結果優先フラグ
複数検査回数で画面、帳票等に優先的に表示させるためのフラグ
[ ｽﾍﾟｰｽ:ﾃﾞﾌｫﾙﾄ 1:優先結果 ]</t>
        </r>
      </text>
    </comment>
    <comment ref="CO108" authorId="0">
      <text>
        <r>
          <rPr>
            <sz val="12"/>
            <rFont val="ＭＳ ゴシック"/>
            <charset val="128"/>
          </rPr>
          <t>手入力フラグ
手入力されたかどうかを判断するフラグ
[ ｽﾍﾟｰｽ:ﾃﾞﾌｫﾙﾄ 1:手入力結果 ]</t>
        </r>
      </text>
    </comment>
    <comment ref="CP108" authorId="0">
      <text>
        <r>
          <rPr>
            <sz val="12"/>
            <rFont val="ＭＳ ゴシック"/>
            <charset val="128"/>
          </rPr>
          <t>採用フラグ
同一検査回数内で結果を採用したフラグ</t>
        </r>
      </text>
    </comment>
    <comment ref="CQ10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08" authorId="0">
      <text>
        <r>
          <rPr>
            <sz val="12"/>
            <rFont val="ＭＳ ゴシック"/>
            <charset val="128"/>
          </rPr>
          <t>再検フラグ01
オンライン、入力画面にてレンジチェック（RNGCHKMST）を行った際に更新する。
正常　　　：０、１
高値エラー：３
低値エラー：４</t>
        </r>
      </text>
    </comment>
    <comment ref="CS10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0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08" authorId="0">
      <text>
        <r>
          <rPr>
            <sz val="12"/>
            <rFont val="ＭＳ ゴシック"/>
            <charset val="128"/>
          </rPr>
          <t>再検フラグ04
※分画チェック</t>
        </r>
      </text>
    </comment>
    <comment ref="CV108" authorId="0">
      <text>
        <r>
          <rPr>
            <sz val="12"/>
            <rFont val="ＭＳ ゴシック"/>
            <charset val="128"/>
          </rPr>
          <t>再検フラグ05
※乳び・溶血チェック</t>
        </r>
      </text>
    </comment>
    <comment ref="CW108" authorId="0">
      <text>
        <r>
          <rPr>
            <sz val="12"/>
            <rFont val="ＭＳ ゴシック"/>
            <charset val="128"/>
          </rPr>
          <t xml:space="preserve">※履歴チェック
</t>
        </r>
      </text>
    </comment>
    <comment ref="CX10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08" authorId="0">
      <text>
        <r>
          <rPr>
            <sz val="12"/>
            <rFont val="ＭＳ ゴシック"/>
            <charset val="128"/>
          </rPr>
          <t>再検フラグ08
※計算チェック</t>
        </r>
      </text>
    </comment>
    <comment ref="CZ108" authorId="0">
      <text>
        <r>
          <rPr>
            <sz val="12"/>
            <rFont val="ＭＳ ゴシック"/>
            <charset val="128"/>
          </rPr>
          <t>再検フラグ09
※１００％チェック</t>
        </r>
      </text>
    </comment>
    <comment ref="DA108" authorId="0">
      <text>
        <r>
          <rPr>
            <sz val="12"/>
            <rFont val="ＭＳ ゴシック"/>
            <charset val="128"/>
          </rPr>
          <t>再検フラグ10
※透析前後チェック</t>
        </r>
      </text>
    </comment>
    <comment ref="DB10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08" authorId="0">
      <text>
        <r>
          <rPr>
            <sz val="12"/>
            <rFont val="ＭＳ ゴシック"/>
            <charset val="128"/>
          </rPr>
          <t xml:space="preserve">再検フラグ12
※校正処理
</t>
        </r>
      </text>
    </comment>
    <comment ref="DD108" authorId="0">
      <text>
        <r>
          <rPr>
            <sz val="12"/>
            <rFont val="ＭＳ ゴシック"/>
            <charset val="128"/>
          </rPr>
          <t>再検フラグ13
※照合NG確定処理</t>
        </r>
      </text>
    </comment>
    <comment ref="DE108" authorId="0">
      <text>
        <r>
          <rPr>
            <sz val="12"/>
            <rFont val="ＭＳ ゴシック"/>
            <charset val="128"/>
          </rPr>
          <t>再検フラグ14
※相関チェック(WS間)</t>
        </r>
      </text>
    </comment>
    <comment ref="DF108" authorId="0">
      <text>
        <r>
          <rPr>
            <sz val="12"/>
            <rFont val="ＭＳ ゴシック"/>
            <charset val="128"/>
          </rPr>
          <t>再検フラグ15
※負荷パターンチェック</t>
        </r>
      </text>
    </comment>
    <comment ref="DG10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08" authorId="0">
      <text>
        <r>
          <rPr>
            <sz val="12"/>
            <rFont val="ＭＳ ゴシック"/>
            <charset val="128"/>
          </rPr>
          <t xml:space="preserve">再検フラグ17
※チェック状態フラグ
[ 0:未ﾁｪｯｸ 1:OK 2:NG ]
(ﾁｪｯｸ不要なフラグは1＝OKの設定にすする)
</t>
        </r>
      </text>
    </comment>
    <comment ref="DI108" authorId="0">
      <text>
        <r>
          <rPr>
            <sz val="12"/>
            <rFont val="ＭＳ ゴシック"/>
            <charset val="128"/>
          </rPr>
          <t>再検フラグ18</t>
        </r>
      </text>
    </comment>
    <comment ref="DJ108" authorId="0">
      <text>
        <r>
          <rPr>
            <sz val="12"/>
            <rFont val="ＭＳ ゴシック"/>
            <charset val="128"/>
          </rPr>
          <t xml:space="preserve">再検フラグ19
※チェック状態フラグ
[ 0:未ﾁｪｯｸ 1:OK 2:NG ]
(ﾁｪｯｸ不要なフラグは1＝OKの設定にすする)
</t>
        </r>
      </text>
    </comment>
    <comment ref="DK108" authorId="0">
      <text>
        <r>
          <rPr>
            <sz val="12"/>
            <rFont val="ＭＳ ゴシック"/>
            <charset val="128"/>
          </rPr>
          <t xml:space="preserve">再検フラグ20
※チェック状態フラグ
[ 0:未ﾁｪｯｸ 1:OK 2:NG ]
(ﾁｪｯｸ不要なフラグは1＝OKの設定にすする)
</t>
        </r>
      </text>
    </comment>
    <comment ref="DL108" authorId="0">
      <text>
        <r>
          <rPr>
            <sz val="12"/>
            <rFont val="ＭＳ ゴシック"/>
            <charset val="128"/>
          </rPr>
          <t>再検理由コードＡ
代表の再検理由コードをセット</t>
        </r>
      </text>
    </comment>
    <comment ref="DM108" authorId="0">
      <text>
        <r>
          <rPr>
            <sz val="12"/>
            <rFont val="ＭＳ ゴシック"/>
            <charset val="128"/>
          </rPr>
          <t xml:space="preserve">再検理由コードＢ
代表の再検理由コードをセット
</t>
        </r>
      </text>
    </comment>
    <comment ref="DN108" authorId="0">
      <text>
        <r>
          <rPr>
            <sz val="12"/>
            <rFont val="ＭＳ ゴシック"/>
            <charset val="128"/>
          </rPr>
          <t>再検理由コードＣ
代表の再検理由コードをセット</t>
        </r>
      </text>
    </comment>
    <comment ref="DO108" authorId="0">
      <text>
        <r>
          <rPr>
            <sz val="12"/>
            <rFont val="ＭＳ ゴシック"/>
            <charset val="128"/>
          </rPr>
          <t>情報更新日時</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6.xml><?xml version="1.0" encoding="utf-8"?>
<comments xmlns="http://schemas.openxmlformats.org/spreadsheetml/2006/main">
  <authors>
    <author>HAYASHIYOSHITO</author>
  </authors>
  <commentList>
    <comment ref="A90" authorId="0">
      <text>
        <r>
          <rPr>
            <sz val="12"/>
            <rFont val="ＭＳ ゴシック"/>
            <charset val="128"/>
          </rPr>
          <t>検査開始日</t>
        </r>
      </text>
    </comment>
    <comment ref="B90" authorId="0">
      <text>
        <r>
          <rPr>
            <sz val="12"/>
            <rFont val="ＭＳ ゴシック"/>
            <charset val="128"/>
          </rPr>
          <t>処理日</t>
        </r>
      </text>
    </comment>
    <comment ref="C9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0" authorId="0">
      <text>
        <r>
          <rPr>
            <sz val="12"/>
            <rFont val="ＭＳ ゴシック"/>
            <charset val="128"/>
          </rPr>
          <t>検体Ｎｏ桁数フラグ
[ ｽﾍﾟｰｽ:旧ﾚｲｱｳﾄ 6:６桁 7:７桁 9:９桁 ]</t>
        </r>
      </text>
    </comment>
    <comment ref="E90" authorId="0">
      <text>
        <r>
          <rPr>
            <sz val="12"/>
            <rFont val="ＭＳ ゴシック"/>
            <charset val="128"/>
          </rPr>
          <t>検査グループ
EUC対応で16byte。</t>
        </r>
      </text>
    </comment>
    <comment ref="F90" authorId="0">
      <text>
        <r>
          <rPr>
            <b/>
            <sz val="12"/>
            <rFont val="ＭＳ ゴシック"/>
            <charset val="128"/>
          </rPr>
          <t xml:space="preserve">項目コード:
</t>
        </r>
      </text>
    </comment>
    <comment ref="G90" authorId="0">
      <text>
        <r>
          <rPr>
            <sz val="12"/>
            <rFont val="ＭＳ ゴシック"/>
            <charset val="128"/>
          </rPr>
          <t>検査回数</t>
        </r>
      </text>
    </comment>
    <comment ref="H90" authorId="0">
      <text>
        <r>
          <rPr>
            <sz val="12"/>
            <rFont val="ＭＳ ゴシック"/>
            <charset val="128"/>
          </rPr>
          <t>検査回数枝番
同一検査回数で希釈倍率が違うものを表現</t>
        </r>
      </text>
    </comment>
    <comment ref="I90" authorId="0">
      <text>
        <r>
          <rPr>
            <sz val="12"/>
            <rFont val="ＭＳ ゴシック"/>
            <charset val="128"/>
          </rPr>
          <t xml:space="preserve">依頼発生元区分
[ 0:上位ｼｽﾃﾑ(報告あり) 1:ｻﾃﾗｲﾄｼｽﾃﾑ(報告あり) 2:ｻﾃﾗｲﾄｼｽﾃﾑ(報告なし) ]
</t>
        </r>
      </text>
    </comment>
    <comment ref="J9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0" authorId="0">
      <text>
        <r>
          <rPr>
            <sz val="12"/>
            <rFont val="ＭＳ ゴシック"/>
            <charset val="128"/>
          </rPr>
          <t>ＢＭＬ受付年月日</t>
        </r>
      </text>
    </comment>
    <comment ref="M90" authorId="0">
      <text>
        <r>
          <rPr>
            <sz val="12"/>
            <rFont val="ＭＳ ゴシック"/>
            <charset val="128"/>
          </rPr>
          <t>依頼書Ｎｏ</t>
        </r>
      </text>
    </comment>
    <comment ref="N90" authorId="0">
      <text>
        <r>
          <rPr>
            <sz val="12"/>
            <rFont val="ＭＳ ゴシック"/>
            <charset val="128"/>
          </rPr>
          <t>依頼書Ｎｏ桁数フラグ
[ ｽﾍﾟｰｽ:旧ﾚｲｱｳﾄ 6:６桁 7:７桁 9:９桁 ]</t>
        </r>
      </text>
    </comment>
    <comment ref="O90" authorId="0">
      <text>
        <r>
          <rPr>
            <sz val="12"/>
            <rFont val="ＭＳ ゴシック"/>
            <charset val="128"/>
          </rPr>
          <t>属性世代Ｎｏ
'’０’からカウントアップ</t>
        </r>
      </text>
    </comment>
    <comment ref="P90" authorId="0">
      <text>
        <r>
          <rPr>
            <sz val="12"/>
            <rFont val="ＭＳ ゴシック"/>
            <charset val="128"/>
          </rPr>
          <t>施設コード</t>
        </r>
      </text>
    </comment>
    <comment ref="Q90" authorId="0">
      <text>
        <r>
          <rPr>
            <sz val="12"/>
            <rFont val="ＭＳ ゴシック"/>
            <charset val="128"/>
          </rPr>
          <t>トレーＩＤ</t>
        </r>
      </text>
    </comment>
    <comment ref="R90" authorId="0">
      <text>
        <r>
          <rPr>
            <sz val="12"/>
            <rFont val="ＭＳ ゴシック"/>
            <charset val="128"/>
          </rPr>
          <t>トレーポジション</t>
        </r>
      </text>
    </comment>
    <comment ref="S90" authorId="0">
      <text>
        <r>
          <rPr>
            <sz val="12"/>
            <rFont val="ＭＳ ゴシック"/>
            <charset val="128"/>
          </rPr>
          <t>アッセイラックＩＤ</t>
        </r>
      </text>
    </comment>
    <comment ref="T90" authorId="0">
      <text>
        <r>
          <rPr>
            <sz val="12"/>
            <rFont val="ＭＳ ゴシック"/>
            <charset val="128"/>
          </rPr>
          <t>アッセイラックポジション</t>
        </r>
      </text>
    </comment>
    <comment ref="U90" authorId="0">
      <text>
        <r>
          <rPr>
            <sz val="12"/>
            <rFont val="ＭＳ ゴシック"/>
            <charset val="128"/>
          </rPr>
          <t>親項目コード
分画・負荷の親項目コード</t>
        </r>
      </text>
    </comment>
    <comment ref="V90" authorId="0">
      <text>
        <r>
          <rPr>
            <sz val="12"/>
            <rFont val="ＭＳ ゴシック"/>
            <charset val="128"/>
          </rPr>
          <t>セクションコード
例：　A　生化/マルチ
　　　B　血液学</t>
        </r>
      </text>
    </comment>
    <comment ref="W9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0" authorId="0">
      <text>
        <r>
          <rPr>
            <sz val="12"/>
            <rFont val="ＭＳ ゴシック"/>
            <charset val="128"/>
          </rPr>
          <t>サンプリングコード
現行ＷＳｺｰﾄﾞ</t>
        </r>
      </text>
    </comment>
    <comment ref="Y90" authorId="0">
      <text>
        <r>
          <rPr>
            <sz val="12"/>
            <rFont val="ＭＳ ゴシック"/>
            <charset val="128"/>
          </rPr>
          <t>分析機区分</t>
        </r>
      </text>
    </comment>
    <comment ref="Z90" authorId="0">
      <text>
        <r>
          <rPr>
            <sz val="12"/>
            <rFont val="ＭＳ ゴシック"/>
            <charset val="128"/>
          </rPr>
          <t xml:space="preserve">分析機ライン
</t>
        </r>
      </text>
    </comment>
    <comment ref="AA90" authorId="0">
      <text>
        <r>
          <rPr>
            <sz val="12"/>
            <rFont val="ＭＳ ゴシック"/>
            <charset val="128"/>
          </rPr>
          <t>分析機号機
号機＋モジュールＮＯ</t>
        </r>
      </text>
    </comment>
    <comment ref="AB90" authorId="0">
      <text>
        <r>
          <rPr>
            <sz val="12"/>
            <rFont val="ＭＳ ゴシック"/>
            <charset val="128"/>
          </rPr>
          <t>分析機ＳＥＱ
モジュール単位のSEQ。結果登録時に設定。
BM=分析機からの番号、日立=システム側で振る。</t>
        </r>
      </text>
    </comment>
    <comment ref="AC90" authorId="0">
      <text>
        <r>
          <rPr>
            <sz val="12"/>
            <rFont val="ＭＳ ゴシック"/>
            <charset val="128"/>
          </rPr>
          <t>分析機エラーステータス</t>
        </r>
      </text>
    </comment>
    <comment ref="AD90" authorId="0">
      <text>
        <r>
          <rPr>
            <sz val="12"/>
            <rFont val="ＭＳ ゴシック"/>
            <charset val="128"/>
          </rPr>
          <t>測定日時</t>
        </r>
      </text>
    </comment>
    <comment ref="AE90" authorId="0">
      <text>
        <r>
          <rPr>
            <sz val="12"/>
            <rFont val="ＭＳ ゴシック"/>
            <charset val="128"/>
          </rPr>
          <t>内部項目コード
分析機のチャネルコード
（分析機用項目コード）</t>
        </r>
      </text>
    </comment>
    <comment ref="AF90" authorId="0">
      <text>
        <r>
          <rPr>
            <sz val="12"/>
            <rFont val="ＭＳ ゴシック"/>
            <charset val="128"/>
          </rPr>
          <t>定性・定量フラグ
[ S:定性 R:定量 ]</t>
        </r>
      </text>
    </comment>
    <comment ref="AG90" authorId="0">
      <text>
        <r>
          <rPr>
            <sz val="12"/>
            <rFont val="ＭＳ ゴシック"/>
            <charset val="128"/>
          </rPr>
          <t>材料コード</t>
        </r>
      </text>
    </comment>
    <comment ref="AH90" authorId="0">
      <text>
        <r>
          <rPr>
            <sz val="12"/>
            <rFont val="ＭＳ ゴシック"/>
            <charset val="128"/>
          </rPr>
          <t>優先レベル
ユーザからの希望順位。検査の優先順位を示す。
01～99を任意に設定</t>
        </r>
      </text>
    </comment>
    <comment ref="AI90" authorId="0">
      <text>
        <r>
          <rPr>
            <sz val="12"/>
            <rFont val="ＭＳ ゴシック"/>
            <charset val="128"/>
          </rPr>
          <t>基準値ＮＯ
報告書に記述する基準値を示す
推定材料と項目コードからマスタ参照して算出</t>
        </r>
      </text>
    </comment>
    <comment ref="AJ9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0" authorId="0">
      <text>
        <r>
          <rPr>
            <sz val="12"/>
            <rFont val="ＭＳ ゴシック"/>
            <charset val="128"/>
          </rPr>
          <t>特別基準値ＮＯ
特別基準値マスタから導出した基準値Ｎｏ</t>
        </r>
      </text>
    </comment>
    <comment ref="AL9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0" authorId="0">
      <text>
        <r>
          <rPr>
            <sz val="12"/>
            <rFont val="ＭＳ ゴシック"/>
            <charset val="128"/>
          </rPr>
          <t>非定型負荷時間
非定型負荷区分の時間
G(12)なので24byte</t>
        </r>
      </text>
    </comment>
    <comment ref="AN90" authorId="0">
      <text>
        <r>
          <rPr>
            <sz val="12"/>
            <rFont val="ＭＳ ゴシック"/>
            <charset val="128"/>
          </rPr>
          <t>集検フラグ
[ 0:ﾃﾞﾌｫﾙﾄ 1:集検 ]</t>
        </r>
      </text>
    </comment>
    <comment ref="AO9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0" authorId="0">
      <text>
        <r>
          <rPr>
            <sz val="12"/>
            <rFont val="ＭＳ ゴシック"/>
            <charset val="128"/>
          </rPr>
          <t>凍結フラグ
凍結項目か否かを示す
区分は現行通り？→現行通り
[ ｶ:解凍 空白:一般項目 ﾄ:凍結 ]
EUC対応で2byte。</t>
        </r>
      </text>
    </comment>
    <comment ref="AQ90" authorId="0">
      <text>
        <r>
          <rPr>
            <sz val="12"/>
            <rFont val="ＭＳ ゴシック"/>
            <charset val="128"/>
          </rPr>
          <t>実施希釈倍率
実際に測定された希釈倍率。</t>
        </r>
      </text>
    </comment>
    <comment ref="AR9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0" authorId="0">
      <text>
        <r>
          <rPr>
            <sz val="12"/>
            <rFont val="ＭＳ ゴシック"/>
            <charset val="128"/>
          </rPr>
          <t>緊急依頼フラグ
緊急の依頼かどうかを示す。（患者情報より）
[ 0:デフォルト 1:緊急 ]</t>
        </r>
      </text>
    </comment>
    <comment ref="AT90" authorId="0">
      <text>
        <r>
          <rPr>
            <sz val="12"/>
            <rFont val="ＭＳ ゴシック"/>
            <charset val="128"/>
          </rPr>
          <t>緊急依頼ロットＮｏ
緊急依頼の場合に投入する検体のまとまり</t>
        </r>
      </text>
    </comment>
    <comment ref="AU9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0" authorId="0">
      <text>
        <r>
          <rPr>
            <sz val="12"/>
            <rFont val="ＭＳ ゴシック"/>
            <charset val="128"/>
          </rPr>
          <t xml:space="preserve">生データ
分析機からのそのままの値、手入力したそのままの値。(数値のみ)
</t>
        </r>
      </text>
    </comment>
    <comment ref="AY90" authorId="0">
      <text>
        <r>
          <rPr>
            <sz val="12"/>
            <rFont val="ＭＳ ゴシック"/>
            <charset val="128"/>
          </rPr>
          <t>検査結果１
基本的に数値データを保管する
必要に応じ換算、補正、校正後の値</t>
        </r>
      </text>
    </comment>
    <comment ref="AZ9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0" authorId="0">
      <text>
        <r>
          <rPr>
            <sz val="12"/>
            <rFont val="ＭＳ ゴシック"/>
            <charset val="128"/>
          </rPr>
          <t>検査結果補足</t>
        </r>
      </text>
    </comment>
    <comment ref="BC90" authorId="0">
      <text>
        <r>
          <rPr>
            <sz val="12"/>
            <rFont val="ＭＳ ゴシック"/>
            <charset val="128"/>
          </rPr>
          <t>表示結果
画面から手入力された値および、分析機からの値を登録</t>
        </r>
      </text>
    </comment>
    <comment ref="BD90" authorId="0">
      <text>
        <r>
          <rPr>
            <sz val="12"/>
            <rFont val="ＭＳ ゴシック"/>
            <charset val="128"/>
          </rPr>
          <t>指数（ＳＤＩ）</t>
        </r>
      </text>
    </comment>
    <comment ref="BE90" authorId="0">
      <text>
        <r>
          <rPr>
            <sz val="12"/>
            <rFont val="ＭＳ ゴシック"/>
            <charset val="128"/>
          </rPr>
          <t>結果コメント１
４桁コードをセットする場合は頭’０’埋めで右詰めで登録すること</t>
        </r>
      </text>
    </comment>
    <comment ref="BF90" authorId="0">
      <text>
        <r>
          <rPr>
            <sz val="12"/>
            <rFont val="ＭＳ ゴシック"/>
            <charset val="128"/>
          </rPr>
          <t>結果コメント２
４桁コードをセットする場合は頭’０’埋めで右詰めで登録すること</t>
        </r>
      </text>
    </comment>
    <comment ref="BG90" authorId="0">
      <text>
        <r>
          <rPr>
            <sz val="16"/>
            <rFont val="ＭＳ Ｐゴシック"/>
            <charset val="128"/>
          </rPr>
          <t>結果状況コード
[ 0:未入力 1:中間結果 3:最終結果 ]</t>
        </r>
      </text>
    </comment>
    <comment ref="BH90" authorId="0">
      <text>
        <r>
          <rPr>
            <sz val="12"/>
            <rFont val="ＭＳ ゴシック"/>
            <charset val="128"/>
          </rPr>
          <t xml:space="preserve">パニックレンジフラグ
BML設定のパニック値（基準値マスタ）で報告要否を判別。
[ 0:デフォルト 1:BMLパニック報告対象 ]
</t>
        </r>
      </text>
    </comment>
    <comment ref="BI9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0" authorId="0">
      <text>
        <r>
          <rPr>
            <sz val="12"/>
            <rFont val="ＭＳ ゴシック"/>
            <charset val="128"/>
          </rPr>
          <t xml:space="preserve">結果換算フラグ
換算した結果か否か
[ 0:デフォルト 1:換算結果 ]
</t>
        </r>
      </text>
    </comment>
    <comment ref="BK9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0" authorId="0">
      <text>
        <r>
          <rPr>
            <sz val="12"/>
            <rFont val="ＭＳ ゴシック"/>
            <charset val="128"/>
          </rPr>
          <t>特別異常値区分（男）
施設？で判断可能。</t>
        </r>
      </text>
    </comment>
    <comment ref="BP90" authorId="0">
      <text>
        <r>
          <rPr>
            <sz val="12"/>
            <rFont val="ＭＳ ゴシック"/>
            <charset val="128"/>
          </rPr>
          <t>特別異常値区分（女）
施設？で判断可能。</t>
        </r>
      </text>
    </comment>
    <comment ref="BQ90" authorId="0">
      <text>
        <r>
          <rPr>
            <sz val="12"/>
            <rFont val="ＭＳ ゴシック"/>
            <charset val="128"/>
          </rPr>
          <t>特別異常値区分（不明）
施設？で判断可能。</t>
        </r>
      </text>
    </comment>
    <comment ref="BR90" authorId="0">
      <text>
        <r>
          <rPr>
            <sz val="12"/>
            <rFont val="ＭＳ ゴシック"/>
            <charset val="128"/>
          </rPr>
          <t>血清情報(乳び）レベル
'－３ ～ ＋３</t>
        </r>
      </text>
    </comment>
    <comment ref="BS90" authorId="0">
      <text>
        <r>
          <rPr>
            <sz val="12"/>
            <rFont val="ＭＳ ゴシック"/>
            <charset val="128"/>
          </rPr>
          <t>血清情報(乳び）エラーステータス
分析機の値を設定</t>
        </r>
      </text>
    </comment>
    <comment ref="BT90" authorId="0">
      <text>
        <r>
          <rPr>
            <sz val="12"/>
            <rFont val="ＭＳ ゴシック"/>
            <charset val="128"/>
          </rPr>
          <t>血清情報(溶血) レベル
'－３ ～ ＋３</t>
        </r>
      </text>
    </comment>
    <comment ref="BU90" authorId="0">
      <text>
        <r>
          <rPr>
            <sz val="12"/>
            <rFont val="ＭＳ ゴシック"/>
            <charset val="128"/>
          </rPr>
          <t>血清情報(溶血) エラーステータス
分析機の値を設定</t>
        </r>
      </text>
    </comment>
    <comment ref="BV90" authorId="0">
      <text>
        <r>
          <rPr>
            <sz val="12"/>
            <rFont val="ＭＳ ゴシック"/>
            <charset val="128"/>
          </rPr>
          <t>血清情報(etc)  レベル</t>
        </r>
      </text>
    </comment>
    <comment ref="BW90" authorId="0">
      <text>
        <r>
          <rPr>
            <sz val="12"/>
            <rFont val="ＭＳ ゴシック"/>
            <charset val="128"/>
          </rPr>
          <t>血清情報(etc)  エラーステータス</t>
        </r>
      </text>
    </comment>
    <comment ref="BX90" authorId="0">
      <text>
        <r>
          <rPr>
            <sz val="12"/>
            <rFont val="ＭＳ ゴシック"/>
            <charset val="128"/>
          </rPr>
          <t>コントロールＮｏ
精度管理対象元のコントロールNoを結果登録時に設定。</t>
        </r>
      </text>
    </comment>
    <comment ref="BY90" authorId="0">
      <text>
        <r>
          <rPr>
            <sz val="12"/>
            <rFont val="ＭＳ ゴシック"/>
            <charset val="128"/>
          </rPr>
          <t>検査ＳＥＱ
検査G単位に振られる番号
初回：分注展開時にトレー毎に振る？W/S時は？</t>
        </r>
      </text>
    </comment>
    <comment ref="BZ90" authorId="0">
      <text>
        <r>
          <rPr>
            <sz val="12"/>
            <rFont val="ＭＳ ゴシック"/>
            <charset val="128"/>
          </rPr>
          <t>検査バッチＮｏ</t>
        </r>
      </text>
    </comment>
    <comment ref="CA90" authorId="0">
      <text>
        <r>
          <rPr>
            <sz val="12"/>
            <rFont val="ＭＳ ゴシック"/>
            <charset val="128"/>
          </rPr>
          <t>プロットＮｏ
X_M管理対象元のプロットNoを結果登録時に設定。</t>
        </r>
      </text>
    </comment>
    <comment ref="CB90" authorId="0">
      <text>
        <r>
          <rPr>
            <sz val="12"/>
            <rFont val="ＭＳ ゴシック"/>
            <charset val="128"/>
          </rPr>
          <t>プロットＳＥＱ
プロットNO内のSEQ（ファイルで番号管理）</t>
        </r>
      </text>
    </comment>
    <comment ref="CC90" authorId="0">
      <text>
        <r>
          <rPr>
            <sz val="12"/>
            <rFont val="ＭＳ ゴシック"/>
            <charset val="128"/>
          </rPr>
          <t>データ入力担当者</t>
        </r>
      </text>
    </comment>
    <comment ref="CD90" authorId="0">
      <text>
        <r>
          <rPr>
            <sz val="12"/>
            <rFont val="ＭＳ ゴシック"/>
            <charset val="128"/>
          </rPr>
          <t>データ入力日時</t>
        </r>
      </text>
    </comment>
    <comment ref="CE90" authorId="0">
      <text>
        <r>
          <rPr>
            <sz val="12"/>
            <rFont val="ＭＳ ゴシック"/>
            <charset val="128"/>
          </rPr>
          <t>検査完了日時</t>
        </r>
      </text>
    </comment>
    <comment ref="CF90" authorId="0">
      <text>
        <r>
          <rPr>
            <sz val="12"/>
            <rFont val="ＭＳ ゴシック"/>
            <charset val="128"/>
          </rPr>
          <t>報告日時</t>
        </r>
      </text>
    </comment>
    <comment ref="CG90" authorId="0">
      <text>
        <r>
          <rPr>
            <sz val="12"/>
            <rFont val="ＭＳ ゴシック"/>
            <charset val="128"/>
          </rPr>
          <t>報告希望時間
施設からの報告希望時間。
属性情報から引き継ぐ</t>
        </r>
      </text>
    </comment>
    <comment ref="CH90" authorId="0">
      <text>
        <r>
          <rPr>
            <sz val="12"/>
            <rFont val="ＭＳ ゴシック"/>
            <charset val="128"/>
          </rPr>
          <t>次回報告予定日
中間報告対象の最終報告予定日
報告時に項目マスタで＋日数を取得し設定</t>
        </r>
      </text>
    </comment>
    <comment ref="CI90" authorId="0">
      <text>
        <r>
          <rPr>
            <sz val="12"/>
            <rFont val="ＭＳ ゴシック"/>
            <charset val="128"/>
          </rPr>
          <t>次回報告予定時刻
報告希望時間から引き継ぐ</t>
        </r>
      </text>
    </comment>
    <comment ref="CJ9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0" authorId="0">
      <text>
        <r>
          <rPr>
            <sz val="12"/>
            <rFont val="ＭＳ ゴシック"/>
            <charset val="128"/>
          </rPr>
          <t>画像別紙フラグ
画像別紙情報が存在するか否か
[ 0:無し 1:有り]
検査結果詳細情報を使用する</t>
        </r>
      </text>
    </comment>
    <comment ref="CL90" authorId="0">
      <text>
        <r>
          <rPr>
            <sz val="12"/>
            <rFont val="ＭＳ ゴシック"/>
            <charset val="128"/>
          </rPr>
          <t>補正フラグ
[ 0:補正対象外 1:手動補正前 2:自動補正前 3:手動補正済 4:自動補正済 ]</t>
        </r>
      </text>
    </comment>
    <comment ref="CM90" authorId="0">
      <text>
        <r>
          <rPr>
            <sz val="12"/>
            <rFont val="ＭＳ Ｐゴシック"/>
            <charset val="128"/>
          </rPr>
          <t>結果優先フラグ
複数検査回数で画面、帳票等に優先的に表示させるためのフラグ
[ ｽﾍﾟｰｽ:ﾃﾞﾌｫﾙﾄ 1:優先結果 ]</t>
        </r>
      </text>
    </comment>
    <comment ref="CN90" authorId="0">
      <text>
        <r>
          <rPr>
            <sz val="12"/>
            <rFont val="ＭＳ ゴシック"/>
            <charset val="128"/>
          </rPr>
          <t>手入力フラグ
手入力されたかどうかを判断するフラグ
[ ｽﾍﾟｰｽ:ﾃﾞﾌｫﾙﾄ 1:手入力結果 ]</t>
        </r>
      </text>
    </comment>
    <comment ref="CO90" authorId="0">
      <text>
        <r>
          <rPr>
            <sz val="12"/>
            <rFont val="ＭＳ ゴシック"/>
            <charset val="128"/>
          </rPr>
          <t>採用フラグ
同一検査回数内で結果を採用したフラグ</t>
        </r>
      </text>
    </comment>
    <comment ref="CP9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0" authorId="0">
      <text>
        <r>
          <rPr>
            <sz val="12"/>
            <rFont val="ＭＳ ゴシック"/>
            <charset val="128"/>
          </rPr>
          <t>再検フラグ01
オンライン、入力画面にてレンジチェック（RNGCHKMST）を行った際に更新する。
正常　　　：０、１
高値エラー：３
低値エラー：４</t>
        </r>
      </text>
    </comment>
    <comment ref="CR9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0" authorId="0">
      <text>
        <r>
          <rPr>
            <sz val="12"/>
            <rFont val="ＭＳ ゴシック"/>
            <charset val="128"/>
          </rPr>
          <t>再検フラグ04
※分画チェック</t>
        </r>
      </text>
    </comment>
    <comment ref="CU90" authorId="0">
      <text>
        <r>
          <rPr>
            <sz val="12"/>
            <rFont val="ＭＳ ゴシック"/>
            <charset val="128"/>
          </rPr>
          <t>再検フラグ05
※乳び・溶血チェック</t>
        </r>
      </text>
    </comment>
    <comment ref="CV90" authorId="0">
      <text>
        <r>
          <rPr>
            <sz val="12"/>
            <rFont val="ＭＳ ゴシック"/>
            <charset val="128"/>
          </rPr>
          <t xml:space="preserve">※履歴チェック
</t>
        </r>
      </text>
    </comment>
    <comment ref="CW9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0" authorId="0">
      <text>
        <r>
          <rPr>
            <sz val="12"/>
            <rFont val="ＭＳ ゴシック"/>
            <charset val="128"/>
          </rPr>
          <t>再検フラグ08
※計算チェック</t>
        </r>
      </text>
    </comment>
    <comment ref="CY90" authorId="0">
      <text>
        <r>
          <rPr>
            <sz val="12"/>
            <rFont val="ＭＳ ゴシック"/>
            <charset val="128"/>
          </rPr>
          <t>再検フラグ09
※１００％チェック</t>
        </r>
      </text>
    </comment>
    <comment ref="CZ90" authorId="0">
      <text>
        <r>
          <rPr>
            <sz val="12"/>
            <rFont val="ＭＳ ゴシック"/>
            <charset val="128"/>
          </rPr>
          <t>再検フラグ10
※透析前後チェック</t>
        </r>
      </text>
    </comment>
    <comment ref="DA9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0" authorId="0">
      <text>
        <r>
          <rPr>
            <sz val="12"/>
            <rFont val="ＭＳ ゴシック"/>
            <charset val="128"/>
          </rPr>
          <t xml:space="preserve">再検フラグ12
※校正処理
</t>
        </r>
      </text>
    </comment>
    <comment ref="DC90" authorId="0">
      <text>
        <r>
          <rPr>
            <sz val="12"/>
            <rFont val="ＭＳ ゴシック"/>
            <charset val="128"/>
          </rPr>
          <t>再検フラグ13
※照合NG確定処理</t>
        </r>
      </text>
    </comment>
    <comment ref="DD90" authorId="0">
      <text>
        <r>
          <rPr>
            <sz val="12"/>
            <rFont val="ＭＳ ゴシック"/>
            <charset val="128"/>
          </rPr>
          <t>再検フラグ14
※相関チェック(WS間)</t>
        </r>
      </text>
    </comment>
    <comment ref="DE90" authorId="0">
      <text>
        <r>
          <rPr>
            <sz val="12"/>
            <rFont val="ＭＳ ゴシック"/>
            <charset val="128"/>
          </rPr>
          <t>再検フラグ15
※負荷パターンチェック</t>
        </r>
      </text>
    </comment>
    <comment ref="DF9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0" authorId="0">
      <text>
        <r>
          <rPr>
            <sz val="12"/>
            <rFont val="ＭＳ ゴシック"/>
            <charset val="128"/>
          </rPr>
          <t xml:space="preserve">再検フラグ17
※チェック状態フラグ
[ 0:未ﾁｪｯｸ 1:OK 2:NG ]
(ﾁｪｯｸ不要なフラグは1＝OKの設定にすする)
</t>
        </r>
      </text>
    </comment>
    <comment ref="DH90" authorId="0">
      <text>
        <r>
          <rPr>
            <sz val="12"/>
            <rFont val="ＭＳ ゴシック"/>
            <charset val="128"/>
          </rPr>
          <t>再検フラグ18</t>
        </r>
      </text>
    </comment>
    <comment ref="DI90" authorId="0">
      <text>
        <r>
          <rPr>
            <sz val="12"/>
            <rFont val="ＭＳ ゴシック"/>
            <charset val="128"/>
          </rPr>
          <t xml:space="preserve">再検フラグ19
※チェック状態フラグ
[ 0:未ﾁｪｯｸ 1:OK 2:NG ]
(ﾁｪｯｸ不要なフラグは1＝OKの設定にすする)
</t>
        </r>
      </text>
    </comment>
    <comment ref="DJ90" authorId="0">
      <text>
        <r>
          <rPr>
            <sz val="12"/>
            <rFont val="ＭＳ ゴシック"/>
            <charset val="128"/>
          </rPr>
          <t xml:space="preserve">再検フラグ20
※チェック状態フラグ
[ 0:未ﾁｪｯｸ 1:OK 2:NG ]
(ﾁｪｯｸ不要なフラグは1＝OKの設定にすする)
</t>
        </r>
      </text>
    </comment>
    <comment ref="DK90" authorId="0">
      <text>
        <r>
          <rPr>
            <sz val="12"/>
            <rFont val="ＭＳ ゴシック"/>
            <charset val="128"/>
          </rPr>
          <t>再検理由コードＡ
代表の再検理由コードをセット</t>
        </r>
      </text>
    </comment>
    <comment ref="DL90" authorId="0">
      <text>
        <r>
          <rPr>
            <sz val="12"/>
            <rFont val="ＭＳ ゴシック"/>
            <charset val="128"/>
          </rPr>
          <t xml:space="preserve">再検理由コードＢ
代表の再検理由コードをセット
</t>
        </r>
      </text>
    </comment>
    <comment ref="DM90" authorId="0">
      <text>
        <r>
          <rPr>
            <sz val="12"/>
            <rFont val="ＭＳ ゴシック"/>
            <charset val="128"/>
          </rPr>
          <t>再検理由コードＣ
代表の再検理由コードをセット</t>
        </r>
      </text>
    </comment>
    <comment ref="DN90" authorId="0">
      <text>
        <r>
          <rPr>
            <sz val="12"/>
            <rFont val="ＭＳ ゴシック"/>
            <charset val="128"/>
          </rPr>
          <t>情報更新日時</t>
        </r>
      </text>
    </comment>
    <comment ref="DO90" authorId="0">
      <text>
        <r>
          <rPr>
            <sz val="12"/>
            <rFont val="ＭＳ ゴシック"/>
            <charset val="128"/>
          </rPr>
          <t>情報登録日時
データが作成された時の登録日時</t>
        </r>
      </text>
    </comment>
    <comment ref="DP90" authorId="0">
      <text>
        <r>
          <rPr>
            <sz val="12"/>
            <rFont val="ＭＳ ゴシック"/>
            <charset val="128"/>
          </rPr>
          <t>照会結果
検査結果＋「以上・以下・未満」等を付加し編集済みの表示用結果値</t>
        </r>
      </text>
    </comment>
  </commentList>
</comments>
</file>

<file path=xl/comments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9.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10.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1.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1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7" authorId="0">
      <text>
        <r>
          <rPr>
            <sz val="12"/>
            <rFont val="ＭＳ ゴシック"/>
            <charset val="128"/>
          </rPr>
          <t>検査開始日</t>
        </r>
      </text>
    </comment>
    <comment ref="B97" authorId="0">
      <text>
        <r>
          <rPr>
            <sz val="12"/>
            <rFont val="ＭＳ ゴシック"/>
            <charset val="128"/>
          </rPr>
          <t>処理日</t>
        </r>
      </text>
    </comment>
    <comment ref="C97"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7" authorId="0">
      <text>
        <r>
          <rPr>
            <sz val="12"/>
            <rFont val="ＭＳ ゴシック"/>
            <charset val="128"/>
          </rPr>
          <t>検体Ｎｏ桁数フラグ
[ ｽﾍﾟｰｽ:旧ﾚｲｱｳﾄ 6:６桁 7:７桁 9:９桁 ]</t>
        </r>
      </text>
    </comment>
    <comment ref="E97" authorId="0">
      <text>
        <r>
          <rPr>
            <sz val="12"/>
            <rFont val="ＭＳ ゴシック"/>
            <charset val="128"/>
          </rPr>
          <t>検査グループ
EUC対応で16byte。</t>
        </r>
      </text>
    </comment>
    <comment ref="F97" authorId="0">
      <text>
        <r>
          <rPr>
            <b/>
            <sz val="12"/>
            <rFont val="ＭＳ ゴシック"/>
            <charset val="128"/>
          </rPr>
          <t xml:space="preserve">項目コード:
</t>
        </r>
      </text>
    </comment>
    <comment ref="G97" authorId="0">
      <text>
        <r>
          <rPr>
            <sz val="12"/>
            <rFont val="ＭＳ ゴシック"/>
            <charset val="128"/>
          </rPr>
          <t>検査回数</t>
        </r>
      </text>
    </comment>
    <comment ref="H97" authorId="0">
      <text>
        <r>
          <rPr>
            <sz val="12"/>
            <rFont val="ＭＳ ゴシック"/>
            <charset val="128"/>
          </rPr>
          <t>検査回数枝番
同一検査回数で希釈倍率が違うものを表現</t>
        </r>
      </text>
    </comment>
    <comment ref="I97" authorId="0">
      <text>
        <r>
          <rPr>
            <sz val="12"/>
            <rFont val="ＭＳ ゴシック"/>
            <charset val="128"/>
          </rPr>
          <t xml:space="preserve">依頼発生元区分
[ 0:上位ｼｽﾃﾑ(報告あり) 1:ｻﾃﾗｲﾄｼｽﾃﾑ(報告あり) 2:ｻﾃﾗｲﾄｼｽﾃﾑ(報告なし) ]
</t>
        </r>
      </text>
    </comment>
    <comment ref="J97"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7"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7" authorId="0">
      <text>
        <r>
          <rPr>
            <sz val="12"/>
            <rFont val="ＭＳ ゴシック"/>
            <charset val="128"/>
          </rPr>
          <t>ＢＭＬ受付年月日</t>
        </r>
      </text>
    </comment>
    <comment ref="M97" authorId="0">
      <text>
        <r>
          <rPr>
            <sz val="12"/>
            <rFont val="ＭＳ ゴシック"/>
            <charset val="128"/>
          </rPr>
          <t>依頼書Ｎｏ</t>
        </r>
      </text>
    </comment>
    <comment ref="N97" authorId="0">
      <text>
        <r>
          <rPr>
            <sz val="12"/>
            <rFont val="ＭＳ ゴシック"/>
            <charset val="128"/>
          </rPr>
          <t>依頼書Ｎｏ桁数フラグ
[ ｽﾍﾟｰｽ:旧ﾚｲｱｳﾄ 6:６桁 7:７桁 9:９桁 ]</t>
        </r>
      </text>
    </comment>
    <comment ref="O97" authorId="0">
      <text>
        <r>
          <rPr>
            <sz val="12"/>
            <rFont val="ＭＳ ゴシック"/>
            <charset val="128"/>
          </rPr>
          <t>属性世代Ｎｏ
'’０’からカウントアップ</t>
        </r>
      </text>
    </comment>
    <comment ref="P97" authorId="0">
      <text>
        <r>
          <rPr>
            <sz val="12"/>
            <rFont val="ＭＳ ゴシック"/>
            <charset val="128"/>
          </rPr>
          <t>施設コード</t>
        </r>
      </text>
    </comment>
    <comment ref="Q97" authorId="0">
      <text>
        <r>
          <rPr>
            <sz val="12"/>
            <rFont val="ＭＳ ゴシック"/>
            <charset val="128"/>
          </rPr>
          <t>トレーＩＤ</t>
        </r>
      </text>
    </comment>
    <comment ref="R97" authorId="0">
      <text>
        <r>
          <rPr>
            <sz val="12"/>
            <rFont val="ＭＳ ゴシック"/>
            <charset val="128"/>
          </rPr>
          <t>トレーポジション</t>
        </r>
      </text>
    </comment>
    <comment ref="S97" authorId="0">
      <text>
        <r>
          <rPr>
            <sz val="12"/>
            <rFont val="ＭＳ ゴシック"/>
            <charset val="128"/>
          </rPr>
          <t>アッセイラックＩＤ</t>
        </r>
      </text>
    </comment>
    <comment ref="T97" authorId="0">
      <text>
        <r>
          <rPr>
            <sz val="12"/>
            <rFont val="ＭＳ ゴシック"/>
            <charset val="128"/>
          </rPr>
          <t>アッセイラックポジション</t>
        </r>
      </text>
    </comment>
    <comment ref="U97" authorId="0">
      <text>
        <r>
          <rPr>
            <sz val="12"/>
            <rFont val="ＭＳ ゴシック"/>
            <charset val="128"/>
          </rPr>
          <t>親項目コード
分画・負荷の親項目コード</t>
        </r>
      </text>
    </comment>
    <comment ref="V97" authorId="0">
      <text>
        <r>
          <rPr>
            <sz val="12"/>
            <rFont val="ＭＳ ゴシック"/>
            <charset val="128"/>
          </rPr>
          <t>セクションコード
例：　A　生化/マルチ
　　　B　血液学</t>
        </r>
      </text>
    </comment>
    <comment ref="W97"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7" authorId="0">
      <text>
        <r>
          <rPr>
            <sz val="12"/>
            <rFont val="ＭＳ ゴシック"/>
            <charset val="128"/>
          </rPr>
          <t>サンプリングコード
現行ＷＳｺｰﾄﾞ</t>
        </r>
      </text>
    </comment>
    <comment ref="Y97" authorId="0">
      <text>
        <r>
          <rPr>
            <sz val="12"/>
            <rFont val="ＭＳ ゴシック"/>
            <charset val="128"/>
          </rPr>
          <t>分析機区分</t>
        </r>
      </text>
    </comment>
    <comment ref="Z97" authorId="0">
      <text>
        <r>
          <rPr>
            <sz val="12"/>
            <rFont val="ＭＳ ゴシック"/>
            <charset val="128"/>
          </rPr>
          <t xml:space="preserve">分析機ライン
</t>
        </r>
      </text>
    </comment>
    <comment ref="AA97" authorId="0">
      <text>
        <r>
          <rPr>
            <sz val="12"/>
            <rFont val="ＭＳ ゴシック"/>
            <charset val="128"/>
          </rPr>
          <t>分析機号機
号機＋モジュールＮＯ</t>
        </r>
      </text>
    </comment>
    <comment ref="AB97" authorId="0">
      <text>
        <r>
          <rPr>
            <sz val="12"/>
            <rFont val="ＭＳ ゴシック"/>
            <charset val="128"/>
          </rPr>
          <t>分析機ＳＥＱ
モジュール単位のSEQ。結果登録時に設定。
BM=分析機からの番号、日立=システム側で振る。</t>
        </r>
      </text>
    </comment>
    <comment ref="AC97" authorId="0">
      <text>
        <r>
          <rPr>
            <sz val="12"/>
            <rFont val="ＭＳ ゴシック"/>
            <charset val="128"/>
          </rPr>
          <t>分析機エラーステータス</t>
        </r>
      </text>
    </comment>
    <comment ref="AD97" authorId="0">
      <text>
        <r>
          <rPr>
            <sz val="12"/>
            <rFont val="ＭＳ ゴシック"/>
            <charset val="128"/>
          </rPr>
          <t>測定日時</t>
        </r>
      </text>
    </comment>
    <comment ref="AE97" authorId="0">
      <text>
        <r>
          <rPr>
            <sz val="12"/>
            <rFont val="ＭＳ ゴシック"/>
            <charset val="128"/>
          </rPr>
          <t>内部項目コード
分析機のチャネルコード
（分析機用項目コード）</t>
        </r>
      </text>
    </comment>
    <comment ref="AF97" authorId="0">
      <text>
        <r>
          <rPr>
            <sz val="12"/>
            <rFont val="ＭＳ ゴシック"/>
            <charset val="128"/>
          </rPr>
          <t>定性・定量フラグ
[ S:定性 R:定量 ]</t>
        </r>
      </text>
    </comment>
    <comment ref="AG97" authorId="0">
      <text>
        <r>
          <rPr>
            <sz val="12"/>
            <rFont val="ＭＳ ゴシック"/>
            <charset val="128"/>
          </rPr>
          <t>材料コード</t>
        </r>
      </text>
    </comment>
    <comment ref="AH97" authorId="0">
      <text>
        <r>
          <rPr>
            <sz val="12"/>
            <rFont val="ＭＳ ゴシック"/>
            <charset val="128"/>
          </rPr>
          <t>優先レベル
ユーザからの希望順位。検査の優先順位を示す。
01～99を任意に設定</t>
        </r>
      </text>
    </comment>
    <comment ref="AI97" authorId="0">
      <text>
        <r>
          <rPr>
            <sz val="12"/>
            <rFont val="ＭＳ ゴシック"/>
            <charset val="128"/>
          </rPr>
          <t>基準値ＮＯ
報告書に記述する基準値を示す
推定材料と項目コードからマスタ参照して算出</t>
        </r>
      </text>
    </comment>
    <comment ref="AJ97"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7" authorId="0">
      <text>
        <r>
          <rPr>
            <sz val="12"/>
            <rFont val="ＭＳ ゴシック"/>
            <charset val="128"/>
          </rPr>
          <t>特別基準値ＮＯ
特別基準値マスタから導出した基準値Ｎｏ</t>
        </r>
      </text>
    </comment>
    <comment ref="AL97"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7" authorId="0">
      <text>
        <r>
          <rPr>
            <sz val="12"/>
            <rFont val="ＭＳ ゴシック"/>
            <charset val="128"/>
          </rPr>
          <t>非定型負荷時間
非定型負荷区分の時間
G(12)なので24byte</t>
        </r>
      </text>
    </comment>
    <comment ref="AN97" authorId="0">
      <text>
        <r>
          <rPr>
            <sz val="12"/>
            <rFont val="ＭＳ ゴシック"/>
            <charset val="128"/>
          </rPr>
          <t>集検フラグ
[ 0:ﾃﾞﾌｫﾙﾄ 1:集検 ]</t>
        </r>
      </text>
    </comment>
    <comment ref="AO97"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7" authorId="0">
      <text>
        <r>
          <rPr>
            <sz val="12"/>
            <rFont val="ＭＳ ゴシック"/>
            <charset val="128"/>
          </rPr>
          <t>凍結フラグ
凍結項目か否かを示す
区分は現行通り？→現行通り
[ ｶ:解凍 空白:一般項目 ﾄ:凍結 ]
EUC対応で2byte。</t>
        </r>
      </text>
    </comment>
    <comment ref="AQ97" authorId="0">
      <text>
        <r>
          <rPr>
            <sz val="12"/>
            <rFont val="ＭＳ ゴシック"/>
            <charset val="128"/>
          </rPr>
          <t>実施希釈倍率
実際に測定された希釈倍率。</t>
        </r>
      </text>
    </comment>
    <comment ref="AR97"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7" authorId="0">
      <text>
        <r>
          <rPr>
            <sz val="12"/>
            <rFont val="ＭＳ ゴシック"/>
            <charset val="128"/>
          </rPr>
          <t>緊急依頼フラグ
緊急の依頼かどうかを示す。（患者情報より）
[ 0:デフォルト 1:緊急 ]</t>
        </r>
      </text>
    </comment>
    <comment ref="AT97" authorId="0">
      <text>
        <r>
          <rPr>
            <sz val="12"/>
            <rFont val="ＭＳ ゴシック"/>
            <charset val="128"/>
          </rPr>
          <t>緊急依頼ロットＮｏ
緊急依頼の場合に投入する検体のまとまり</t>
        </r>
      </text>
    </comment>
    <comment ref="AU97"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7"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7"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7" authorId="0">
      <text>
        <r>
          <rPr>
            <sz val="12"/>
            <rFont val="ＭＳ ゴシック"/>
            <charset val="128"/>
          </rPr>
          <t xml:space="preserve">生データ
分析機からのそのままの値、手入力したそのままの値。(数値のみ)
</t>
        </r>
      </text>
    </comment>
    <comment ref="AY97" authorId="0">
      <text>
        <r>
          <rPr>
            <sz val="12"/>
            <rFont val="ＭＳ ゴシック"/>
            <charset val="128"/>
          </rPr>
          <t>検査結果１
基本的に数値データを保管する
必要に応じ換算、補正、校正後の値</t>
        </r>
      </text>
    </comment>
    <comment ref="AZ97"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7"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7" authorId="0">
      <text>
        <r>
          <rPr>
            <sz val="12"/>
            <rFont val="ＭＳ ゴシック"/>
            <charset val="128"/>
          </rPr>
          <t>検査結果補足</t>
        </r>
      </text>
    </comment>
    <comment ref="BC97" authorId="0">
      <text>
        <r>
          <rPr>
            <sz val="12"/>
            <rFont val="ＭＳ ゴシック"/>
            <charset val="128"/>
          </rPr>
          <t>表示結果
画面から手入力された値および、分析機からの値を登録</t>
        </r>
      </text>
    </comment>
    <comment ref="BD97" authorId="0">
      <text>
        <r>
          <rPr>
            <sz val="12"/>
            <rFont val="ＭＳ ゴシック"/>
            <charset val="128"/>
          </rPr>
          <t>指数（ＳＤＩ）</t>
        </r>
      </text>
    </comment>
    <comment ref="BE97" authorId="0">
      <text>
        <r>
          <rPr>
            <sz val="12"/>
            <rFont val="ＭＳ ゴシック"/>
            <charset val="128"/>
          </rPr>
          <t>結果コメント１
４桁コードをセットする場合は頭’０’埋めで右詰めで登録すること</t>
        </r>
      </text>
    </comment>
    <comment ref="BF97" authorId="0">
      <text>
        <r>
          <rPr>
            <sz val="12"/>
            <rFont val="ＭＳ ゴシック"/>
            <charset val="128"/>
          </rPr>
          <t>結果コメント２
４桁コードをセットする場合は頭’０’埋めで右詰めで登録すること</t>
        </r>
      </text>
    </comment>
    <comment ref="BG97" authorId="0">
      <text>
        <r>
          <rPr>
            <sz val="16"/>
            <rFont val="ＭＳ Ｐゴシック"/>
            <charset val="128"/>
          </rPr>
          <t>結果状況コード
[ 0:未入力 1:中間結果 3:最終結果 ]</t>
        </r>
      </text>
    </comment>
    <comment ref="BH97" authorId="0">
      <text>
        <r>
          <rPr>
            <sz val="12"/>
            <rFont val="ＭＳ ゴシック"/>
            <charset val="128"/>
          </rPr>
          <t xml:space="preserve">パニックレンジフラグ
BML設定のパニック値（基準値マスタ）で報告要否を判別。
[ 0:デフォルト 1:BMLパニック報告対象 ]
</t>
        </r>
      </text>
    </comment>
    <comment ref="BI97"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7" authorId="0">
      <text>
        <r>
          <rPr>
            <sz val="12"/>
            <rFont val="ＭＳ ゴシック"/>
            <charset val="128"/>
          </rPr>
          <t xml:space="preserve">結果換算フラグ
換算した結果か否か
[ 0:デフォルト 1:換算結果 ]
</t>
        </r>
      </text>
    </comment>
    <comment ref="BK97"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7"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7"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7"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7" authorId="0">
      <text>
        <r>
          <rPr>
            <sz val="12"/>
            <rFont val="ＭＳ ゴシック"/>
            <charset val="128"/>
          </rPr>
          <t>特別異常値区分（男）
施設？で判断可能。</t>
        </r>
      </text>
    </comment>
    <comment ref="BP97" authorId="0">
      <text>
        <r>
          <rPr>
            <sz val="12"/>
            <rFont val="ＭＳ ゴシック"/>
            <charset val="128"/>
          </rPr>
          <t>特別異常値区分（女）
施設？で判断可能。</t>
        </r>
      </text>
    </comment>
    <comment ref="BQ97" authorId="0">
      <text>
        <r>
          <rPr>
            <sz val="12"/>
            <rFont val="ＭＳ ゴシック"/>
            <charset val="128"/>
          </rPr>
          <t>特別異常値区分（不明）
施設？で判断可能。</t>
        </r>
      </text>
    </comment>
    <comment ref="BR97" authorId="0">
      <text>
        <r>
          <rPr>
            <sz val="12"/>
            <rFont val="ＭＳ ゴシック"/>
            <charset val="128"/>
          </rPr>
          <t>血清情報(乳び）レベル
'－３ ～ ＋３</t>
        </r>
      </text>
    </comment>
    <comment ref="BS97" authorId="0">
      <text>
        <r>
          <rPr>
            <sz val="12"/>
            <rFont val="ＭＳ ゴシック"/>
            <charset val="128"/>
          </rPr>
          <t>血清情報(乳び）エラーステータス
分析機の値を設定</t>
        </r>
      </text>
    </comment>
    <comment ref="BT97" authorId="0">
      <text>
        <r>
          <rPr>
            <sz val="12"/>
            <rFont val="ＭＳ ゴシック"/>
            <charset val="128"/>
          </rPr>
          <t>血清情報(溶血) レベル
'－３ ～ ＋３</t>
        </r>
      </text>
    </comment>
    <comment ref="BU97" authorId="0">
      <text>
        <r>
          <rPr>
            <sz val="12"/>
            <rFont val="ＭＳ ゴシック"/>
            <charset val="128"/>
          </rPr>
          <t>血清情報(溶血) エラーステータス
分析機の値を設定</t>
        </r>
      </text>
    </comment>
    <comment ref="BV97" authorId="0">
      <text>
        <r>
          <rPr>
            <sz val="12"/>
            <rFont val="ＭＳ ゴシック"/>
            <charset val="128"/>
          </rPr>
          <t>血清情報(etc)  レベル</t>
        </r>
      </text>
    </comment>
    <comment ref="BW97" authorId="0">
      <text>
        <r>
          <rPr>
            <sz val="12"/>
            <rFont val="ＭＳ ゴシック"/>
            <charset val="128"/>
          </rPr>
          <t>血清情報(etc)  エラーステータス</t>
        </r>
      </text>
    </comment>
    <comment ref="BX97" authorId="0">
      <text>
        <r>
          <rPr>
            <sz val="12"/>
            <rFont val="ＭＳ ゴシック"/>
            <charset val="128"/>
          </rPr>
          <t>コントロールＮｏ
精度管理対象元のコントロールNoを結果登録時に設定。</t>
        </r>
      </text>
    </comment>
    <comment ref="BY97" authorId="0">
      <text>
        <r>
          <rPr>
            <sz val="12"/>
            <rFont val="ＭＳ ゴシック"/>
            <charset val="128"/>
          </rPr>
          <t>検査ＳＥＱ
検査G単位に振られる番号
初回：分注展開時にトレー毎に振る？W/S時は？</t>
        </r>
      </text>
    </comment>
    <comment ref="BZ97" authorId="0">
      <text>
        <r>
          <rPr>
            <sz val="12"/>
            <rFont val="ＭＳ ゴシック"/>
            <charset val="128"/>
          </rPr>
          <t>検査バッチＮｏ</t>
        </r>
      </text>
    </comment>
    <comment ref="CA97" authorId="0">
      <text>
        <r>
          <rPr>
            <sz val="12"/>
            <rFont val="ＭＳ ゴシック"/>
            <charset val="128"/>
          </rPr>
          <t>プロットＮｏ
X_M管理対象元のプロットNoを結果登録時に設定。</t>
        </r>
      </text>
    </comment>
    <comment ref="CB97" authorId="0">
      <text>
        <r>
          <rPr>
            <sz val="12"/>
            <rFont val="ＭＳ ゴシック"/>
            <charset val="128"/>
          </rPr>
          <t>プロットＳＥＱ
プロットNO内のSEQ（ファイルで番号管理）</t>
        </r>
      </text>
    </comment>
    <comment ref="CC97" authorId="0">
      <text>
        <r>
          <rPr>
            <sz val="12"/>
            <rFont val="ＭＳ ゴシック"/>
            <charset val="128"/>
          </rPr>
          <t>データ入力担当者</t>
        </r>
      </text>
    </comment>
    <comment ref="CD97" authorId="0">
      <text>
        <r>
          <rPr>
            <sz val="12"/>
            <rFont val="ＭＳ ゴシック"/>
            <charset val="128"/>
          </rPr>
          <t>データ入力日時</t>
        </r>
      </text>
    </comment>
    <comment ref="CE97" authorId="0">
      <text>
        <r>
          <rPr>
            <sz val="12"/>
            <rFont val="ＭＳ ゴシック"/>
            <charset val="128"/>
          </rPr>
          <t>検査完了日時</t>
        </r>
      </text>
    </comment>
    <comment ref="CF97" authorId="0">
      <text>
        <r>
          <rPr>
            <sz val="12"/>
            <rFont val="ＭＳ ゴシック"/>
            <charset val="128"/>
          </rPr>
          <t>報告日時</t>
        </r>
      </text>
    </comment>
    <comment ref="CG97" authorId="0">
      <text>
        <r>
          <rPr>
            <sz val="12"/>
            <rFont val="ＭＳ ゴシック"/>
            <charset val="128"/>
          </rPr>
          <t>報告希望時間
施設からの報告希望時間。
属性情報から引き継ぐ</t>
        </r>
      </text>
    </comment>
    <comment ref="CH97" authorId="0">
      <text>
        <r>
          <rPr>
            <sz val="12"/>
            <rFont val="ＭＳ ゴシック"/>
            <charset val="128"/>
          </rPr>
          <t>次回報告予定日
中間報告対象の最終報告予定日
報告時に項目マスタで＋日数を取得し設定</t>
        </r>
      </text>
    </comment>
    <comment ref="CI97" authorId="0">
      <text>
        <r>
          <rPr>
            <sz val="12"/>
            <rFont val="ＭＳ ゴシック"/>
            <charset val="128"/>
          </rPr>
          <t>次回報告予定時刻
報告希望時間から引き継ぐ</t>
        </r>
      </text>
    </comment>
    <comment ref="CJ97"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7" authorId="0">
      <text>
        <r>
          <rPr>
            <sz val="12"/>
            <rFont val="ＭＳ ゴシック"/>
            <charset val="128"/>
          </rPr>
          <t>画像別紙フラグ
画像別紙情報が存在するか否か
[ 0:無し 1:有り]
検査結果詳細情報を使用する</t>
        </r>
      </text>
    </comment>
    <comment ref="CL97" authorId="0">
      <text>
        <r>
          <rPr>
            <sz val="12"/>
            <rFont val="ＭＳ ゴシック"/>
            <charset val="128"/>
          </rPr>
          <t>補正フラグ
[ 0:補正対象外 1:手動補正前 2:自動補正前 3:手動補正済 4:自動補正済 ]</t>
        </r>
      </text>
    </comment>
    <comment ref="CM97" authorId="0">
      <text>
        <r>
          <rPr>
            <sz val="12"/>
            <rFont val="ＭＳ Ｐゴシック"/>
            <charset val="128"/>
          </rPr>
          <t>結果優先フラグ
複数検査回数で画面、帳票等に優先的に表示させるためのフラグ
[ ｽﾍﾟｰｽ:ﾃﾞﾌｫﾙﾄ 1:優先結果 ]</t>
        </r>
      </text>
    </comment>
    <comment ref="CN97" authorId="0">
      <text>
        <r>
          <rPr>
            <sz val="12"/>
            <rFont val="ＭＳ ゴシック"/>
            <charset val="128"/>
          </rPr>
          <t>手入力フラグ
手入力されたかどうかを判断するフラグ
[ ｽﾍﾟｰｽ:ﾃﾞﾌｫﾙﾄ 1:手入力結果 ]</t>
        </r>
      </text>
    </comment>
    <comment ref="CO97" authorId="0">
      <text>
        <r>
          <rPr>
            <sz val="12"/>
            <rFont val="ＭＳ ゴシック"/>
            <charset val="128"/>
          </rPr>
          <t>採用フラグ
同一検査回数内で結果を採用したフラグ</t>
        </r>
      </text>
    </comment>
    <comment ref="CP97"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7" authorId="0">
      <text>
        <r>
          <rPr>
            <sz val="12"/>
            <rFont val="ＭＳ ゴシック"/>
            <charset val="128"/>
          </rPr>
          <t>再検フラグ01
オンライン、入力画面にてレンジチェック（RNGCHKMST）を行った際に更新する。
正常　　　：０、１
高値エラー：３
低値エラー：４</t>
        </r>
      </text>
    </comment>
    <comment ref="CR97"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7"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7" authorId="0">
      <text>
        <r>
          <rPr>
            <sz val="12"/>
            <rFont val="ＭＳ ゴシック"/>
            <charset val="128"/>
          </rPr>
          <t>再検フラグ04
※分画チェック</t>
        </r>
      </text>
    </comment>
    <comment ref="CU97" authorId="0">
      <text>
        <r>
          <rPr>
            <sz val="12"/>
            <rFont val="ＭＳ ゴシック"/>
            <charset val="128"/>
          </rPr>
          <t>再検フラグ05
※乳び・溶血チェック</t>
        </r>
      </text>
    </comment>
    <comment ref="CV97" authorId="0">
      <text>
        <r>
          <rPr>
            <sz val="12"/>
            <rFont val="ＭＳ ゴシック"/>
            <charset val="128"/>
          </rPr>
          <t xml:space="preserve">※履歴チェック
</t>
        </r>
      </text>
    </comment>
    <comment ref="CW97"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7" authorId="0">
      <text>
        <r>
          <rPr>
            <sz val="12"/>
            <rFont val="ＭＳ ゴシック"/>
            <charset val="128"/>
          </rPr>
          <t>再検フラグ08
※計算チェック</t>
        </r>
      </text>
    </comment>
    <comment ref="CY97" authorId="0">
      <text>
        <r>
          <rPr>
            <sz val="12"/>
            <rFont val="ＭＳ ゴシック"/>
            <charset val="128"/>
          </rPr>
          <t>再検フラグ09
※１００％チェック</t>
        </r>
      </text>
    </comment>
    <comment ref="CZ97" authorId="0">
      <text>
        <r>
          <rPr>
            <sz val="12"/>
            <rFont val="ＭＳ ゴシック"/>
            <charset val="128"/>
          </rPr>
          <t>再検フラグ10
※透析前後チェック</t>
        </r>
      </text>
    </comment>
    <comment ref="DA97"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7" authorId="0">
      <text>
        <r>
          <rPr>
            <sz val="12"/>
            <rFont val="ＭＳ ゴシック"/>
            <charset val="128"/>
          </rPr>
          <t xml:space="preserve">再検フラグ12
※校正処理
</t>
        </r>
      </text>
    </comment>
    <comment ref="DC97" authorId="0">
      <text>
        <r>
          <rPr>
            <sz val="12"/>
            <rFont val="ＭＳ ゴシック"/>
            <charset val="128"/>
          </rPr>
          <t>再検フラグ13
※照合NG確定処理</t>
        </r>
      </text>
    </comment>
    <comment ref="DD97" authorId="0">
      <text>
        <r>
          <rPr>
            <sz val="12"/>
            <rFont val="ＭＳ ゴシック"/>
            <charset val="128"/>
          </rPr>
          <t>再検フラグ14
※相関チェック(WS間)</t>
        </r>
      </text>
    </comment>
    <comment ref="DE97" authorId="0">
      <text>
        <r>
          <rPr>
            <sz val="12"/>
            <rFont val="ＭＳ ゴシック"/>
            <charset val="128"/>
          </rPr>
          <t>再検フラグ15
※負荷パターンチェック</t>
        </r>
      </text>
    </comment>
    <comment ref="DF97"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7" authorId="0">
      <text>
        <r>
          <rPr>
            <sz val="12"/>
            <rFont val="ＭＳ ゴシック"/>
            <charset val="128"/>
          </rPr>
          <t xml:space="preserve">再検フラグ17
※チェック状態フラグ
[ 0:未ﾁｪｯｸ 1:OK 2:NG ]
(ﾁｪｯｸ不要なフラグは1＝OKの設定にすする)
</t>
        </r>
      </text>
    </comment>
    <comment ref="DH97" authorId="0">
      <text>
        <r>
          <rPr>
            <sz val="12"/>
            <rFont val="ＭＳ ゴシック"/>
            <charset val="128"/>
          </rPr>
          <t>再検フラグ18</t>
        </r>
      </text>
    </comment>
    <comment ref="DI97" authorId="0">
      <text>
        <r>
          <rPr>
            <sz val="12"/>
            <rFont val="ＭＳ ゴシック"/>
            <charset val="128"/>
          </rPr>
          <t xml:space="preserve">再検フラグ19
※チェック状態フラグ
[ 0:未ﾁｪｯｸ 1:OK 2:NG ]
(ﾁｪｯｸ不要なフラグは1＝OKの設定にすする)
</t>
        </r>
      </text>
    </comment>
    <comment ref="DJ97" authorId="0">
      <text>
        <r>
          <rPr>
            <sz val="12"/>
            <rFont val="ＭＳ ゴシック"/>
            <charset val="128"/>
          </rPr>
          <t xml:space="preserve">再検フラグ20
※チェック状態フラグ
[ 0:未ﾁｪｯｸ 1:OK 2:NG ]
(ﾁｪｯｸ不要なフラグは1＝OKの設定にすする)
</t>
        </r>
      </text>
    </comment>
    <comment ref="DK97" authorId="0">
      <text>
        <r>
          <rPr>
            <sz val="12"/>
            <rFont val="ＭＳ ゴシック"/>
            <charset val="128"/>
          </rPr>
          <t>再検理由コードＡ
代表の再検理由コードをセット</t>
        </r>
      </text>
    </comment>
    <comment ref="DL97" authorId="0">
      <text>
        <r>
          <rPr>
            <sz val="12"/>
            <rFont val="ＭＳ ゴシック"/>
            <charset val="128"/>
          </rPr>
          <t xml:space="preserve">再検理由コードＢ
代表の再検理由コードをセット
</t>
        </r>
      </text>
    </comment>
    <comment ref="DM97" authorId="0">
      <text>
        <r>
          <rPr>
            <sz val="12"/>
            <rFont val="ＭＳ ゴシック"/>
            <charset val="128"/>
          </rPr>
          <t>再検理由コードＣ
代表の再検理由コードをセット</t>
        </r>
      </text>
    </comment>
    <comment ref="DN97" authorId="0">
      <text>
        <r>
          <rPr>
            <sz val="12"/>
            <rFont val="ＭＳ ゴシック"/>
            <charset val="128"/>
          </rPr>
          <t>情報更新日時</t>
        </r>
      </text>
    </comment>
    <comment ref="DO97" authorId="0">
      <text>
        <r>
          <rPr>
            <sz val="12"/>
            <rFont val="ＭＳ ゴシック"/>
            <charset val="128"/>
          </rPr>
          <t>情報登録日時
データが作成された時の登録日時</t>
        </r>
      </text>
    </comment>
    <comment ref="DP97" authorId="0">
      <text>
        <r>
          <rPr>
            <sz val="12"/>
            <rFont val="ＭＳ ゴシック"/>
            <charset val="128"/>
          </rPr>
          <t>照会結果
検査結果＋「以上・以下・未満」等を付加し編集済みの表示用結果値</t>
        </r>
      </text>
    </comment>
    <comment ref="DP107" authorId="0">
      <text>
        <r>
          <rPr>
            <sz val="12"/>
            <rFont val="ＭＳ ゴシック"/>
            <charset val="128"/>
          </rPr>
          <t>情報登録日時
データが作成された時の登録日時</t>
        </r>
      </text>
    </comment>
    <comment ref="DQ107" authorId="0">
      <text>
        <r>
          <rPr>
            <sz val="12"/>
            <rFont val="ＭＳ ゴシック"/>
            <charset val="128"/>
          </rPr>
          <t>照会結果
検査結果＋「以上・以下・未満」等を付加し編集済みの表示用結果値</t>
        </r>
      </text>
    </comment>
    <comment ref="B113" authorId="0">
      <text>
        <r>
          <rPr>
            <sz val="12"/>
            <rFont val="ＭＳ ゴシック"/>
            <charset val="128"/>
          </rPr>
          <t>検査開始日</t>
        </r>
      </text>
    </comment>
    <comment ref="C113" authorId="0">
      <text>
        <r>
          <rPr>
            <sz val="12"/>
            <rFont val="ＭＳ ゴシック"/>
            <charset val="128"/>
          </rPr>
          <t>処理日</t>
        </r>
      </text>
    </comment>
    <comment ref="D113"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3" authorId="0">
      <text>
        <r>
          <rPr>
            <sz val="12"/>
            <rFont val="ＭＳ ゴシック"/>
            <charset val="128"/>
          </rPr>
          <t>検体Ｎｏ桁数フラグ
[ ｽﾍﾟｰｽ:旧ﾚｲｱｳﾄ 6:６桁 7:７桁 9:９桁 ]</t>
        </r>
      </text>
    </comment>
    <comment ref="F113" authorId="0">
      <text>
        <r>
          <rPr>
            <sz val="12"/>
            <rFont val="ＭＳ ゴシック"/>
            <charset val="128"/>
          </rPr>
          <t>検査グループ
EUC対応で16byte。</t>
        </r>
      </text>
    </comment>
    <comment ref="G113" authorId="0">
      <text>
        <r>
          <rPr>
            <b/>
            <sz val="12"/>
            <rFont val="ＭＳ ゴシック"/>
            <charset val="128"/>
          </rPr>
          <t xml:space="preserve">項目コード:
</t>
        </r>
      </text>
    </comment>
    <comment ref="H113" authorId="0">
      <text>
        <r>
          <rPr>
            <sz val="12"/>
            <rFont val="ＭＳ ゴシック"/>
            <charset val="128"/>
          </rPr>
          <t>検査回数</t>
        </r>
      </text>
    </comment>
    <comment ref="I113" authorId="0">
      <text>
        <r>
          <rPr>
            <sz val="12"/>
            <rFont val="ＭＳ ゴシック"/>
            <charset val="128"/>
          </rPr>
          <t>検査回数枝番
同一検査回数で希釈倍率が違うものを表現</t>
        </r>
      </text>
    </comment>
    <comment ref="J113" authorId="0">
      <text>
        <r>
          <rPr>
            <sz val="12"/>
            <rFont val="ＭＳ ゴシック"/>
            <charset val="128"/>
          </rPr>
          <t xml:space="preserve">依頼発生元区分
[ 0:上位ｼｽﾃﾑ(報告あり) 1:ｻﾃﾗｲﾄｼｽﾃﾑ(報告あり) 2:ｻﾃﾗｲﾄｼｽﾃﾑ(報告なし) ]
</t>
        </r>
      </text>
    </comment>
    <comment ref="K113"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3"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3" authorId="0">
      <text>
        <r>
          <rPr>
            <sz val="12"/>
            <rFont val="ＭＳ ゴシック"/>
            <charset val="128"/>
          </rPr>
          <t>ＢＭＬ受付年月日</t>
        </r>
      </text>
    </comment>
    <comment ref="N113" authorId="0">
      <text>
        <r>
          <rPr>
            <sz val="12"/>
            <rFont val="ＭＳ ゴシック"/>
            <charset val="128"/>
          </rPr>
          <t>依頼書Ｎｏ</t>
        </r>
      </text>
    </comment>
    <comment ref="O113" authorId="0">
      <text>
        <r>
          <rPr>
            <sz val="12"/>
            <rFont val="ＭＳ ゴシック"/>
            <charset val="128"/>
          </rPr>
          <t>依頼書Ｎｏ桁数フラグ
[ ｽﾍﾟｰｽ:旧ﾚｲｱｳﾄ 6:６桁 7:７桁 9:９桁 ]</t>
        </r>
      </text>
    </comment>
    <comment ref="P113" authorId="0">
      <text>
        <r>
          <rPr>
            <sz val="12"/>
            <rFont val="ＭＳ ゴシック"/>
            <charset val="128"/>
          </rPr>
          <t>属性世代Ｎｏ
'’０’からカウントアップ</t>
        </r>
      </text>
    </comment>
    <comment ref="Q113" authorId="0">
      <text>
        <r>
          <rPr>
            <sz val="12"/>
            <rFont val="ＭＳ ゴシック"/>
            <charset val="128"/>
          </rPr>
          <t>施設コード</t>
        </r>
      </text>
    </comment>
    <comment ref="R113" authorId="0">
      <text>
        <r>
          <rPr>
            <sz val="12"/>
            <rFont val="ＭＳ ゴシック"/>
            <charset val="128"/>
          </rPr>
          <t>トレーＩＤ</t>
        </r>
      </text>
    </comment>
    <comment ref="S113" authorId="0">
      <text>
        <r>
          <rPr>
            <sz val="12"/>
            <rFont val="ＭＳ ゴシック"/>
            <charset val="128"/>
          </rPr>
          <t>トレーポジション</t>
        </r>
      </text>
    </comment>
    <comment ref="T113" authorId="0">
      <text>
        <r>
          <rPr>
            <sz val="12"/>
            <rFont val="ＭＳ ゴシック"/>
            <charset val="128"/>
          </rPr>
          <t>アッセイラックＩＤ</t>
        </r>
      </text>
    </comment>
    <comment ref="U113" authorId="0">
      <text>
        <r>
          <rPr>
            <sz val="12"/>
            <rFont val="ＭＳ ゴシック"/>
            <charset val="128"/>
          </rPr>
          <t>アッセイラックポジション</t>
        </r>
      </text>
    </comment>
    <comment ref="V113" authorId="0">
      <text>
        <r>
          <rPr>
            <sz val="12"/>
            <rFont val="ＭＳ ゴシック"/>
            <charset val="128"/>
          </rPr>
          <t>親項目コード
分画・負荷の親項目コード</t>
        </r>
      </text>
    </comment>
    <comment ref="W113" authorId="0">
      <text>
        <r>
          <rPr>
            <sz val="12"/>
            <rFont val="ＭＳ ゴシック"/>
            <charset val="128"/>
          </rPr>
          <t>セクションコード
例：　A　生化/マルチ
　　　B　血液学</t>
        </r>
      </text>
    </comment>
    <comment ref="X113"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3" authorId="0">
      <text>
        <r>
          <rPr>
            <sz val="12"/>
            <rFont val="ＭＳ ゴシック"/>
            <charset val="128"/>
          </rPr>
          <t>サンプリングコード
現行ＷＳｺｰﾄﾞ</t>
        </r>
      </text>
    </comment>
    <comment ref="Z113" authorId="0">
      <text>
        <r>
          <rPr>
            <sz val="12"/>
            <rFont val="ＭＳ ゴシック"/>
            <charset val="128"/>
          </rPr>
          <t>分析機区分</t>
        </r>
      </text>
    </comment>
    <comment ref="AA113" authorId="0">
      <text>
        <r>
          <rPr>
            <sz val="12"/>
            <rFont val="ＭＳ ゴシック"/>
            <charset val="128"/>
          </rPr>
          <t xml:space="preserve">分析機ライン
</t>
        </r>
      </text>
    </comment>
    <comment ref="AB113" authorId="0">
      <text>
        <r>
          <rPr>
            <sz val="12"/>
            <rFont val="ＭＳ ゴシック"/>
            <charset val="128"/>
          </rPr>
          <t>分析機号機
号機＋モジュールＮＯ</t>
        </r>
      </text>
    </comment>
    <comment ref="AC113" authorId="0">
      <text>
        <r>
          <rPr>
            <sz val="12"/>
            <rFont val="ＭＳ ゴシック"/>
            <charset val="128"/>
          </rPr>
          <t>分析機ＳＥＱ
モジュール単位のSEQ。結果登録時に設定。
BM=分析機からの番号、日立=システム側で振る。</t>
        </r>
      </text>
    </comment>
    <comment ref="AD113" authorId="0">
      <text>
        <r>
          <rPr>
            <sz val="12"/>
            <rFont val="ＭＳ ゴシック"/>
            <charset val="128"/>
          </rPr>
          <t>分析機エラーステータス</t>
        </r>
      </text>
    </comment>
    <comment ref="AE113" authorId="0">
      <text>
        <r>
          <rPr>
            <sz val="12"/>
            <rFont val="ＭＳ ゴシック"/>
            <charset val="128"/>
          </rPr>
          <t>測定日時</t>
        </r>
      </text>
    </comment>
    <comment ref="AF113" authorId="0">
      <text>
        <r>
          <rPr>
            <sz val="12"/>
            <rFont val="ＭＳ ゴシック"/>
            <charset val="128"/>
          </rPr>
          <t>内部項目コード
分析機のチャネルコード
（分析機用項目コード）</t>
        </r>
      </text>
    </comment>
    <comment ref="AG113" authorId="0">
      <text>
        <r>
          <rPr>
            <sz val="12"/>
            <rFont val="ＭＳ ゴシック"/>
            <charset val="128"/>
          </rPr>
          <t>定性・定量フラグ
[ S:定性 R:定量 ]</t>
        </r>
      </text>
    </comment>
    <comment ref="AH113" authorId="0">
      <text>
        <r>
          <rPr>
            <sz val="12"/>
            <rFont val="ＭＳ ゴシック"/>
            <charset val="128"/>
          </rPr>
          <t>材料コード</t>
        </r>
      </text>
    </comment>
    <comment ref="AI113" authorId="0">
      <text>
        <r>
          <rPr>
            <sz val="12"/>
            <rFont val="ＭＳ ゴシック"/>
            <charset val="128"/>
          </rPr>
          <t>優先レベル
ユーザからの希望順位。検査の優先順位を示す。
01～99を任意に設定</t>
        </r>
      </text>
    </comment>
    <comment ref="AJ113" authorId="0">
      <text>
        <r>
          <rPr>
            <sz val="12"/>
            <rFont val="ＭＳ ゴシック"/>
            <charset val="128"/>
          </rPr>
          <t>基準値ＮＯ
報告書に記述する基準値を示す
推定材料と項目コードからマスタ参照して算出</t>
        </r>
      </text>
    </comment>
    <comment ref="AK113"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3" authorId="0">
      <text>
        <r>
          <rPr>
            <sz val="12"/>
            <rFont val="ＭＳ ゴシック"/>
            <charset val="128"/>
          </rPr>
          <t>特別基準値ＮＯ
特別基準値マスタから導出した基準値Ｎｏ</t>
        </r>
      </text>
    </comment>
    <comment ref="AM113"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3" authorId="0">
      <text>
        <r>
          <rPr>
            <sz val="12"/>
            <rFont val="ＭＳ ゴシック"/>
            <charset val="128"/>
          </rPr>
          <t>非定型負荷時間
非定型負荷区分の時間
G(12)なので24byte</t>
        </r>
      </text>
    </comment>
    <comment ref="AO113" authorId="0">
      <text>
        <r>
          <rPr>
            <sz val="12"/>
            <rFont val="ＭＳ ゴシック"/>
            <charset val="128"/>
          </rPr>
          <t>集検フラグ
[ 0:ﾃﾞﾌｫﾙﾄ 1:集検 ]</t>
        </r>
      </text>
    </comment>
    <comment ref="AP113"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3" authorId="0">
      <text>
        <r>
          <rPr>
            <sz val="12"/>
            <rFont val="ＭＳ ゴシック"/>
            <charset val="128"/>
          </rPr>
          <t>凍結フラグ
凍結項目か否かを示す
区分は現行通り？→現行通り
[ ｶ:解凍 空白:一般項目 ﾄ:凍結 ]
EUC対応で2byte。</t>
        </r>
      </text>
    </comment>
    <comment ref="AR113" authorId="0">
      <text>
        <r>
          <rPr>
            <sz val="12"/>
            <rFont val="ＭＳ ゴシック"/>
            <charset val="128"/>
          </rPr>
          <t>実施希釈倍率
実際に測定された希釈倍率。</t>
        </r>
      </text>
    </comment>
    <comment ref="AS113"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3" authorId="0">
      <text>
        <r>
          <rPr>
            <sz val="12"/>
            <rFont val="ＭＳ ゴシック"/>
            <charset val="128"/>
          </rPr>
          <t>緊急依頼フラグ
緊急の依頼かどうかを示す。（患者情報より）
[ 0:デフォルト 1:緊急 ]</t>
        </r>
      </text>
    </comment>
    <comment ref="AU113" authorId="0">
      <text>
        <r>
          <rPr>
            <sz val="12"/>
            <rFont val="ＭＳ ゴシック"/>
            <charset val="128"/>
          </rPr>
          <t>緊急依頼ロットＮｏ
緊急依頼の場合に投入する検体のまとまり</t>
        </r>
      </text>
    </comment>
    <comment ref="AV113"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3"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3"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3" authorId="0">
      <text>
        <r>
          <rPr>
            <sz val="12"/>
            <rFont val="ＭＳ ゴシック"/>
            <charset val="128"/>
          </rPr>
          <t xml:space="preserve">生データ
分析機からのそのままの値、手入力したそのままの値。(数値のみ)
</t>
        </r>
      </text>
    </comment>
    <comment ref="AZ113" authorId="0">
      <text>
        <r>
          <rPr>
            <sz val="12"/>
            <rFont val="ＭＳ ゴシック"/>
            <charset val="128"/>
          </rPr>
          <t>検査結果１
基本的に数値データを保管する
必要に応じ換算、補正、校正後の値</t>
        </r>
      </text>
    </comment>
    <comment ref="BA113"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3"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3" authorId="0">
      <text>
        <r>
          <rPr>
            <sz val="12"/>
            <rFont val="ＭＳ ゴシック"/>
            <charset val="128"/>
          </rPr>
          <t>検査結果補足</t>
        </r>
      </text>
    </comment>
    <comment ref="BD113" authorId="0">
      <text>
        <r>
          <rPr>
            <sz val="12"/>
            <rFont val="ＭＳ ゴシック"/>
            <charset val="128"/>
          </rPr>
          <t>表示結果
画面から手入力された値および、分析機からの値を登録</t>
        </r>
      </text>
    </comment>
    <comment ref="BE113" authorId="0">
      <text>
        <r>
          <rPr>
            <sz val="12"/>
            <rFont val="ＭＳ ゴシック"/>
            <charset val="128"/>
          </rPr>
          <t>指数（ＳＤＩ）</t>
        </r>
      </text>
    </comment>
    <comment ref="BF113" authorId="0">
      <text>
        <r>
          <rPr>
            <sz val="12"/>
            <rFont val="ＭＳ ゴシック"/>
            <charset val="128"/>
          </rPr>
          <t>結果コメント１
４桁コードをセットする場合は頭’０’埋めで右詰めで登録すること</t>
        </r>
      </text>
    </comment>
    <comment ref="BG113" authorId="0">
      <text>
        <r>
          <rPr>
            <sz val="12"/>
            <rFont val="ＭＳ ゴシック"/>
            <charset val="128"/>
          </rPr>
          <t>結果コメント２
４桁コードをセットする場合は頭’０’埋めで右詰めで登録すること</t>
        </r>
      </text>
    </comment>
    <comment ref="BH113" authorId="0">
      <text>
        <r>
          <rPr>
            <sz val="16"/>
            <rFont val="ＭＳ Ｐゴシック"/>
            <charset val="128"/>
          </rPr>
          <t>結果状況コード
[ 0:未入力 1:中間結果 3:最終結果 ]</t>
        </r>
      </text>
    </comment>
    <comment ref="BI113" authorId="0">
      <text>
        <r>
          <rPr>
            <sz val="12"/>
            <rFont val="ＭＳ ゴシック"/>
            <charset val="128"/>
          </rPr>
          <t xml:space="preserve">パニックレンジフラグ
BML設定のパニック値（基準値マスタ）で報告要否を判別。
[ 0:デフォルト 1:BMLパニック報告対象 ]
</t>
        </r>
      </text>
    </comment>
    <comment ref="BJ113"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3" authorId="0">
      <text>
        <r>
          <rPr>
            <sz val="12"/>
            <rFont val="ＭＳ ゴシック"/>
            <charset val="128"/>
          </rPr>
          <t xml:space="preserve">結果換算フラグ
換算した結果か否か
[ 0:デフォルト 1:換算結果 ]
</t>
        </r>
      </text>
    </comment>
    <comment ref="BL113"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3"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3"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3"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3" authorId="0">
      <text>
        <r>
          <rPr>
            <sz val="12"/>
            <rFont val="ＭＳ ゴシック"/>
            <charset val="128"/>
          </rPr>
          <t>特別異常値区分（男）
施設？で判断可能。</t>
        </r>
      </text>
    </comment>
    <comment ref="BQ113" authorId="0">
      <text>
        <r>
          <rPr>
            <sz val="12"/>
            <rFont val="ＭＳ ゴシック"/>
            <charset val="128"/>
          </rPr>
          <t>特別異常値区分（女）
施設？で判断可能。</t>
        </r>
      </text>
    </comment>
    <comment ref="BR113" authorId="0">
      <text>
        <r>
          <rPr>
            <sz val="12"/>
            <rFont val="ＭＳ ゴシック"/>
            <charset val="128"/>
          </rPr>
          <t>特別異常値区分（不明）
施設？で判断可能。</t>
        </r>
      </text>
    </comment>
    <comment ref="BS113" authorId="0">
      <text>
        <r>
          <rPr>
            <sz val="12"/>
            <rFont val="ＭＳ ゴシック"/>
            <charset val="128"/>
          </rPr>
          <t>血清情報(乳び）レベル
'－３ ～ ＋３</t>
        </r>
      </text>
    </comment>
    <comment ref="BT113" authorId="0">
      <text>
        <r>
          <rPr>
            <sz val="12"/>
            <rFont val="ＭＳ ゴシック"/>
            <charset val="128"/>
          </rPr>
          <t>血清情報(乳び）エラーステータス
分析機の値を設定</t>
        </r>
      </text>
    </comment>
    <comment ref="BU113" authorId="0">
      <text>
        <r>
          <rPr>
            <sz val="12"/>
            <rFont val="ＭＳ ゴシック"/>
            <charset val="128"/>
          </rPr>
          <t>血清情報(溶血) レベル
'－３ ～ ＋３</t>
        </r>
      </text>
    </comment>
    <comment ref="BV113" authorId="0">
      <text>
        <r>
          <rPr>
            <sz val="12"/>
            <rFont val="ＭＳ ゴシック"/>
            <charset val="128"/>
          </rPr>
          <t>血清情報(溶血) エラーステータス
分析機の値を設定</t>
        </r>
      </text>
    </comment>
    <comment ref="BW113" authorId="0">
      <text>
        <r>
          <rPr>
            <sz val="12"/>
            <rFont val="ＭＳ ゴシック"/>
            <charset val="128"/>
          </rPr>
          <t>血清情報(etc)  レベル</t>
        </r>
      </text>
    </comment>
    <comment ref="BX113" authorId="0">
      <text>
        <r>
          <rPr>
            <sz val="12"/>
            <rFont val="ＭＳ ゴシック"/>
            <charset val="128"/>
          </rPr>
          <t>血清情報(etc)  エラーステータス</t>
        </r>
      </text>
    </comment>
    <comment ref="BY113" authorId="0">
      <text>
        <r>
          <rPr>
            <sz val="12"/>
            <rFont val="ＭＳ ゴシック"/>
            <charset val="128"/>
          </rPr>
          <t>コントロールＮｏ
精度管理対象元のコントロールNoを結果登録時に設定。</t>
        </r>
      </text>
    </comment>
    <comment ref="BZ113" authorId="0">
      <text>
        <r>
          <rPr>
            <sz val="12"/>
            <rFont val="ＭＳ ゴシック"/>
            <charset val="128"/>
          </rPr>
          <t>検査ＳＥＱ
検査G単位に振られる番号
初回：分注展開時にトレー毎に振る？W/S時は？</t>
        </r>
      </text>
    </comment>
    <comment ref="CA113" authorId="0">
      <text>
        <r>
          <rPr>
            <sz val="12"/>
            <rFont val="ＭＳ ゴシック"/>
            <charset val="128"/>
          </rPr>
          <t>検査バッチＮｏ</t>
        </r>
      </text>
    </comment>
    <comment ref="CB113" authorId="0">
      <text>
        <r>
          <rPr>
            <sz val="12"/>
            <rFont val="ＭＳ ゴシック"/>
            <charset val="128"/>
          </rPr>
          <t>プロットＮｏ
X_M管理対象元のプロットNoを結果登録時に設定。</t>
        </r>
      </text>
    </comment>
    <comment ref="CC113" authorId="0">
      <text>
        <r>
          <rPr>
            <sz val="12"/>
            <rFont val="ＭＳ ゴシック"/>
            <charset val="128"/>
          </rPr>
          <t>プロットＳＥＱ
プロットNO内のSEQ（ファイルで番号管理）</t>
        </r>
      </text>
    </comment>
    <comment ref="CD113" authorId="0">
      <text>
        <r>
          <rPr>
            <sz val="12"/>
            <rFont val="ＭＳ ゴシック"/>
            <charset val="128"/>
          </rPr>
          <t>データ入力担当者</t>
        </r>
      </text>
    </comment>
    <comment ref="CE113" authorId="0">
      <text>
        <r>
          <rPr>
            <sz val="12"/>
            <rFont val="ＭＳ ゴシック"/>
            <charset val="128"/>
          </rPr>
          <t>データ入力日時</t>
        </r>
      </text>
    </comment>
    <comment ref="CF113" authorId="0">
      <text>
        <r>
          <rPr>
            <sz val="12"/>
            <rFont val="ＭＳ ゴシック"/>
            <charset val="128"/>
          </rPr>
          <t>検査完了日時</t>
        </r>
      </text>
    </comment>
    <comment ref="CG113" authorId="0">
      <text>
        <r>
          <rPr>
            <sz val="12"/>
            <rFont val="ＭＳ ゴシック"/>
            <charset val="128"/>
          </rPr>
          <t>報告日時</t>
        </r>
      </text>
    </comment>
    <comment ref="CH113" authorId="0">
      <text>
        <r>
          <rPr>
            <sz val="12"/>
            <rFont val="ＭＳ ゴシック"/>
            <charset val="128"/>
          </rPr>
          <t>報告希望時間
施設からの報告希望時間。
属性情報から引き継ぐ</t>
        </r>
      </text>
    </comment>
    <comment ref="CI113" authorId="0">
      <text>
        <r>
          <rPr>
            <sz val="12"/>
            <rFont val="ＭＳ ゴシック"/>
            <charset val="128"/>
          </rPr>
          <t>次回報告予定日
中間報告対象の最終報告予定日
報告時に項目マスタで＋日数を取得し設定</t>
        </r>
      </text>
    </comment>
    <comment ref="CJ113" authorId="0">
      <text>
        <r>
          <rPr>
            <sz val="12"/>
            <rFont val="ＭＳ ゴシック"/>
            <charset val="128"/>
          </rPr>
          <t>次回報告予定時刻
報告希望時間から引き継ぐ</t>
        </r>
      </text>
    </comment>
    <comment ref="CK113"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3" authorId="0">
      <text>
        <r>
          <rPr>
            <sz val="12"/>
            <rFont val="ＭＳ ゴシック"/>
            <charset val="128"/>
          </rPr>
          <t>画像別紙フラグ
画像別紙情報が存在するか否か
[ 0:無し 1:有り]
検査結果詳細情報を使用する</t>
        </r>
      </text>
    </comment>
    <comment ref="CM113" authorId="0">
      <text>
        <r>
          <rPr>
            <sz val="12"/>
            <rFont val="ＭＳ ゴシック"/>
            <charset val="128"/>
          </rPr>
          <t>補正フラグ
[ 0:補正対象外 1:手動補正前 2:自動補正前 3:手動補正済 4:自動補正済 ]</t>
        </r>
      </text>
    </comment>
    <comment ref="CN113" authorId="0">
      <text>
        <r>
          <rPr>
            <sz val="12"/>
            <rFont val="ＭＳ Ｐゴシック"/>
            <charset val="128"/>
          </rPr>
          <t>結果優先フラグ
複数検査回数で画面、帳票等に優先的に表示させるためのフラグ
[ ｽﾍﾟｰｽ:ﾃﾞﾌｫﾙﾄ 1:優先結果 ]</t>
        </r>
      </text>
    </comment>
    <comment ref="CO113" authorId="0">
      <text>
        <r>
          <rPr>
            <sz val="12"/>
            <rFont val="ＭＳ ゴシック"/>
            <charset val="128"/>
          </rPr>
          <t>手入力フラグ
手入力されたかどうかを判断するフラグ
[ ｽﾍﾟｰｽ:ﾃﾞﾌｫﾙﾄ 1:手入力結果 ]</t>
        </r>
      </text>
    </comment>
    <comment ref="CP113" authorId="0">
      <text>
        <r>
          <rPr>
            <sz val="12"/>
            <rFont val="ＭＳ ゴシック"/>
            <charset val="128"/>
          </rPr>
          <t>採用フラグ
同一検査回数内で結果を採用したフラグ</t>
        </r>
      </text>
    </comment>
    <comment ref="CQ113"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3" authorId="0">
      <text>
        <r>
          <rPr>
            <sz val="12"/>
            <rFont val="ＭＳ ゴシック"/>
            <charset val="128"/>
          </rPr>
          <t>再検フラグ01
オンライン、入力画面にてレンジチェック（RNGCHKMST）を行った際に更新する。
正常　　　：０、１
高値エラー：３
低値エラー：４</t>
        </r>
      </text>
    </comment>
    <comment ref="CS113"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3"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3" authorId="0">
      <text>
        <r>
          <rPr>
            <sz val="12"/>
            <rFont val="ＭＳ ゴシック"/>
            <charset val="128"/>
          </rPr>
          <t>再検フラグ04
※分画チェック</t>
        </r>
      </text>
    </comment>
    <comment ref="CV113" authorId="0">
      <text>
        <r>
          <rPr>
            <sz val="12"/>
            <rFont val="ＭＳ ゴシック"/>
            <charset val="128"/>
          </rPr>
          <t>再検フラグ05
※乳び・溶血チェック</t>
        </r>
      </text>
    </comment>
    <comment ref="CW113" authorId="0">
      <text>
        <r>
          <rPr>
            <sz val="12"/>
            <rFont val="ＭＳ ゴシック"/>
            <charset val="128"/>
          </rPr>
          <t xml:space="preserve">※履歴チェック
</t>
        </r>
      </text>
    </comment>
    <comment ref="CX113"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3" authorId="0">
      <text>
        <r>
          <rPr>
            <sz val="12"/>
            <rFont val="ＭＳ ゴシック"/>
            <charset val="128"/>
          </rPr>
          <t>再検フラグ08
※計算チェック</t>
        </r>
      </text>
    </comment>
    <comment ref="CZ113" authorId="0">
      <text>
        <r>
          <rPr>
            <sz val="12"/>
            <rFont val="ＭＳ ゴシック"/>
            <charset val="128"/>
          </rPr>
          <t>再検フラグ09
※１００％チェック</t>
        </r>
      </text>
    </comment>
    <comment ref="DA113" authorId="0">
      <text>
        <r>
          <rPr>
            <sz val="12"/>
            <rFont val="ＭＳ ゴシック"/>
            <charset val="128"/>
          </rPr>
          <t>再検フラグ10
※透析前後チェック</t>
        </r>
      </text>
    </comment>
    <comment ref="DB113"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3" authorId="0">
      <text>
        <r>
          <rPr>
            <sz val="12"/>
            <rFont val="ＭＳ ゴシック"/>
            <charset val="128"/>
          </rPr>
          <t xml:space="preserve">再検フラグ12
※校正処理
</t>
        </r>
      </text>
    </comment>
    <comment ref="DD113" authorId="0">
      <text>
        <r>
          <rPr>
            <sz val="12"/>
            <rFont val="ＭＳ ゴシック"/>
            <charset val="128"/>
          </rPr>
          <t>再検フラグ13
※照合NG確定処理</t>
        </r>
      </text>
    </comment>
    <comment ref="DE113" authorId="0">
      <text>
        <r>
          <rPr>
            <sz val="12"/>
            <rFont val="ＭＳ ゴシック"/>
            <charset val="128"/>
          </rPr>
          <t>再検フラグ14
※相関チェック(WS間)</t>
        </r>
      </text>
    </comment>
    <comment ref="DF113" authorId="0">
      <text>
        <r>
          <rPr>
            <sz val="12"/>
            <rFont val="ＭＳ ゴシック"/>
            <charset val="128"/>
          </rPr>
          <t>再検フラグ15
※負荷パターンチェック</t>
        </r>
      </text>
    </comment>
    <comment ref="DG113"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3" authorId="0">
      <text>
        <r>
          <rPr>
            <sz val="12"/>
            <rFont val="ＭＳ ゴシック"/>
            <charset val="128"/>
          </rPr>
          <t xml:space="preserve">再検フラグ17
※チェック状態フラグ
[ 0:未ﾁｪｯｸ 1:OK 2:NG ]
(ﾁｪｯｸ不要なフラグは1＝OKの設定にすする)
</t>
        </r>
      </text>
    </comment>
    <comment ref="DI113" authorId="0">
      <text>
        <r>
          <rPr>
            <sz val="12"/>
            <rFont val="ＭＳ ゴシック"/>
            <charset val="128"/>
          </rPr>
          <t>再検フラグ18</t>
        </r>
      </text>
    </comment>
    <comment ref="DJ113" authorId="0">
      <text>
        <r>
          <rPr>
            <sz val="12"/>
            <rFont val="ＭＳ ゴシック"/>
            <charset val="128"/>
          </rPr>
          <t xml:space="preserve">再検フラグ19
※チェック状態フラグ
[ 0:未ﾁｪｯｸ 1:OK 2:NG ]
(ﾁｪｯｸ不要なフラグは1＝OKの設定にすする)
</t>
        </r>
      </text>
    </comment>
    <comment ref="DK113" authorId="0">
      <text>
        <r>
          <rPr>
            <sz val="12"/>
            <rFont val="ＭＳ ゴシック"/>
            <charset val="128"/>
          </rPr>
          <t xml:space="preserve">再検フラグ20
※チェック状態フラグ
[ 0:未ﾁｪｯｸ 1:OK 2:NG ]
(ﾁｪｯｸ不要なフラグは1＝OKの設定にすする)
</t>
        </r>
      </text>
    </comment>
    <comment ref="DL113" authorId="0">
      <text>
        <r>
          <rPr>
            <sz val="12"/>
            <rFont val="ＭＳ ゴシック"/>
            <charset val="128"/>
          </rPr>
          <t>再検理由コードＡ
代表の再検理由コードをセット</t>
        </r>
      </text>
    </comment>
    <comment ref="DM113" authorId="0">
      <text>
        <r>
          <rPr>
            <sz val="12"/>
            <rFont val="ＭＳ ゴシック"/>
            <charset val="128"/>
          </rPr>
          <t xml:space="preserve">再検理由コードＢ
代表の再検理由コードをセット
</t>
        </r>
      </text>
    </comment>
    <comment ref="DN113" authorId="0">
      <text>
        <r>
          <rPr>
            <sz val="12"/>
            <rFont val="ＭＳ ゴシック"/>
            <charset val="128"/>
          </rPr>
          <t>再検理由コードＣ
代表の再検理由コードをセット</t>
        </r>
      </text>
    </comment>
    <comment ref="DO113" authorId="0">
      <text>
        <r>
          <rPr>
            <sz val="12"/>
            <rFont val="ＭＳ ゴシック"/>
            <charset val="128"/>
          </rPr>
          <t>情報更新日時</t>
        </r>
      </text>
    </comment>
    <comment ref="DP113" authorId="0">
      <text>
        <r>
          <rPr>
            <sz val="12"/>
            <rFont val="ＭＳ ゴシック"/>
            <charset val="128"/>
          </rPr>
          <t>情報登録日時
データが作成された時の登録日時</t>
        </r>
      </text>
    </comment>
    <comment ref="DQ113" authorId="0">
      <text>
        <r>
          <rPr>
            <sz val="12"/>
            <rFont val="ＭＳ ゴシック"/>
            <charset val="128"/>
          </rPr>
          <t>照会結果
検査結果＋「以上・以下・未満」等を付加し編集済みの表示用結果値</t>
        </r>
      </text>
    </comment>
    <comment ref="B119" authorId="0">
      <text>
        <r>
          <rPr>
            <sz val="12"/>
            <rFont val="ＭＳ ゴシック"/>
            <charset val="128"/>
          </rPr>
          <t>検査開始日</t>
        </r>
      </text>
    </comment>
    <comment ref="C119" authorId="0">
      <text>
        <r>
          <rPr>
            <sz val="12"/>
            <rFont val="ＭＳ ゴシック"/>
            <charset val="128"/>
          </rPr>
          <t>処理日</t>
        </r>
      </text>
    </comment>
    <comment ref="D11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9" authorId="0">
      <text>
        <r>
          <rPr>
            <sz val="12"/>
            <rFont val="ＭＳ ゴシック"/>
            <charset val="128"/>
          </rPr>
          <t>検体Ｎｏ桁数フラグ
[ ｽﾍﾟｰｽ:旧ﾚｲｱｳﾄ 6:６桁 7:７桁 9:９桁 ]</t>
        </r>
      </text>
    </comment>
    <comment ref="F119" authorId="0">
      <text>
        <r>
          <rPr>
            <sz val="12"/>
            <rFont val="ＭＳ ゴシック"/>
            <charset val="128"/>
          </rPr>
          <t>検査グループ
EUC対応で16byte。</t>
        </r>
      </text>
    </comment>
    <comment ref="G119" authorId="0">
      <text>
        <r>
          <rPr>
            <b/>
            <sz val="12"/>
            <rFont val="ＭＳ ゴシック"/>
            <charset val="128"/>
          </rPr>
          <t xml:space="preserve">項目コード:
</t>
        </r>
      </text>
    </comment>
    <comment ref="H119" authorId="0">
      <text>
        <r>
          <rPr>
            <sz val="12"/>
            <rFont val="ＭＳ ゴシック"/>
            <charset val="128"/>
          </rPr>
          <t>検査回数</t>
        </r>
      </text>
    </comment>
    <comment ref="I119" authorId="0">
      <text>
        <r>
          <rPr>
            <sz val="12"/>
            <rFont val="ＭＳ ゴシック"/>
            <charset val="128"/>
          </rPr>
          <t>検査回数枝番
同一検査回数で希釈倍率が違うものを表現</t>
        </r>
      </text>
    </comment>
    <comment ref="J119" authorId="0">
      <text>
        <r>
          <rPr>
            <sz val="12"/>
            <rFont val="ＭＳ ゴシック"/>
            <charset val="128"/>
          </rPr>
          <t xml:space="preserve">依頼発生元区分
[ 0:上位ｼｽﾃﾑ(報告あり) 1:ｻﾃﾗｲﾄｼｽﾃﾑ(報告あり) 2:ｻﾃﾗｲﾄｼｽﾃﾑ(報告なし) ]
</t>
        </r>
      </text>
    </comment>
    <comment ref="K11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9" authorId="0">
      <text>
        <r>
          <rPr>
            <sz val="12"/>
            <rFont val="ＭＳ ゴシック"/>
            <charset val="128"/>
          </rPr>
          <t>ＢＭＬ受付年月日</t>
        </r>
      </text>
    </comment>
    <comment ref="N119" authorId="0">
      <text>
        <r>
          <rPr>
            <sz val="12"/>
            <rFont val="ＭＳ ゴシック"/>
            <charset val="128"/>
          </rPr>
          <t>依頼書Ｎｏ</t>
        </r>
      </text>
    </comment>
    <comment ref="O119" authorId="0">
      <text>
        <r>
          <rPr>
            <sz val="12"/>
            <rFont val="ＭＳ ゴシック"/>
            <charset val="128"/>
          </rPr>
          <t>依頼書Ｎｏ桁数フラグ
[ ｽﾍﾟｰｽ:旧ﾚｲｱｳﾄ 6:６桁 7:７桁 9:９桁 ]</t>
        </r>
      </text>
    </comment>
    <comment ref="P119" authorId="0">
      <text>
        <r>
          <rPr>
            <sz val="12"/>
            <rFont val="ＭＳ ゴシック"/>
            <charset val="128"/>
          </rPr>
          <t>属性世代Ｎｏ
'’０’からカウントアップ</t>
        </r>
      </text>
    </comment>
    <comment ref="Q119" authorId="0">
      <text>
        <r>
          <rPr>
            <sz val="12"/>
            <rFont val="ＭＳ ゴシック"/>
            <charset val="128"/>
          </rPr>
          <t>施設コード</t>
        </r>
      </text>
    </comment>
    <comment ref="R119" authorId="0">
      <text>
        <r>
          <rPr>
            <sz val="12"/>
            <rFont val="ＭＳ ゴシック"/>
            <charset val="128"/>
          </rPr>
          <t>トレーＩＤ</t>
        </r>
      </text>
    </comment>
    <comment ref="S119" authorId="0">
      <text>
        <r>
          <rPr>
            <sz val="12"/>
            <rFont val="ＭＳ ゴシック"/>
            <charset val="128"/>
          </rPr>
          <t>トレーポジション</t>
        </r>
      </text>
    </comment>
    <comment ref="T119" authorId="0">
      <text>
        <r>
          <rPr>
            <sz val="12"/>
            <rFont val="ＭＳ ゴシック"/>
            <charset val="128"/>
          </rPr>
          <t>アッセイラックＩＤ</t>
        </r>
      </text>
    </comment>
    <comment ref="U119" authorId="0">
      <text>
        <r>
          <rPr>
            <sz val="12"/>
            <rFont val="ＭＳ ゴシック"/>
            <charset val="128"/>
          </rPr>
          <t>アッセイラックポジション</t>
        </r>
      </text>
    </comment>
    <comment ref="V119" authorId="0">
      <text>
        <r>
          <rPr>
            <sz val="12"/>
            <rFont val="ＭＳ ゴシック"/>
            <charset val="128"/>
          </rPr>
          <t>親項目コード
分画・負荷の親項目コード</t>
        </r>
      </text>
    </comment>
    <comment ref="W119" authorId="0">
      <text>
        <r>
          <rPr>
            <sz val="12"/>
            <rFont val="ＭＳ ゴシック"/>
            <charset val="128"/>
          </rPr>
          <t>セクションコード
例：　A　生化/マルチ
　　　B　血液学</t>
        </r>
      </text>
    </comment>
    <comment ref="X11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9" authorId="0">
      <text>
        <r>
          <rPr>
            <sz val="12"/>
            <rFont val="ＭＳ ゴシック"/>
            <charset val="128"/>
          </rPr>
          <t>サンプリングコード
現行ＷＳｺｰﾄﾞ</t>
        </r>
      </text>
    </comment>
    <comment ref="Z119" authorId="0">
      <text>
        <r>
          <rPr>
            <sz val="12"/>
            <rFont val="ＭＳ ゴシック"/>
            <charset val="128"/>
          </rPr>
          <t>分析機区分</t>
        </r>
      </text>
    </comment>
    <comment ref="AA119" authorId="0">
      <text>
        <r>
          <rPr>
            <sz val="12"/>
            <rFont val="ＭＳ ゴシック"/>
            <charset val="128"/>
          </rPr>
          <t xml:space="preserve">分析機ライン
</t>
        </r>
      </text>
    </comment>
    <comment ref="AB119" authorId="0">
      <text>
        <r>
          <rPr>
            <sz val="12"/>
            <rFont val="ＭＳ ゴシック"/>
            <charset val="128"/>
          </rPr>
          <t>分析機号機
号機＋モジュールＮＯ</t>
        </r>
      </text>
    </comment>
    <comment ref="AC119" authorId="0">
      <text>
        <r>
          <rPr>
            <sz val="12"/>
            <rFont val="ＭＳ ゴシック"/>
            <charset val="128"/>
          </rPr>
          <t>分析機ＳＥＱ
モジュール単位のSEQ。結果登録時に設定。
BM=分析機からの番号、日立=システム側で振る。</t>
        </r>
      </text>
    </comment>
    <comment ref="AD119" authorId="0">
      <text>
        <r>
          <rPr>
            <sz val="12"/>
            <rFont val="ＭＳ ゴシック"/>
            <charset val="128"/>
          </rPr>
          <t>分析機エラーステータス</t>
        </r>
      </text>
    </comment>
    <comment ref="AE119" authorId="0">
      <text>
        <r>
          <rPr>
            <sz val="12"/>
            <rFont val="ＭＳ ゴシック"/>
            <charset val="128"/>
          </rPr>
          <t>測定日時</t>
        </r>
      </text>
    </comment>
    <comment ref="AF119" authorId="0">
      <text>
        <r>
          <rPr>
            <sz val="12"/>
            <rFont val="ＭＳ ゴシック"/>
            <charset val="128"/>
          </rPr>
          <t>内部項目コード
分析機のチャネルコード
（分析機用項目コード）</t>
        </r>
      </text>
    </comment>
    <comment ref="AG119" authorId="0">
      <text>
        <r>
          <rPr>
            <sz val="12"/>
            <rFont val="ＭＳ ゴシック"/>
            <charset val="128"/>
          </rPr>
          <t>定性・定量フラグ
[ S:定性 R:定量 ]</t>
        </r>
      </text>
    </comment>
    <comment ref="AH119" authorId="0">
      <text>
        <r>
          <rPr>
            <sz val="12"/>
            <rFont val="ＭＳ ゴシック"/>
            <charset val="128"/>
          </rPr>
          <t>材料コード</t>
        </r>
      </text>
    </comment>
    <comment ref="AI119" authorId="0">
      <text>
        <r>
          <rPr>
            <sz val="12"/>
            <rFont val="ＭＳ ゴシック"/>
            <charset val="128"/>
          </rPr>
          <t>優先レベル
ユーザからの希望順位。検査の優先順位を示す。
01～99を任意に設定</t>
        </r>
      </text>
    </comment>
    <comment ref="AJ119" authorId="0">
      <text>
        <r>
          <rPr>
            <sz val="12"/>
            <rFont val="ＭＳ ゴシック"/>
            <charset val="128"/>
          </rPr>
          <t>基準値ＮＯ
報告書に記述する基準値を示す
推定材料と項目コードからマスタ参照して算出</t>
        </r>
      </text>
    </comment>
    <comment ref="AK11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9" authorId="0">
      <text>
        <r>
          <rPr>
            <sz val="12"/>
            <rFont val="ＭＳ ゴシック"/>
            <charset val="128"/>
          </rPr>
          <t>特別基準値ＮＯ
特別基準値マスタから導出した基準値Ｎｏ</t>
        </r>
      </text>
    </comment>
    <comment ref="AM11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9" authorId="0">
      <text>
        <r>
          <rPr>
            <sz val="12"/>
            <rFont val="ＭＳ ゴシック"/>
            <charset val="128"/>
          </rPr>
          <t>非定型負荷時間
非定型負荷区分の時間
G(12)なので24byte</t>
        </r>
      </text>
    </comment>
    <comment ref="AO119" authorId="0">
      <text>
        <r>
          <rPr>
            <sz val="12"/>
            <rFont val="ＭＳ ゴシック"/>
            <charset val="128"/>
          </rPr>
          <t>集検フラグ
[ 0:ﾃﾞﾌｫﾙﾄ 1:集検 ]</t>
        </r>
      </text>
    </comment>
    <comment ref="AP11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9" authorId="0">
      <text>
        <r>
          <rPr>
            <sz val="12"/>
            <rFont val="ＭＳ ゴシック"/>
            <charset val="128"/>
          </rPr>
          <t>凍結フラグ
凍結項目か否かを示す
区分は現行通り？→現行通り
[ ｶ:解凍 空白:一般項目 ﾄ:凍結 ]
EUC対応で2byte。</t>
        </r>
      </text>
    </comment>
    <comment ref="AR119" authorId="0">
      <text>
        <r>
          <rPr>
            <sz val="12"/>
            <rFont val="ＭＳ ゴシック"/>
            <charset val="128"/>
          </rPr>
          <t>実施希釈倍率
実際に測定された希釈倍率。</t>
        </r>
      </text>
    </comment>
    <comment ref="AS11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9" authorId="0">
      <text>
        <r>
          <rPr>
            <sz val="12"/>
            <rFont val="ＭＳ ゴシック"/>
            <charset val="128"/>
          </rPr>
          <t>緊急依頼フラグ
緊急の依頼かどうかを示す。（患者情報より）
[ 0:デフォルト 1:緊急 ]</t>
        </r>
      </text>
    </comment>
    <comment ref="AU119" authorId="0">
      <text>
        <r>
          <rPr>
            <sz val="12"/>
            <rFont val="ＭＳ ゴシック"/>
            <charset val="128"/>
          </rPr>
          <t>緊急依頼ロットＮｏ
緊急依頼の場合に投入する検体のまとまり</t>
        </r>
      </text>
    </comment>
    <comment ref="AV11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9" authorId="0">
      <text>
        <r>
          <rPr>
            <sz val="12"/>
            <rFont val="ＭＳ ゴシック"/>
            <charset val="128"/>
          </rPr>
          <t xml:space="preserve">生データ
分析機からのそのままの値、手入力したそのままの値。(数値のみ)
</t>
        </r>
      </text>
    </comment>
    <comment ref="AZ119" authorId="0">
      <text>
        <r>
          <rPr>
            <sz val="12"/>
            <rFont val="ＭＳ ゴシック"/>
            <charset val="128"/>
          </rPr>
          <t>検査結果１
基本的に数値データを保管する
必要に応じ換算、補正、校正後の値</t>
        </r>
      </text>
    </comment>
    <comment ref="BA11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9" authorId="0">
      <text>
        <r>
          <rPr>
            <sz val="12"/>
            <rFont val="ＭＳ ゴシック"/>
            <charset val="128"/>
          </rPr>
          <t>検査結果補足</t>
        </r>
      </text>
    </comment>
    <comment ref="BD119" authorId="0">
      <text>
        <r>
          <rPr>
            <sz val="12"/>
            <rFont val="ＭＳ ゴシック"/>
            <charset val="128"/>
          </rPr>
          <t>表示結果
画面から手入力された値および、分析機からの値を登録</t>
        </r>
      </text>
    </comment>
    <comment ref="BE119" authorId="0">
      <text>
        <r>
          <rPr>
            <sz val="12"/>
            <rFont val="ＭＳ ゴシック"/>
            <charset val="128"/>
          </rPr>
          <t>指数（ＳＤＩ）</t>
        </r>
      </text>
    </comment>
    <comment ref="BF119" authorId="0">
      <text>
        <r>
          <rPr>
            <sz val="12"/>
            <rFont val="ＭＳ ゴシック"/>
            <charset val="128"/>
          </rPr>
          <t>結果コメント１
４桁コードをセットする場合は頭’０’埋めで右詰めで登録すること</t>
        </r>
      </text>
    </comment>
    <comment ref="BG119" authorId="0">
      <text>
        <r>
          <rPr>
            <sz val="12"/>
            <rFont val="ＭＳ ゴシック"/>
            <charset val="128"/>
          </rPr>
          <t>結果コメント２
４桁コードをセットする場合は頭’０’埋めで右詰めで登録すること</t>
        </r>
      </text>
    </comment>
    <comment ref="BH119" authorId="0">
      <text>
        <r>
          <rPr>
            <sz val="16"/>
            <rFont val="ＭＳ Ｐゴシック"/>
            <charset val="128"/>
          </rPr>
          <t>結果状況コード
[ 0:未入力 1:中間結果 3:最終結果 ]</t>
        </r>
      </text>
    </comment>
    <comment ref="BI119" authorId="0">
      <text>
        <r>
          <rPr>
            <sz val="12"/>
            <rFont val="ＭＳ ゴシック"/>
            <charset val="128"/>
          </rPr>
          <t xml:space="preserve">パニックレンジフラグ
BML設定のパニック値（基準値マスタ）で報告要否を判別。
[ 0:デフォルト 1:BMLパニック報告対象 ]
</t>
        </r>
      </text>
    </comment>
    <comment ref="BJ11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9" authorId="0">
      <text>
        <r>
          <rPr>
            <sz val="12"/>
            <rFont val="ＭＳ ゴシック"/>
            <charset val="128"/>
          </rPr>
          <t xml:space="preserve">結果換算フラグ
換算した結果か否か
[ 0:デフォルト 1:換算結果 ]
</t>
        </r>
      </text>
    </comment>
    <comment ref="BL11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9" authorId="0">
      <text>
        <r>
          <rPr>
            <sz val="12"/>
            <rFont val="ＭＳ ゴシック"/>
            <charset val="128"/>
          </rPr>
          <t>特別異常値区分（男）
施設？で判断可能。</t>
        </r>
      </text>
    </comment>
    <comment ref="BQ119" authorId="0">
      <text>
        <r>
          <rPr>
            <sz val="12"/>
            <rFont val="ＭＳ ゴシック"/>
            <charset val="128"/>
          </rPr>
          <t>特別異常値区分（女）
施設？で判断可能。</t>
        </r>
      </text>
    </comment>
    <comment ref="BR119" authorId="0">
      <text>
        <r>
          <rPr>
            <sz val="12"/>
            <rFont val="ＭＳ ゴシック"/>
            <charset val="128"/>
          </rPr>
          <t>特別異常値区分（不明）
施設？で判断可能。</t>
        </r>
      </text>
    </comment>
    <comment ref="BS119" authorId="0">
      <text>
        <r>
          <rPr>
            <sz val="12"/>
            <rFont val="ＭＳ ゴシック"/>
            <charset val="128"/>
          </rPr>
          <t>血清情報(乳び）レベル
'－３ ～ ＋３</t>
        </r>
      </text>
    </comment>
    <comment ref="BT119" authorId="0">
      <text>
        <r>
          <rPr>
            <sz val="12"/>
            <rFont val="ＭＳ ゴシック"/>
            <charset val="128"/>
          </rPr>
          <t>血清情報(乳び）エラーステータス
分析機の値を設定</t>
        </r>
      </text>
    </comment>
    <comment ref="BU119" authorId="0">
      <text>
        <r>
          <rPr>
            <sz val="12"/>
            <rFont val="ＭＳ ゴシック"/>
            <charset val="128"/>
          </rPr>
          <t>血清情報(溶血) レベル
'－３ ～ ＋３</t>
        </r>
      </text>
    </comment>
    <comment ref="BV119" authorId="0">
      <text>
        <r>
          <rPr>
            <sz val="12"/>
            <rFont val="ＭＳ ゴシック"/>
            <charset val="128"/>
          </rPr>
          <t>血清情報(溶血) エラーステータス
分析機の値を設定</t>
        </r>
      </text>
    </comment>
    <comment ref="BW119" authorId="0">
      <text>
        <r>
          <rPr>
            <sz val="12"/>
            <rFont val="ＭＳ ゴシック"/>
            <charset val="128"/>
          </rPr>
          <t>血清情報(etc)  レベル</t>
        </r>
      </text>
    </comment>
    <comment ref="BX119" authorId="0">
      <text>
        <r>
          <rPr>
            <sz val="12"/>
            <rFont val="ＭＳ ゴシック"/>
            <charset val="128"/>
          </rPr>
          <t>血清情報(etc)  エラーステータス</t>
        </r>
      </text>
    </comment>
    <comment ref="BY119" authorId="0">
      <text>
        <r>
          <rPr>
            <sz val="12"/>
            <rFont val="ＭＳ ゴシック"/>
            <charset val="128"/>
          </rPr>
          <t>コントロールＮｏ
精度管理対象元のコントロールNoを結果登録時に設定。</t>
        </r>
      </text>
    </comment>
    <comment ref="BZ119" authorId="0">
      <text>
        <r>
          <rPr>
            <sz val="12"/>
            <rFont val="ＭＳ ゴシック"/>
            <charset val="128"/>
          </rPr>
          <t>検査ＳＥＱ
検査G単位に振られる番号
初回：分注展開時にトレー毎に振る？W/S時は？</t>
        </r>
      </text>
    </comment>
    <comment ref="CA119" authorId="0">
      <text>
        <r>
          <rPr>
            <sz val="12"/>
            <rFont val="ＭＳ ゴシック"/>
            <charset val="128"/>
          </rPr>
          <t>検査バッチＮｏ</t>
        </r>
      </text>
    </comment>
    <comment ref="CB119" authorId="0">
      <text>
        <r>
          <rPr>
            <sz val="12"/>
            <rFont val="ＭＳ ゴシック"/>
            <charset val="128"/>
          </rPr>
          <t>プロットＮｏ
X_M管理対象元のプロットNoを結果登録時に設定。</t>
        </r>
      </text>
    </comment>
    <comment ref="CC119" authorId="0">
      <text>
        <r>
          <rPr>
            <sz val="12"/>
            <rFont val="ＭＳ ゴシック"/>
            <charset val="128"/>
          </rPr>
          <t>プロットＳＥＱ
プロットNO内のSEQ（ファイルで番号管理）</t>
        </r>
      </text>
    </comment>
    <comment ref="CD119" authorId="0">
      <text>
        <r>
          <rPr>
            <sz val="12"/>
            <rFont val="ＭＳ ゴシック"/>
            <charset val="128"/>
          </rPr>
          <t>データ入力担当者</t>
        </r>
      </text>
    </comment>
    <comment ref="CE119" authorId="0">
      <text>
        <r>
          <rPr>
            <sz val="12"/>
            <rFont val="ＭＳ ゴシック"/>
            <charset val="128"/>
          </rPr>
          <t>データ入力日時</t>
        </r>
      </text>
    </comment>
    <comment ref="CF119" authorId="0">
      <text>
        <r>
          <rPr>
            <sz val="12"/>
            <rFont val="ＭＳ ゴシック"/>
            <charset val="128"/>
          </rPr>
          <t>検査完了日時</t>
        </r>
      </text>
    </comment>
    <comment ref="CG119" authorId="0">
      <text>
        <r>
          <rPr>
            <sz val="12"/>
            <rFont val="ＭＳ ゴシック"/>
            <charset val="128"/>
          </rPr>
          <t>報告日時</t>
        </r>
      </text>
    </comment>
    <comment ref="CH119" authorId="0">
      <text>
        <r>
          <rPr>
            <sz val="12"/>
            <rFont val="ＭＳ ゴシック"/>
            <charset val="128"/>
          </rPr>
          <t>報告希望時間
施設からの報告希望時間。
属性情報から引き継ぐ</t>
        </r>
      </text>
    </comment>
    <comment ref="CI119" authorId="0">
      <text>
        <r>
          <rPr>
            <sz val="12"/>
            <rFont val="ＭＳ ゴシック"/>
            <charset val="128"/>
          </rPr>
          <t>次回報告予定日
中間報告対象の最終報告予定日
報告時に項目マスタで＋日数を取得し設定</t>
        </r>
      </text>
    </comment>
    <comment ref="CJ119" authorId="0">
      <text>
        <r>
          <rPr>
            <sz val="12"/>
            <rFont val="ＭＳ ゴシック"/>
            <charset val="128"/>
          </rPr>
          <t>次回報告予定時刻
報告希望時間から引き継ぐ</t>
        </r>
      </text>
    </comment>
    <comment ref="CK11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9" authorId="0">
      <text>
        <r>
          <rPr>
            <sz val="12"/>
            <rFont val="ＭＳ ゴシック"/>
            <charset val="128"/>
          </rPr>
          <t>画像別紙フラグ
画像別紙情報が存在するか否か
[ 0:無し 1:有り]
検査結果詳細情報を使用する</t>
        </r>
      </text>
    </comment>
    <comment ref="CM119" authorId="0">
      <text>
        <r>
          <rPr>
            <sz val="12"/>
            <rFont val="ＭＳ ゴシック"/>
            <charset val="128"/>
          </rPr>
          <t>補正フラグ
[ 0:補正対象外 1:手動補正前 2:自動補正前 3:手動補正済 4:自動補正済 ]</t>
        </r>
      </text>
    </comment>
    <comment ref="CN119" authorId="0">
      <text>
        <r>
          <rPr>
            <sz val="12"/>
            <rFont val="ＭＳ Ｐゴシック"/>
            <charset val="128"/>
          </rPr>
          <t>結果優先フラグ
複数検査回数で画面、帳票等に優先的に表示させるためのフラグ
[ ｽﾍﾟｰｽ:ﾃﾞﾌｫﾙﾄ 1:優先結果 ]</t>
        </r>
      </text>
    </comment>
    <comment ref="CO119" authorId="0">
      <text>
        <r>
          <rPr>
            <sz val="12"/>
            <rFont val="ＭＳ ゴシック"/>
            <charset val="128"/>
          </rPr>
          <t>手入力フラグ
手入力されたかどうかを判断するフラグ
[ ｽﾍﾟｰｽ:ﾃﾞﾌｫﾙﾄ 1:手入力結果 ]</t>
        </r>
      </text>
    </comment>
    <comment ref="CP119" authorId="0">
      <text>
        <r>
          <rPr>
            <sz val="12"/>
            <rFont val="ＭＳ ゴシック"/>
            <charset val="128"/>
          </rPr>
          <t>採用フラグ
同一検査回数内で結果を採用したフラグ</t>
        </r>
      </text>
    </comment>
    <comment ref="CQ11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9" authorId="0">
      <text>
        <r>
          <rPr>
            <sz val="12"/>
            <rFont val="ＭＳ ゴシック"/>
            <charset val="128"/>
          </rPr>
          <t>再検フラグ01
オンライン、入力画面にてレンジチェック（RNGCHKMST）を行った際に更新する。
正常　　　：０、１
高値エラー：３
低値エラー：４</t>
        </r>
      </text>
    </comment>
    <comment ref="CS11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9" authorId="0">
      <text>
        <r>
          <rPr>
            <sz val="12"/>
            <rFont val="ＭＳ ゴシック"/>
            <charset val="128"/>
          </rPr>
          <t>再検フラグ04
※分画チェック</t>
        </r>
      </text>
    </comment>
    <comment ref="CV119" authorId="0">
      <text>
        <r>
          <rPr>
            <sz val="12"/>
            <rFont val="ＭＳ ゴシック"/>
            <charset val="128"/>
          </rPr>
          <t>再検フラグ05
※乳び・溶血チェック</t>
        </r>
      </text>
    </comment>
    <comment ref="CW119" authorId="0">
      <text>
        <r>
          <rPr>
            <sz val="12"/>
            <rFont val="ＭＳ ゴシック"/>
            <charset val="128"/>
          </rPr>
          <t xml:space="preserve">※履歴チェック
</t>
        </r>
      </text>
    </comment>
    <comment ref="CX11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9" authorId="0">
      <text>
        <r>
          <rPr>
            <sz val="12"/>
            <rFont val="ＭＳ ゴシック"/>
            <charset val="128"/>
          </rPr>
          <t>再検フラグ08
※計算チェック</t>
        </r>
      </text>
    </comment>
    <comment ref="CZ119" authorId="0">
      <text>
        <r>
          <rPr>
            <sz val="12"/>
            <rFont val="ＭＳ ゴシック"/>
            <charset val="128"/>
          </rPr>
          <t>再検フラグ09
※１００％チェック</t>
        </r>
      </text>
    </comment>
    <comment ref="DA119" authorId="0">
      <text>
        <r>
          <rPr>
            <sz val="12"/>
            <rFont val="ＭＳ ゴシック"/>
            <charset val="128"/>
          </rPr>
          <t>再検フラグ10
※透析前後チェック</t>
        </r>
      </text>
    </comment>
    <comment ref="DB11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9" authorId="0">
      <text>
        <r>
          <rPr>
            <sz val="12"/>
            <rFont val="ＭＳ ゴシック"/>
            <charset val="128"/>
          </rPr>
          <t xml:space="preserve">再検フラグ12
※校正処理
</t>
        </r>
      </text>
    </comment>
    <comment ref="DD119" authorId="0">
      <text>
        <r>
          <rPr>
            <sz val="12"/>
            <rFont val="ＭＳ ゴシック"/>
            <charset val="128"/>
          </rPr>
          <t>再検フラグ13
※照合NG確定処理</t>
        </r>
      </text>
    </comment>
    <comment ref="DE119" authorId="0">
      <text>
        <r>
          <rPr>
            <sz val="12"/>
            <rFont val="ＭＳ ゴシック"/>
            <charset val="128"/>
          </rPr>
          <t>再検フラグ14
※相関チェック(WS間)</t>
        </r>
      </text>
    </comment>
    <comment ref="DF119" authorId="0">
      <text>
        <r>
          <rPr>
            <sz val="12"/>
            <rFont val="ＭＳ ゴシック"/>
            <charset val="128"/>
          </rPr>
          <t>再検フラグ15
※負荷パターンチェック</t>
        </r>
      </text>
    </comment>
    <comment ref="DG11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9" authorId="0">
      <text>
        <r>
          <rPr>
            <sz val="12"/>
            <rFont val="ＭＳ ゴシック"/>
            <charset val="128"/>
          </rPr>
          <t xml:space="preserve">再検フラグ17
※チェック状態フラグ
[ 0:未ﾁｪｯｸ 1:OK 2:NG ]
(ﾁｪｯｸ不要なフラグは1＝OKの設定にすする)
</t>
        </r>
      </text>
    </comment>
    <comment ref="DI119" authorId="0">
      <text>
        <r>
          <rPr>
            <sz val="12"/>
            <rFont val="ＭＳ ゴシック"/>
            <charset val="128"/>
          </rPr>
          <t>再検フラグ18</t>
        </r>
      </text>
    </comment>
    <comment ref="DJ119" authorId="0">
      <text>
        <r>
          <rPr>
            <sz val="12"/>
            <rFont val="ＭＳ ゴシック"/>
            <charset val="128"/>
          </rPr>
          <t xml:space="preserve">再検フラグ19
※チェック状態フラグ
[ 0:未ﾁｪｯｸ 1:OK 2:NG ]
(ﾁｪｯｸ不要なフラグは1＝OKの設定にすする)
</t>
        </r>
      </text>
    </comment>
    <comment ref="DK119" authorId="0">
      <text>
        <r>
          <rPr>
            <sz val="12"/>
            <rFont val="ＭＳ ゴシック"/>
            <charset val="128"/>
          </rPr>
          <t xml:space="preserve">再検フラグ20
※チェック状態フラグ
[ 0:未ﾁｪｯｸ 1:OK 2:NG ]
(ﾁｪｯｸ不要なフラグは1＝OKの設定にすする)
</t>
        </r>
      </text>
    </comment>
    <comment ref="DL119" authorId="0">
      <text>
        <r>
          <rPr>
            <sz val="12"/>
            <rFont val="ＭＳ ゴシック"/>
            <charset val="128"/>
          </rPr>
          <t>再検理由コードＡ
代表の再検理由コードをセット</t>
        </r>
      </text>
    </comment>
    <comment ref="DM119" authorId="0">
      <text>
        <r>
          <rPr>
            <sz val="12"/>
            <rFont val="ＭＳ ゴシック"/>
            <charset val="128"/>
          </rPr>
          <t xml:space="preserve">再検理由コードＢ
代表の再検理由コードをセット
</t>
        </r>
      </text>
    </comment>
    <comment ref="DN119" authorId="0">
      <text>
        <r>
          <rPr>
            <sz val="12"/>
            <rFont val="ＭＳ ゴシック"/>
            <charset val="128"/>
          </rPr>
          <t>再検理由コードＣ
代表の再検理由コードをセット</t>
        </r>
      </text>
    </comment>
    <comment ref="DO119" authorId="0">
      <text>
        <r>
          <rPr>
            <sz val="12"/>
            <rFont val="ＭＳ ゴシック"/>
            <charset val="128"/>
          </rPr>
          <t>情報更新日時</t>
        </r>
      </text>
    </comment>
    <comment ref="DP119" authorId="0">
      <text>
        <r>
          <rPr>
            <sz val="12"/>
            <rFont val="ＭＳ ゴシック"/>
            <charset val="128"/>
          </rPr>
          <t>情報登録日時
データが作成された時の登録日時</t>
        </r>
      </text>
    </comment>
    <comment ref="DQ119" authorId="0">
      <text>
        <r>
          <rPr>
            <sz val="12"/>
            <rFont val="ＭＳ ゴシック"/>
            <charset val="128"/>
          </rPr>
          <t>照会結果
検査結果＋「以上・以下・未満」等を付加し編集済みの表示用結果値</t>
        </r>
      </text>
    </comment>
    <comment ref="B125" authorId="0">
      <text>
        <r>
          <rPr>
            <sz val="12"/>
            <rFont val="ＭＳ ゴシック"/>
            <charset val="128"/>
          </rPr>
          <t>検査開始日</t>
        </r>
      </text>
    </comment>
    <comment ref="C125" authorId="0">
      <text>
        <r>
          <rPr>
            <sz val="12"/>
            <rFont val="ＭＳ ゴシック"/>
            <charset val="128"/>
          </rPr>
          <t>処理日</t>
        </r>
      </text>
    </comment>
    <comment ref="D12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5" authorId="0">
      <text>
        <r>
          <rPr>
            <sz val="12"/>
            <rFont val="ＭＳ ゴシック"/>
            <charset val="128"/>
          </rPr>
          <t>検体Ｎｏ桁数フラグ
[ ｽﾍﾟｰｽ:旧ﾚｲｱｳﾄ 6:６桁 7:７桁 9:９桁 ]</t>
        </r>
      </text>
    </comment>
    <comment ref="F125" authorId="0">
      <text>
        <r>
          <rPr>
            <sz val="12"/>
            <rFont val="ＭＳ ゴシック"/>
            <charset val="128"/>
          </rPr>
          <t>検査グループ
EUC対応で16byte。</t>
        </r>
      </text>
    </comment>
    <comment ref="G125" authorId="0">
      <text>
        <r>
          <rPr>
            <b/>
            <sz val="12"/>
            <rFont val="ＭＳ ゴシック"/>
            <charset val="128"/>
          </rPr>
          <t xml:space="preserve">項目コード:
</t>
        </r>
      </text>
    </comment>
    <comment ref="H125" authorId="0">
      <text>
        <r>
          <rPr>
            <sz val="12"/>
            <rFont val="ＭＳ ゴシック"/>
            <charset val="128"/>
          </rPr>
          <t>検査回数</t>
        </r>
      </text>
    </comment>
    <comment ref="I125" authorId="0">
      <text>
        <r>
          <rPr>
            <sz val="12"/>
            <rFont val="ＭＳ ゴシック"/>
            <charset val="128"/>
          </rPr>
          <t>検査回数枝番
同一検査回数で希釈倍率が違うものを表現</t>
        </r>
      </text>
    </comment>
    <comment ref="J125" authorId="0">
      <text>
        <r>
          <rPr>
            <sz val="12"/>
            <rFont val="ＭＳ ゴシック"/>
            <charset val="128"/>
          </rPr>
          <t xml:space="preserve">依頼発生元区分
[ 0:上位ｼｽﾃﾑ(報告あり) 1:ｻﾃﾗｲﾄｼｽﾃﾑ(報告あり) 2:ｻﾃﾗｲﾄｼｽﾃﾑ(報告なし) ]
</t>
        </r>
      </text>
    </comment>
    <comment ref="K12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5" authorId="0">
      <text>
        <r>
          <rPr>
            <sz val="12"/>
            <rFont val="ＭＳ ゴシック"/>
            <charset val="128"/>
          </rPr>
          <t>ＢＭＬ受付年月日</t>
        </r>
      </text>
    </comment>
    <comment ref="N125" authorId="0">
      <text>
        <r>
          <rPr>
            <sz val="12"/>
            <rFont val="ＭＳ ゴシック"/>
            <charset val="128"/>
          </rPr>
          <t>依頼書Ｎｏ</t>
        </r>
      </text>
    </comment>
    <comment ref="O125" authorId="0">
      <text>
        <r>
          <rPr>
            <sz val="12"/>
            <rFont val="ＭＳ ゴシック"/>
            <charset val="128"/>
          </rPr>
          <t>依頼書Ｎｏ桁数フラグ
[ ｽﾍﾟｰｽ:旧ﾚｲｱｳﾄ 6:６桁 7:７桁 9:９桁 ]</t>
        </r>
      </text>
    </comment>
    <comment ref="P125" authorId="0">
      <text>
        <r>
          <rPr>
            <sz val="12"/>
            <rFont val="ＭＳ ゴシック"/>
            <charset val="128"/>
          </rPr>
          <t>属性世代Ｎｏ
'’０’からカウントアップ</t>
        </r>
      </text>
    </comment>
    <comment ref="Q125" authorId="0">
      <text>
        <r>
          <rPr>
            <sz val="12"/>
            <rFont val="ＭＳ ゴシック"/>
            <charset val="128"/>
          </rPr>
          <t>施設コード</t>
        </r>
      </text>
    </comment>
    <comment ref="R125" authorId="0">
      <text>
        <r>
          <rPr>
            <sz val="12"/>
            <rFont val="ＭＳ ゴシック"/>
            <charset val="128"/>
          </rPr>
          <t>トレーＩＤ</t>
        </r>
      </text>
    </comment>
    <comment ref="S125" authorId="0">
      <text>
        <r>
          <rPr>
            <sz val="12"/>
            <rFont val="ＭＳ ゴシック"/>
            <charset val="128"/>
          </rPr>
          <t>トレーポジション</t>
        </r>
      </text>
    </comment>
    <comment ref="T125" authorId="0">
      <text>
        <r>
          <rPr>
            <sz val="12"/>
            <rFont val="ＭＳ ゴシック"/>
            <charset val="128"/>
          </rPr>
          <t>アッセイラックＩＤ</t>
        </r>
      </text>
    </comment>
    <comment ref="U125" authorId="0">
      <text>
        <r>
          <rPr>
            <sz val="12"/>
            <rFont val="ＭＳ ゴシック"/>
            <charset val="128"/>
          </rPr>
          <t>アッセイラックポジション</t>
        </r>
      </text>
    </comment>
    <comment ref="V125" authorId="0">
      <text>
        <r>
          <rPr>
            <sz val="12"/>
            <rFont val="ＭＳ ゴシック"/>
            <charset val="128"/>
          </rPr>
          <t>親項目コード
分画・負荷の親項目コード</t>
        </r>
      </text>
    </comment>
    <comment ref="W125" authorId="0">
      <text>
        <r>
          <rPr>
            <sz val="12"/>
            <rFont val="ＭＳ ゴシック"/>
            <charset val="128"/>
          </rPr>
          <t>セクションコード
例：　A　生化/マルチ
　　　B　血液学</t>
        </r>
      </text>
    </comment>
    <comment ref="X12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5" authorId="0">
      <text>
        <r>
          <rPr>
            <sz val="12"/>
            <rFont val="ＭＳ ゴシック"/>
            <charset val="128"/>
          </rPr>
          <t>サンプリングコード
現行ＷＳｺｰﾄﾞ</t>
        </r>
      </text>
    </comment>
    <comment ref="Z125" authorId="0">
      <text>
        <r>
          <rPr>
            <sz val="12"/>
            <rFont val="ＭＳ ゴシック"/>
            <charset val="128"/>
          </rPr>
          <t>分析機区分</t>
        </r>
      </text>
    </comment>
    <comment ref="AA125" authorId="0">
      <text>
        <r>
          <rPr>
            <sz val="12"/>
            <rFont val="ＭＳ ゴシック"/>
            <charset val="128"/>
          </rPr>
          <t xml:space="preserve">分析機ライン
</t>
        </r>
      </text>
    </comment>
    <comment ref="AB125" authorId="0">
      <text>
        <r>
          <rPr>
            <sz val="12"/>
            <rFont val="ＭＳ ゴシック"/>
            <charset val="128"/>
          </rPr>
          <t>分析機号機
号機＋モジュールＮＯ</t>
        </r>
      </text>
    </comment>
    <comment ref="AC125" authorId="0">
      <text>
        <r>
          <rPr>
            <sz val="12"/>
            <rFont val="ＭＳ ゴシック"/>
            <charset val="128"/>
          </rPr>
          <t>分析機ＳＥＱ
モジュール単位のSEQ。結果登録時に設定。
BM=分析機からの番号、日立=システム側で振る。</t>
        </r>
      </text>
    </comment>
    <comment ref="AD125" authorId="0">
      <text>
        <r>
          <rPr>
            <sz val="12"/>
            <rFont val="ＭＳ ゴシック"/>
            <charset val="128"/>
          </rPr>
          <t>分析機エラーステータス</t>
        </r>
      </text>
    </comment>
    <comment ref="AE125" authorId="0">
      <text>
        <r>
          <rPr>
            <sz val="12"/>
            <rFont val="ＭＳ ゴシック"/>
            <charset val="128"/>
          </rPr>
          <t>測定日時</t>
        </r>
      </text>
    </comment>
    <comment ref="AF125" authorId="0">
      <text>
        <r>
          <rPr>
            <sz val="12"/>
            <rFont val="ＭＳ ゴシック"/>
            <charset val="128"/>
          </rPr>
          <t>内部項目コード
分析機のチャネルコード
（分析機用項目コード）</t>
        </r>
      </text>
    </comment>
    <comment ref="AG125" authorId="0">
      <text>
        <r>
          <rPr>
            <sz val="12"/>
            <rFont val="ＭＳ ゴシック"/>
            <charset val="128"/>
          </rPr>
          <t>定性・定量フラグ
[ S:定性 R:定量 ]</t>
        </r>
      </text>
    </comment>
    <comment ref="AH125" authorId="0">
      <text>
        <r>
          <rPr>
            <sz val="12"/>
            <rFont val="ＭＳ ゴシック"/>
            <charset val="128"/>
          </rPr>
          <t>材料コード</t>
        </r>
      </text>
    </comment>
    <comment ref="AI125" authorId="0">
      <text>
        <r>
          <rPr>
            <sz val="12"/>
            <rFont val="ＭＳ ゴシック"/>
            <charset val="128"/>
          </rPr>
          <t>優先レベル
ユーザからの希望順位。検査の優先順位を示す。
01～99を任意に設定</t>
        </r>
      </text>
    </comment>
    <comment ref="AJ125" authorId="0">
      <text>
        <r>
          <rPr>
            <sz val="12"/>
            <rFont val="ＭＳ ゴシック"/>
            <charset val="128"/>
          </rPr>
          <t>基準値ＮＯ
報告書に記述する基準値を示す
推定材料と項目コードからマスタ参照して算出</t>
        </r>
      </text>
    </comment>
    <comment ref="AK12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5" authorId="0">
      <text>
        <r>
          <rPr>
            <sz val="12"/>
            <rFont val="ＭＳ ゴシック"/>
            <charset val="128"/>
          </rPr>
          <t>特別基準値ＮＯ
特別基準値マスタから導出した基準値Ｎｏ</t>
        </r>
      </text>
    </comment>
    <comment ref="AM12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5" authorId="0">
      <text>
        <r>
          <rPr>
            <sz val="12"/>
            <rFont val="ＭＳ ゴシック"/>
            <charset val="128"/>
          </rPr>
          <t>非定型負荷時間
非定型負荷区分の時間
G(12)なので24byte</t>
        </r>
      </text>
    </comment>
    <comment ref="AO125" authorId="0">
      <text>
        <r>
          <rPr>
            <sz val="12"/>
            <rFont val="ＭＳ ゴシック"/>
            <charset val="128"/>
          </rPr>
          <t>集検フラグ
[ 0:ﾃﾞﾌｫﾙﾄ 1:集検 ]</t>
        </r>
      </text>
    </comment>
    <comment ref="AP12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5" authorId="0">
      <text>
        <r>
          <rPr>
            <sz val="12"/>
            <rFont val="ＭＳ ゴシック"/>
            <charset val="128"/>
          </rPr>
          <t>凍結フラグ
凍結項目か否かを示す
区分は現行通り？→現行通り
[ ｶ:解凍 空白:一般項目 ﾄ:凍結 ]
EUC対応で2byte。</t>
        </r>
      </text>
    </comment>
    <comment ref="AR125" authorId="0">
      <text>
        <r>
          <rPr>
            <sz val="12"/>
            <rFont val="ＭＳ ゴシック"/>
            <charset val="128"/>
          </rPr>
          <t>実施希釈倍率
実際に測定された希釈倍率。</t>
        </r>
      </text>
    </comment>
    <comment ref="AS12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5" authorId="0">
      <text>
        <r>
          <rPr>
            <sz val="12"/>
            <rFont val="ＭＳ ゴシック"/>
            <charset val="128"/>
          </rPr>
          <t>緊急依頼フラグ
緊急の依頼かどうかを示す。（患者情報より）
[ 0:デフォルト 1:緊急 ]</t>
        </r>
      </text>
    </comment>
    <comment ref="AU125" authorId="0">
      <text>
        <r>
          <rPr>
            <sz val="12"/>
            <rFont val="ＭＳ ゴシック"/>
            <charset val="128"/>
          </rPr>
          <t>緊急依頼ロットＮｏ
緊急依頼の場合に投入する検体のまとまり</t>
        </r>
      </text>
    </comment>
    <comment ref="AV12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5" authorId="0">
      <text>
        <r>
          <rPr>
            <sz val="12"/>
            <rFont val="ＭＳ ゴシック"/>
            <charset val="128"/>
          </rPr>
          <t xml:space="preserve">生データ
分析機からのそのままの値、手入力したそのままの値。(数値のみ)
</t>
        </r>
      </text>
    </comment>
    <comment ref="AZ125" authorId="0">
      <text>
        <r>
          <rPr>
            <sz val="12"/>
            <rFont val="ＭＳ ゴシック"/>
            <charset val="128"/>
          </rPr>
          <t>検査結果１
基本的に数値データを保管する
必要に応じ換算、補正、校正後の値</t>
        </r>
      </text>
    </comment>
    <comment ref="BA12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5" authorId="0">
      <text>
        <r>
          <rPr>
            <sz val="12"/>
            <rFont val="ＭＳ ゴシック"/>
            <charset val="128"/>
          </rPr>
          <t>検査結果補足</t>
        </r>
      </text>
    </comment>
    <comment ref="BD125" authorId="0">
      <text>
        <r>
          <rPr>
            <sz val="12"/>
            <rFont val="ＭＳ ゴシック"/>
            <charset val="128"/>
          </rPr>
          <t>表示結果
画面から手入力された値および、分析機からの値を登録</t>
        </r>
      </text>
    </comment>
    <comment ref="BE125" authorId="0">
      <text>
        <r>
          <rPr>
            <sz val="12"/>
            <rFont val="ＭＳ ゴシック"/>
            <charset val="128"/>
          </rPr>
          <t>指数（ＳＤＩ）</t>
        </r>
      </text>
    </comment>
    <comment ref="BF125" authorId="0">
      <text>
        <r>
          <rPr>
            <sz val="12"/>
            <rFont val="ＭＳ ゴシック"/>
            <charset val="128"/>
          </rPr>
          <t>結果コメント１
４桁コードをセットする場合は頭’０’埋めで右詰めで登録すること</t>
        </r>
      </text>
    </comment>
    <comment ref="BG125" authorId="0">
      <text>
        <r>
          <rPr>
            <sz val="12"/>
            <rFont val="ＭＳ ゴシック"/>
            <charset val="128"/>
          </rPr>
          <t>結果コメント２
４桁コードをセットする場合は頭’０’埋めで右詰めで登録すること</t>
        </r>
      </text>
    </comment>
    <comment ref="BH125" authorId="0">
      <text>
        <r>
          <rPr>
            <sz val="16"/>
            <rFont val="ＭＳ Ｐゴシック"/>
            <charset val="128"/>
          </rPr>
          <t>結果状況コード
[ 0:未入力 1:中間結果 3:最終結果 ]</t>
        </r>
      </text>
    </comment>
    <comment ref="BI125" authorId="0">
      <text>
        <r>
          <rPr>
            <sz val="12"/>
            <rFont val="ＭＳ ゴシック"/>
            <charset val="128"/>
          </rPr>
          <t xml:space="preserve">パニックレンジフラグ
BML設定のパニック値（基準値マスタ）で報告要否を判別。
[ 0:デフォルト 1:BMLパニック報告対象 ]
</t>
        </r>
      </text>
    </comment>
    <comment ref="BJ12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5" authorId="0">
      <text>
        <r>
          <rPr>
            <sz val="12"/>
            <rFont val="ＭＳ ゴシック"/>
            <charset val="128"/>
          </rPr>
          <t xml:space="preserve">結果換算フラグ
換算した結果か否か
[ 0:デフォルト 1:換算結果 ]
</t>
        </r>
      </text>
    </comment>
    <comment ref="BL12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5" authorId="0">
      <text>
        <r>
          <rPr>
            <sz val="12"/>
            <rFont val="ＭＳ ゴシック"/>
            <charset val="128"/>
          </rPr>
          <t>特別異常値区分（男）
施設？で判断可能。</t>
        </r>
      </text>
    </comment>
    <comment ref="BQ125" authorId="0">
      <text>
        <r>
          <rPr>
            <sz val="12"/>
            <rFont val="ＭＳ ゴシック"/>
            <charset val="128"/>
          </rPr>
          <t>特別異常値区分（女）
施設？で判断可能。</t>
        </r>
      </text>
    </comment>
    <comment ref="BR125" authorId="0">
      <text>
        <r>
          <rPr>
            <sz val="12"/>
            <rFont val="ＭＳ ゴシック"/>
            <charset val="128"/>
          </rPr>
          <t>特別異常値区分（不明）
施設？で判断可能。</t>
        </r>
      </text>
    </comment>
    <comment ref="BS125" authorId="0">
      <text>
        <r>
          <rPr>
            <sz val="12"/>
            <rFont val="ＭＳ ゴシック"/>
            <charset val="128"/>
          </rPr>
          <t>血清情報(乳び）レベル
'－３ ～ ＋３</t>
        </r>
      </text>
    </comment>
    <comment ref="BT125" authorId="0">
      <text>
        <r>
          <rPr>
            <sz val="12"/>
            <rFont val="ＭＳ ゴシック"/>
            <charset val="128"/>
          </rPr>
          <t>血清情報(乳び）エラーステータス
分析機の値を設定</t>
        </r>
      </text>
    </comment>
    <comment ref="BU125" authorId="0">
      <text>
        <r>
          <rPr>
            <sz val="12"/>
            <rFont val="ＭＳ ゴシック"/>
            <charset val="128"/>
          </rPr>
          <t>血清情報(溶血) レベル
'－３ ～ ＋３</t>
        </r>
      </text>
    </comment>
    <comment ref="BV125" authorId="0">
      <text>
        <r>
          <rPr>
            <sz val="12"/>
            <rFont val="ＭＳ ゴシック"/>
            <charset val="128"/>
          </rPr>
          <t>血清情報(溶血) エラーステータス
分析機の値を設定</t>
        </r>
      </text>
    </comment>
    <comment ref="BW125" authorId="0">
      <text>
        <r>
          <rPr>
            <sz val="12"/>
            <rFont val="ＭＳ ゴシック"/>
            <charset val="128"/>
          </rPr>
          <t>血清情報(etc)  レベル</t>
        </r>
      </text>
    </comment>
    <comment ref="BX125" authorId="0">
      <text>
        <r>
          <rPr>
            <sz val="12"/>
            <rFont val="ＭＳ ゴシック"/>
            <charset val="128"/>
          </rPr>
          <t>血清情報(etc)  エラーステータス</t>
        </r>
      </text>
    </comment>
    <comment ref="BY125" authorId="0">
      <text>
        <r>
          <rPr>
            <sz val="12"/>
            <rFont val="ＭＳ ゴシック"/>
            <charset val="128"/>
          </rPr>
          <t>コントロールＮｏ
精度管理対象元のコントロールNoを結果登録時に設定。</t>
        </r>
      </text>
    </comment>
    <comment ref="BZ125" authorId="0">
      <text>
        <r>
          <rPr>
            <sz val="12"/>
            <rFont val="ＭＳ ゴシック"/>
            <charset val="128"/>
          </rPr>
          <t>検査ＳＥＱ
検査G単位に振られる番号
初回：分注展開時にトレー毎に振る？W/S時は？</t>
        </r>
      </text>
    </comment>
    <comment ref="CA125" authorId="0">
      <text>
        <r>
          <rPr>
            <sz val="12"/>
            <rFont val="ＭＳ ゴシック"/>
            <charset val="128"/>
          </rPr>
          <t>検査バッチＮｏ</t>
        </r>
      </text>
    </comment>
    <comment ref="CB125" authorId="0">
      <text>
        <r>
          <rPr>
            <sz val="12"/>
            <rFont val="ＭＳ ゴシック"/>
            <charset val="128"/>
          </rPr>
          <t>プロットＮｏ
X_M管理対象元のプロットNoを結果登録時に設定。</t>
        </r>
      </text>
    </comment>
    <comment ref="CC125" authorId="0">
      <text>
        <r>
          <rPr>
            <sz val="12"/>
            <rFont val="ＭＳ ゴシック"/>
            <charset val="128"/>
          </rPr>
          <t>プロットＳＥＱ
プロットNO内のSEQ（ファイルで番号管理）</t>
        </r>
      </text>
    </comment>
    <comment ref="CD125" authorId="0">
      <text>
        <r>
          <rPr>
            <sz val="12"/>
            <rFont val="ＭＳ ゴシック"/>
            <charset val="128"/>
          </rPr>
          <t>データ入力担当者</t>
        </r>
      </text>
    </comment>
    <comment ref="CE125" authorId="0">
      <text>
        <r>
          <rPr>
            <sz val="12"/>
            <rFont val="ＭＳ ゴシック"/>
            <charset val="128"/>
          </rPr>
          <t>データ入力日時</t>
        </r>
      </text>
    </comment>
    <comment ref="CF125" authorId="0">
      <text>
        <r>
          <rPr>
            <sz val="12"/>
            <rFont val="ＭＳ ゴシック"/>
            <charset val="128"/>
          </rPr>
          <t>検査完了日時</t>
        </r>
      </text>
    </comment>
    <comment ref="CG125" authorId="0">
      <text>
        <r>
          <rPr>
            <sz val="12"/>
            <rFont val="ＭＳ ゴシック"/>
            <charset val="128"/>
          </rPr>
          <t>報告日時</t>
        </r>
      </text>
    </comment>
    <comment ref="CH125" authorId="0">
      <text>
        <r>
          <rPr>
            <sz val="12"/>
            <rFont val="ＭＳ ゴシック"/>
            <charset val="128"/>
          </rPr>
          <t>報告希望時間
施設からの報告希望時間。
属性情報から引き継ぐ</t>
        </r>
      </text>
    </comment>
    <comment ref="CI125" authorId="0">
      <text>
        <r>
          <rPr>
            <sz val="12"/>
            <rFont val="ＭＳ ゴシック"/>
            <charset val="128"/>
          </rPr>
          <t>次回報告予定日
中間報告対象の最終報告予定日
報告時に項目マスタで＋日数を取得し設定</t>
        </r>
      </text>
    </comment>
    <comment ref="CJ125" authorId="0">
      <text>
        <r>
          <rPr>
            <sz val="12"/>
            <rFont val="ＭＳ ゴシック"/>
            <charset val="128"/>
          </rPr>
          <t>次回報告予定時刻
報告希望時間から引き継ぐ</t>
        </r>
      </text>
    </comment>
    <comment ref="CK12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5" authorId="0">
      <text>
        <r>
          <rPr>
            <sz val="12"/>
            <rFont val="ＭＳ ゴシック"/>
            <charset val="128"/>
          </rPr>
          <t>画像別紙フラグ
画像別紙情報が存在するか否か
[ 0:無し 1:有り]
検査結果詳細情報を使用する</t>
        </r>
      </text>
    </comment>
    <comment ref="CM125" authorId="0">
      <text>
        <r>
          <rPr>
            <sz val="12"/>
            <rFont val="ＭＳ ゴシック"/>
            <charset val="128"/>
          </rPr>
          <t>補正フラグ
[ 0:補正対象外 1:手動補正前 2:自動補正前 3:手動補正済 4:自動補正済 ]</t>
        </r>
      </text>
    </comment>
    <comment ref="CN125" authorId="0">
      <text>
        <r>
          <rPr>
            <sz val="12"/>
            <rFont val="ＭＳ Ｐゴシック"/>
            <charset val="128"/>
          </rPr>
          <t>結果優先フラグ
複数検査回数で画面、帳票等に優先的に表示させるためのフラグ
[ ｽﾍﾟｰｽ:ﾃﾞﾌｫﾙﾄ 1:優先結果 ]</t>
        </r>
      </text>
    </comment>
    <comment ref="CO125" authorId="0">
      <text>
        <r>
          <rPr>
            <sz val="12"/>
            <rFont val="ＭＳ ゴシック"/>
            <charset val="128"/>
          </rPr>
          <t>手入力フラグ
手入力されたかどうかを判断するフラグ
[ ｽﾍﾟｰｽ:ﾃﾞﾌｫﾙﾄ 1:手入力結果 ]</t>
        </r>
      </text>
    </comment>
    <comment ref="CP125" authorId="0">
      <text>
        <r>
          <rPr>
            <sz val="12"/>
            <rFont val="ＭＳ ゴシック"/>
            <charset val="128"/>
          </rPr>
          <t>採用フラグ
同一検査回数内で結果を採用したフラグ</t>
        </r>
      </text>
    </comment>
    <comment ref="CQ12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5" authorId="0">
      <text>
        <r>
          <rPr>
            <sz val="12"/>
            <rFont val="ＭＳ ゴシック"/>
            <charset val="128"/>
          </rPr>
          <t>再検フラグ01
オンライン、入力画面にてレンジチェック（RNGCHKMST）を行った際に更新する。
正常　　　：０、１
高値エラー：３
低値エラー：４</t>
        </r>
      </text>
    </comment>
    <comment ref="CS12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5" authorId="0">
      <text>
        <r>
          <rPr>
            <sz val="12"/>
            <rFont val="ＭＳ ゴシック"/>
            <charset val="128"/>
          </rPr>
          <t>再検フラグ04
※分画チェック</t>
        </r>
      </text>
    </comment>
    <comment ref="CV125" authorId="0">
      <text>
        <r>
          <rPr>
            <sz val="12"/>
            <rFont val="ＭＳ ゴシック"/>
            <charset val="128"/>
          </rPr>
          <t>再検フラグ05
※乳び・溶血チェック</t>
        </r>
      </text>
    </comment>
    <comment ref="CW125" authorId="0">
      <text>
        <r>
          <rPr>
            <sz val="12"/>
            <rFont val="ＭＳ ゴシック"/>
            <charset val="128"/>
          </rPr>
          <t xml:space="preserve">※履歴チェック
</t>
        </r>
      </text>
    </comment>
    <comment ref="CX12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5" authorId="0">
      <text>
        <r>
          <rPr>
            <sz val="12"/>
            <rFont val="ＭＳ ゴシック"/>
            <charset val="128"/>
          </rPr>
          <t>再検フラグ08
※計算チェック</t>
        </r>
      </text>
    </comment>
    <comment ref="CZ125" authorId="0">
      <text>
        <r>
          <rPr>
            <sz val="12"/>
            <rFont val="ＭＳ ゴシック"/>
            <charset val="128"/>
          </rPr>
          <t>再検フラグ09
※１００％チェック</t>
        </r>
      </text>
    </comment>
    <comment ref="DA125" authorId="0">
      <text>
        <r>
          <rPr>
            <sz val="12"/>
            <rFont val="ＭＳ ゴシック"/>
            <charset val="128"/>
          </rPr>
          <t>再検フラグ10
※透析前後チェック</t>
        </r>
      </text>
    </comment>
    <comment ref="DB12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5" authorId="0">
      <text>
        <r>
          <rPr>
            <sz val="12"/>
            <rFont val="ＭＳ ゴシック"/>
            <charset val="128"/>
          </rPr>
          <t xml:space="preserve">再検フラグ12
※校正処理
</t>
        </r>
      </text>
    </comment>
    <comment ref="DD125" authorId="0">
      <text>
        <r>
          <rPr>
            <sz val="12"/>
            <rFont val="ＭＳ ゴシック"/>
            <charset val="128"/>
          </rPr>
          <t>再検フラグ13
※照合NG確定処理</t>
        </r>
      </text>
    </comment>
    <comment ref="DE125" authorId="0">
      <text>
        <r>
          <rPr>
            <sz val="12"/>
            <rFont val="ＭＳ ゴシック"/>
            <charset val="128"/>
          </rPr>
          <t>再検フラグ14
※相関チェック(WS間)</t>
        </r>
      </text>
    </comment>
    <comment ref="DF125" authorId="0">
      <text>
        <r>
          <rPr>
            <sz val="12"/>
            <rFont val="ＭＳ ゴシック"/>
            <charset val="128"/>
          </rPr>
          <t>再検フラグ15
※負荷パターンチェック</t>
        </r>
      </text>
    </comment>
    <comment ref="DG12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5" authorId="0">
      <text>
        <r>
          <rPr>
            <sz val="12"/>
            <rFont val="ＭＳ ゴシック"/>
            <charset val="128"/>
          </rPr>
          <t xml:space="preserve">再検フラグ17
※チェック状態フラグ
[ 0:未ﾁｪｯｸ 1:OK 2:NG ]
(ﾁｪｯｸ不要なフラグは1＝OKの設定にすする)
</t>
        </r>
      </text>
    </comment>
    <comment ref="DI125" authorId="0">
      <text>
        <r>
          <rPr>
            <sz val="12"/>
            <rFont val="ＭＳ ゴシック"/>
            <charset val="128"/>
          </rPr>
          <t>再検フラグ18</t>
        </r>
      </text>
    </comment>
    <comment ref="DJ125" authorId="0">
      <text>
        <r>
          <rPr>
            <sz val="12"/>
            <rFont val="ＭＳ ゴシック"/>
            <charset val="128"/>
          </rPr>
          <t xml:space="preserve">再検フラグ19
※チェック状態フラグ
[ 0:未ﾁｪｯｸ 1:OK 2:NG ]
(ﾁｪｯｸ不要なフラグは1＝OKの設定にすする)
</t>
        </r>
      </text>
    </comment>
    <comment ref="DK125" authorId="0">
      <text>
        <r>
          <rPr>
            <sz val="12"/>
            <rFont val="ＭＳ ゴシック"/>
            <charset val="128"/>
          </rPr>
          <t xml:space="preserve">再検フラグ20
※チェック状態フラグ
[ 0:未ﾁｪｯｸ 1:OK 2:NG ]
(ﾁｪｯｸ不要なフラグは1＝OKの設定にすする)
</t>
        </r>
      </text>
    </comment>
    <comment ref="DL125" authorId="0">
      <text>
        <r>
          <rPr>
            <sz val="12"/>
            <rFont val="ＭＳ ゴシック"/>
            <charset val="128"/>
          </rPr>
          <t>再検理由コードＡ
代表の再検理由コードをセット</t>
        </r>
      </text>
    </comment>
    <comment ref="DM125" authorId="0">
      <text>
        <r>
          <rPr>
            <sz val="12"/>
            <rFont val="ＭＳ ゴシック"/>
            <charset val="128"/>
          </rPr>
          <t xml:space="preserve">再検理由コードＢ
代表の再検理由コードをセット
</t>
        </r>
      </text>
    </comment>
    <comment ref="DN125" authorId="0">
      <text>
        <r>
          <rPr>
            <sz val="12"/>
            <rFont val="ＭＳ ゴシック"/>
            <charset val="128"/>
          </rPr>
          <t>再検理由コードＣ
代表の再検理由コードをセット</t>
        </r>
      </text>
    </comment>
    <comment ref="DO125" authorId="0">
      <text>
        <r>
          <rPr>
            <sz val="12"/>
            <rFont val="ＭＳ ゴシック"/>
            <charset val="128"/>
          </rPr>
          <t>情報更新日時</t>
        </r>
      </text>
    </comment>
    <comment ref="DP125" authorId="0">
      <text>
        <r>
          <rPr>
            <sz val="12"/>
            <rFont val="ＭＳ ゴシック"/>
            <charset val="128"/>
          </rPr>
          <t>情報登録日時
データが作成された時の登録日時</t>
        </r>
      </text>
    </comment>
    <comment ref="DQ125" authorId="0">
      <text>
        <r>
          <rPr>
            <sz val="12"/>
            <rFont val="ＭＳ ゴシック"/>
            <charset val="128"/>
          </rPr>
          <t>照会結果
検査結果＋「以上・以下・未満」等を付加し編集済みの表示用結果値</t>
        </r>
      </text>
    </comment>
    <comment ref="DP133" authorId="0">
      <text>
        <r>
          <rPr>
            <sz val="12"/>
            <rFont val="ＭＳ ゴシック"/>
            <charset val="128"/>
          </rPr>
          <t>情報登録日時
データが作成された時の登録日時</t>
        </r>
      </text>
    </comment>
    <comment ref="DQ133" authorId="0">
      <text>
        <r>
          <rPr>
            <sz val="12"/>
            <rFont val="ＭＳ ゴシック"/>
            <charset val="128"/>
          </rPr>
          <t>照会結果
検査結果＋「以上・以下・未満」等を付加し編集済みの表示用結果値</t>
        </r>
      </text>
    </comment>
    <comment ref="B139" authorId="0">
      <text>
        <r>
          <rPr>
            <sz val="12"/>
            <rFont val="ＭＳ ゴシック"/>
            <charset val="128"/>
          </rPr>
          <t>検査開始日</t>
        </r>
      </text>
    </comment>
    <comment ref="C139" authorId="0">
      <text>
        <r>
          <rPr>
            <sz val="12"/>
            <rFont val="ＭＳ ゴシック"/>
            <charset val="128"/>
          </rPr>
          <t>処理日</t>
        </r>
      </text>
    </comment>
    <comment ref="D13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9" authorId="0">
      <text>
        <r>
          <rPr>
            <sz val="12"/>
            <rFont val="ＭＳ ゴシック"/>
            <charset val="128"/>
          </rPr>
          <t>検体Ｎｏ桁数フラグ
[ ｽﾍﾟｰｽ:旧ﾚｲｱｳﾄ 6:６桁 7:７桁 9:９桁 ]</t>
        </r>
      </text>
    </comment>
    <comment ref="F139" authorId="0">
      <text>
        <r>
          <rPr>
            <sz val="12"/>
            <rFont val="ＭＳ ゴシック"/>
            <charset val="128"/>
          </rPr>
          <t>検査グループ
EUC対応で16byte。</t>
        </r>
      </text>
    </comment>
    <comment ref="G139" authorId="0">
      <text>
        <r>
          <rPr>
            <b/>
            <sz val="12"/>
            <rFont val="ＭＳ ゴシック"/>
            <charset val="128"/>
          </rPr>
          <t xml:space="preserve">項目コード:
</t>
        </r>
      </text>
    </comment>
    <comment ref="H139" authorId="0">
      <text>
        <r>
          <rPr>
            <sz val="12"/>
            <rFont val="ＭＳ ゴシック"/>
            <charset val="128"/>
          </rPr>
          <t>検査回数</t>
        </r>
      </text>
    </comment>
    <comment ref="I139" authorId="0">
      <text>
        <r>
          <rPr>
            <sz val="12"/>
            <rFont val="ＭＳ ゴシック"/>
            <charset val="128"/>
          </rPr>
          <t>検査回数枝番
同一検査回数で希釈倍率が違うものを表現</t>
        </r>
      </text>
    </comment>
    <comment ref="J139" authorId="0">
      <text>
        <r>
          <rPr>
            <sz val="12"/>
            <rFont val="ＭＳ ゴシック"/>
            <charset val="128"/>
          </rPr>
          <t xml:space="preserve">依頼発生元区分
[ 0:上位ｼｽﾃﾑ(報告あり) 1:ｻﾃﾗｲﾄｼｽﾃﾑ(報告あり) 2:ｻﾃﾗｲﾄｼｽﾃﾑ(報告なし) ]
</t>
        </r>
      </text>
    </comment>
    <comment ref="K13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9" authorId="0">
      <text>
        <r>
          <rPr>
            <sz val="12"/>
            <rFont val="ＭＳ ゴシック"/>
            <charset val="128"/>
          </rPr>
          <t>ＢＭＬ受付年月日</t>
        </r>
      </text>
    </comment>
    <comment ref="N139" authorId="0">
      <text>
        <r>
          <rPr>
            <sz val="12"/>
            <rFont val="ＭＳ ゴシック"/>
            <charset val="128"/>
          </rPr>
          <t>依頼書Ｎｏ</t>
        </r>
      </text>
    </comment>
    <comment ref="O139" authorId="0">
      <text>
        <r>
          <rPr>
            <sz val="12"/>
            <rFont val="ＭＳ ゴシック"/>
            <charset val="128"/>
          </rPr>
          <t>依頼書Ｎｏ桁数フラグ
[ ｽﾍﾟｰｽ:旧ﾚｲｱｳﾄ 6:６桁 7:７桁 9:９桁 ]</t>
        </r>
      </text>
    </comment>
    <comment ref="P139" authorId="0">
      <text>
        <r>
          <rPr>
            <sz val="12"/>
            <rFont val="ＭＳ ゴシック"/>
            <charset val="128"/>
          </rPr>
          <t>属性世代Ｎｏ
'’０’からカウントアップ</t>
        </r>
      </text>
    </comment>
    <comment ref="Q139" authorId="0">
      <text>
        <r>
          <rPr>
            <sz val="12"/>
            <rFont val="ＭＳ ゴシック"/>
            <charset val="128"/>
          </rPr>
          <t>施設コード</t>
        </r>
      </text>
    </comment>
    <comment ref="R139" authorId="0">
      <text>
        <r>
          <rPr>
            <sz val="12"/>
            <rFont val="ＭＳ ゴシック"/>
            <charset val="128"/>
          </rPr>
          <t>トレーＩＤ</t>
        </r>
      </text>
    </comment>
    <comment ref="S139" authorId="0">
      <text>
        <r>
          <rPr>
            <sz val="12"/>
            <rFont val="ＭＳ ゴシック"/>
            <charset val="128"/>
          </rPr>
          <t>トレーポジション</t>
        </r>
      </text>
    </comment>
    <comment ref="T139" authorId="0">
      <text>
        <r>
          <rPr>
            <sz val="12"/>
            <rFont val="ＭＳ ゴシック"/>
            <charset val="128"/>
          </rPr>
          <t>アッセイラックＩＤ</t>
        </r>
      </text>
    </comment>
    <comment ref="U139" authorId="0">
      <text>
        <r>
          <rPr>
            <sz val="12"/>
            <rFont val="ＭＳ ゴシック"/>
            <charset val="128"/>
          </rPr>
          <t>アッセイラックポジション</t>
        </r>
      </text>
    </comment>
    <comment ref="V139" authorId="0">
      <text>
        <r>
          <rPr>
            <sz val="12"/>
            <rFont val="ＭＳ ゴシック"/>
            <charset val="128"/>
          </rPr>
          <t>親項目コード
分画・負荷の親項目コード</t>
        </r>
      </text>
    </comment>
    <comment ref="W139" authorId="0">
      <text>
        <r>
          <rPr>
            <sz val="12"/>
            <rFont val="ＭＳ ゴシック"/>
            <charset val="128"/>
          </rPr>
          <t>セクションコード
例：　A　生化/マルチ
　　　B　血液学</t>
        </r>
      </text>
    </comment>
    <comment ref="X13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9" authorId="0">
      <text>
        <r>
          <rPr>
            <sz val="12"/>
            <rFont val="ＭＳ ゴシック"/>
            <charset val="128"/>
          </rPr>
          <t>サンプリングコード
現行ＷＳｺｰﾄﾞ</t>
        </r>
      </text>
    </comment>
    <comment ref="Z139" authorId="0">
      <text>
        <r>
          <rPr>
            <sz val="12"/>
            <rFont val="ＭＳ ゴシック"/>
            <charset val="128"/>
          </rPr>
          <t>分析機区分</t>
        </r>
      </text>
    </comment>
    <comment ref="AA139" authorId="0">
      <text>
        <r>
          <rPr>
            <sz val="12"/>
            <rFont val="ＭＳ ゴシック"/>
            <charset val="128"/>
          </rPr>
          <t xml:space="preserve">分析機ライン
</t>
        </r>
      </text>
    </comment>
    <comment ref="AB139" authorId="0">
      <text>
        <r>
          <rPr>
            <sz val="12"/>
            <rFont val="ＭＳ ゴシック"/>
            <charset val="128"/>
          </rPr>
          <t>分析機号機
号機＋モジュールＮＯ</t>
        </r>
      </text>
    </comment>
    <comment ref="AC139" authorId="0">
      <text>
        <r>
          <rPr>
            <sz val="12"/>
            <rFont val="ＭＳ ゴシック"/>
            <charset val="128"/>
          </rPr>
          <t>分析機ＳＥＱ
モジュール単位のSEQ。結果登録時に設定。
BM=分析機からの番号、日立=システム側で振る。</t>
        </r>
      </text>
    </comment>
    <comment ref="AD139" authorId="0">
      <text>
        <r>
          <rPr>
            <sz val="12"/>
            <rFont val="ＭＳ ゴシック"/>
            <charset val="128"/>
          </rPr>
          <t>分析機エラーステータス</t>
        </r>
      </text>
    </comment>
    <comment ref="AE139" authorId="0">
      <text>
        <r>
          <rPr>
            <sz val="12"/>
            <rFont val="ＭＳ ゴシック"/>
            <charset val="128"/>
          </rPr>
          <t>測定日時</t>
        </r>
      </text>
    </comment>
    <comment ref="AF139" authorId="0">
      <text>
        <r>
          <rPr>
            <sz val="12"/>
            <rFont val="ＭＳ ゴシック"/>
            <charset val="128"/>
          </rPr>
          <t>内部項目コード
分析機のチャネルコード
（分析機用項目コード）</t>
        </r>
      </text>
    </comment>
    <comment ref="AG139" authorId="0">
      <text>
        <r>
          <rPr>
            <sz val="12"/>
            <rFont val="ＭＳ ゴシック"/>
            <charset val="128"/>
          </rPr>
          <t>定性・定量フラグ
[ S:定性 R:定量 ]</t>
        </r>
      </text>
    </comment>
    <comment ref="AH139" authorId="0">
      <text>
        <r>
          <rPr>
            <sz val="12"/>
            <rFont val="ＭＳ ゴシック"/>
            <charset val="128"/>
          </rPr>
          <t>材料コード</t>
        </r>
      </text>
    </comment>
    <comment ref="AI139" authorId="0">
      <text>
        <r>
          <rPr>
            <sz val="12"/>
            <rFont val="ＭＳ ゴシック"/>
            <charset val="128"/>
          </rPr>
          <t>優先レベル
ユーザからの希望順位。検査の優先順位を示す。
01～99を任意に設定</t>
        </r>
      </text>
    </comment>
    <comment ref="AJ139" authorId="0">
      <text>
        <r>
          <rPr>
            <sz val="12"/>
            <rFont val="ＭＳ ゴシック"/>
            <charset val="128"/>
          </rPr>
          <t>基準値ＮＯ
報告書に記述する基準値を示す
推定材料と項目コードからマスタ参照して算出</t>
        </r>
      </text>
    </comment>
    <comment ref="AK13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9" authorId="0">
      <text>
        <r>
          <rPr>
            <sz val="12"/>
            <rFont val="ＭＳ ゴシック"/>
            <charset val="128"/>
          </rPr>
          <t>特別基準値ＮＯ
特別基準値マスタから導出した基準値Ｎｏ</t>
        </r>
      </text>
    </comment>
    <comment ref="AM13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9" authorId="0">
      <text>
        <r>
          <rPr>
            <sz val="12"/>
            <rFont val="ＭＳ ゴシック"/>
            <charset val="128"/>
          </rPr>
          <t>非定型負荷時間
非定型負荷区分の時間
G(12)なので24byte</t>
        </r>
      </text>
    </comment>
    <comment ref="AO139" authorId="0">
      <text>
        <r>
          <rPr>
            <sz val="12"/>
            <rFont val="ＭＳ ゴシック"/>
            <charset val="128"/>
          </rPr>
          <t>集検フラグ
[ 0:ﾃﾞﾌｫﾙﾄ 1:集検 ]</t>
        </r>
      </text>
    </comment>
    <comment ref="AP13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9" authorId="0">
      <text>
        <r>
          <rPr>
            <sz val="12"/>
            <rFont val="ＭＳ ゴシック"/>
            <charset val="128"/>
          </rPr>
          <t>凍結フラグ
凍結項目か否かを示す
区分は現行通り？→現行通り
[ ｶ:解凍 空白:一般項目 ﾄ:凍結 ]
EUC対応で2byte。</t>
        </r>
      </text>
    </comment>
    <comment ref="AR139" authorId="0">
      <text>
        <r>
          <rPr>
            <sz val="12"/>
            <rFont val="ＭＳ ゴシック"/>
            <charset val="128"/>
          </rPr>
          <t>実施希釈倍率
実際に測定された希釈倍率。</t>
        </r>
      </text>
    </comment>
    <comment ref="AS13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9" authorId="0">
      <text>
        <r>
          <rPr>
            <sz val="12"/>
            <rFont val="ＭＳ ゴシック"/>
            <charset val="128"/>
          </rPr>
          <t>緊急依頼フラグ
緊急の依頼かどうかを示す。（患者情報より）
[ 0:デフォルト 1:緊急 ]</t>
        </r>
      </text>
    </comment>
    <comment ref="AU139" authorId="0">
      <text>
        <r>
          <rPr>
            <sz val="12"/>
            <rFont val="ＭＳ ゴシック"/>
            <charset val="128"/>
          </rPr>
          <t>緊急依頼ロットＮｏ
緊急依頼の場合に投入する検体のまとまり</t>
        </r>
      </text>
    </comment>
    <comment ref="AV13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9" authorId="0">
      <text>
        <r>
          <rPr>
            <sz val="12"/>
            <rFont val="ＭＳ ゴシック"/>
            <charset val="128"/>
          </rPr>
          <t xml:space="preserve">生データ
分析機からのそのままの値、手入力したそのままの値。(数値のみ)
</t>
        </r>
      </text>
    </comment>
    <comment ref="AZ139" authorId="0">
      <text>
        <r>
          <rPr>
            <sz val="12"/>
            <rFont val="ＭＳ ゴシック"/>
            <charset val="128"/>
          </rPr>
          <t>検査結果１
基本的に数値データを保管する
必要に応じ換算、補正、校正後の値</t>
        </r>
      </text>
    </comment>
    <comment ref="BA13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9" authorId="0">
      <text>
        <r>
          <rPr>
            <sz val="12"/>
            <rFont val="ＭＳ ゴシック"/>
            <charset val="128"/>
          </rPr>
          <t>検査結果補足</t>
        </r>
      </text>
    </comment>
    <comment ref="BD139" authorId="0">
      <text>
        <r>
          <rPr>
            <sz val="12"/>
            <rFont val="ＭＳ ゴシック"/>
            <charset val="128"/>
          </rPr>
          <t>表示結果
画面から手入力された値および、分析機からの値を登録</t>
        </r>
      </text>
    </comment>
    <comment ref="BE139" authorId="0">
      <text>
        <r>
          <rPr>
            <sz val="12"/>
            <rFont val="ＭＳ ゴシック"/>
            <charset val="128"/>
          </rPr>
          <t>指数（ＳＤＩ）</t>
        </r>
      </text>
    </comment>
    <comment ref="BF139" authorId="0">
      <text>
        <r>
          <rPr>
            <sz val="12"/>
            <rFont val="ＭＳ ゴシック"/>
            <charset val="128"/>
          </rPr>
          <t>結果コメント１
４桁コードをセットする場合は頭’０’埋めで右詰めで登録すること</t>
        </r>
      </text>
    </comment>
    <comment ref="BG139" authorId="0">
      <text>
        <r>
          <rPr>
            <sz val="12"/>
            <rFont val="ＭＳ ゴシック"/>
            <charset val="128"/>
          </rPr>
          <t>結果コメント２
４桁コードをセットする場合は頭’０’埋めで右詰めで登録すること</t>
        </r>
      </text>
    </comment>
    <comment ref="BH139" authorId="0">
      <text>
        <r>
          <rPr>
            <sz val="16"/>
            <rFont val="ＭＳ Ｐゴシック"/>
            <charset val="128"/>
          </rPr>
          <t>結果状況コード
[ 0:未入力 1:中間結果 3:最終結果 ]</t>
        </r>
      </text>
    </comment>
    <comment ref="BI139" authorId="0">
      <text>
        <r>
          <rPr>
            <sz val="12"/>
            <rFont val="ＭＳ ゴシック"/>
            <charset val="128"/>
          </rPr>
          <t xml:space="preserve">パニックレンジフラグ
BML設定のパニック値（基準値マスタ）で報告要否を判別。
[ 0:デフォルト 1:BMLパニック報告対象 ]
</t>
        </r>
      </text>
    </comment>
    <comment ref="BJ13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9" authorId="0">
      <text>
        <r>
          <rPr>
            <sz val="12"/>
            <rFont val="ＭＳ ゴシック"/>
            <charset val="128"/>
          </rPr>
          <t xml:space="preserve">結果換算フラグ
換算した結果か否か
[ 0:デフォルト 1:換算結果 ]
</t>
        </r>
      </text>
    </comment>
    <comment ref="BL13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9" authorId="0">
      <text>
        <r>
          <rPr>
            <sz val="12"/>
            <rFont val="ＭＳ ゴシック"/>
            <charset val="128"/>
          </rPr>
          <t>特別異常値区分（男）
施設？で判断可能。</t>
        </r>
      </text>
    </comment>
    <comment ref="BQ139" authorId="0">
      <text>
        <r>
          <rPr>
            <sz val="12"/>
            <rFont val="ＭＳ ゴシック"/>
            <charset val="128"/>
          </rPr>
          <t>特別異常値区分（女）
施設？で判断可能。</t>
        </r>
      </text>
    </comment>
    <comment ref="BR139" authorId="0">
      <text>
        <r>
          <rPr>
            <sz val="12"/>
            <rFont val="ＭＳ ゴシック"/>
            <charset val="128"/>
          </rPr>
          <t>特別異常値区分（不明）
施設？で判断可能。</t>
        </r>
      </text>
    </comment>
    <comment ref="BS139" authorId="0">
      <text>
        <r>
          <rPr>
            <sz val="12"/>
            <rFont val="ＭＳ ゴシック"/>
            <charset val="128"/>
          </rPr>
          <t>血清情報(乳び）レベル
'－３ ～ ＋３</t>
        </r>
      </text>
    </comment>
    <comment ref="BT139" authorId="0">
      <text>
        <r>
          <rPr>
            <sz val="12"/>
            <rFont val="ＭＳ ゴシック"/>
            <charset val="128"/>
          </rPr>
          <t>血清情報(乳び）エラーステータス
分析機の値を設定</t>
        </r>
      </text>
    </comment>
    <comment ref="BU139" authorId="0">
      <text>
        <r>
          <rPr>
            <sz val="12"/>
            <rFont val="ＭＳ ゴシック"/>
            <charset val="128"/>
          </rPr>
          <t>血清情報(溶血) レベル
'－３ ～ ＋３</t>
        </r>
      </text>
    </comment>
    <comment ref="BV139" authorId="0">
      <text>
        <r>
          <rPr>
            <sz val="12"/>
            <rFont val="ＭＳ ゴシック"/>
            <charset val="128"/>
          </rPr>
          <t>血清情報(溶血) エラーステータス
分析機の値を設定</t>
        </r>
      </text>
    </comment>
    <comment ref="BW139" authorId="0">
      <text>
        <r>
          <rPr>
            <sz val="12"/>
            <rFont val="ＭＳ ゴシック"/>
            <charset val="128"/>
          </rPr>
          <t>血清情報(etc)  レベル</t>
        </r>
      </text>
    </comment>
    <comment ref="BX139" authorId="0">
      <text>
        <r>
          <rPr>
            <sz val="12"/>
            <rFont val="ＭＳ ゴシック"/>
            <charset val="128"/>
          </rPr>
          <t>血清情報(etc)  エラーステータス</t>
        </r>
      </text>
    </comment>
    <comment ref="BY139" authorId="0">
      <text>
        <r>
          <rPr>
            <sz val="12"/>
            <rFont val="ＭＳ ゴシック"/>
            <charset val="128"/>
          </rPr>
          <t>コントロールＮｏ
精度管理対象元のコントロールNoを結果登録時に設定。</t>
        </r>
      </text>
    </comment>
    <comment ref="BZ139" authorId="0">
      <text>
        <r>
          <rPr>
            <sz val="12"/>
            <rFont val="ＭＳ ゴシック"/>
            <charset val="128"/>
          </rPr>
          <t>検査ＳＥＱ
検査G単位に振られる番号
初回：分注展開時にトレー毎に振る？W/S時は？</t>
        </r>
      </text>
    </comment>
    <comment ref="CA139" authorId="0">
      <text>
        <r>
          <rPr>
            <sz val="12"/>
            <rFont val="ＭＳ ゴシック"/>
            <charset val="128"/>
          </rPr>
          <t>検査バッチＮｏ</t>
        </r>
      </text>
    </comment>
    <comment ref="CB139" authorId="0">
      <text>
        <r>
          <rPr>
            <sz val="12"/>
            <rFont val="ＭＳ ゴシック"/>
            <charset val="128"/>
          </rPr>
          <t>プロットＮｏ
X_M管理対象元のプロットNoを結果登録時に設定。</t>
        </r>
      </text>
    </comment>
    <comment ref="CC139" authorId="0">
      <text>
        <r>
          <rPr>
            <sz val="12"/>
            <rFont val="ＭＳ ゴシック"/>
            <charset val="128"/>
          </rPr>
          <t>プロットＳＥＱ
プロットNO内のSEQ（ファイルで番号管理）</t>
        </r>
      </text>
    </comment>
    <comment ref="CD139" authorId="0">
      <text>
        <r>
          <rPr>
            <sz val="12"/>
            <rFont val="ＭＳ ゴシック"/>
            <charset val="128"/>
          </rPr>
          <t>データ入力担当者</t>
        </r>
      </text>
    </comment>
    <comment ref="CE139" authorId="0">
      <text>
        <r>
          <rPr>
            <sz val="12"/>
            <rFont val="ＭＳ ゴシック"/>
            <charset val="128"/>
          </rPr>
          <t>データ入力日時</t>
        </r>
      </text>
    </comment>
    <comment ref="CF139" authorId="0">
      <text>
        <r>
          <rPr>
            <sz val="12"/>
            <rFont val="ＭＳ ゴシック"/>
            <charset val="128"/>
          </rPr>
          <t>検査完了日時</t>
        </r>
      </text>
    </comment>
    <comment ref="CG139" authorId="0">
      <text>
        <r>
          <rPr>
            <sz val="12"/>
            <rFont val="ＭＳ ゴシック"/>
            <charset val="128"/>
          </rPr>
          <t>報告日時</t>
        </r>
      </text>
    </comment>
    <comment ref="CH139" authorId="0">
      <text>
        <r>
          <rPr>
            <sz val="12"/>
            <rFont val="ＭＳ ゴシック"/>
            <charset val="128"/>
          </rPr>
          <t>報告希望時間
施設からの報告希望時間。
属性情報から引き継ぐ</t>
        </r>
      </text>
    </comment>
    <comment ref="CI139" authorId="0">
      <text>
        <r>
          <rPr>
            <sz val="12"/>
            <rFont val="ＭＳ ゴシック"/>
            <charset val="128"/>
          </rPr>
          <t>次回報告予定日
中間報告対象の最終報告予定日
報告時に項目マスタで＋日数を取得し設定</t>
        </r>
      </text>
    </comment>
    <comment ref="CJ139" authorId="0">
      <text>
        <r>
          <rPr>
            <sz val="12"/>
            <rFont val="ＭＳ ゴシック"/>
            <charset val="128"/>
          </rPr>
          <t>次回報告予定時刻
報告希望時間から引き継ぐ</t>
        </r>
      </text>
    </comment>
    <comment ref="CK13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9" authorId="0">
      <text>
        <r>
          <rPr>
            <sz val="12"/>
            <rFont val="ＭＳ ゴシック"/>
            <charset val="128"/>
          </rPr>
          <t>画像別紙フラグ
画像別紙情報が存在するか否か
[ 0:無し 1:有り]
検査結果詳細情報を使用する</t>
        </r>
      </text>
    </comment>
    <comment ref="CM139" authorId="0">
      <text>
        <r>
          <rPr>
            <sz val="12"/>
            <rFont val="ＭＳ ゴシック"/>
            <charset val="128"/>
          </rPr>
          <t>補正フラグ
[ 0:補正対象外 1:手動補正前 2:自動補正前 3:手動補正済 4:自動補正済 ]</t>
        </r>
      </text>
    </comment>
    <comment ref="CN139" authorId="0">
      <text>
        <r>
          <rPr>
            <sz val="12"/>
            <rFont val="ＭＳ Ｐゴシック"/>
            <charset val="128"/>
          </rPr>
          <t>結果優先フラグ
複数検査回数で画面、帳票等に優先的に表示させるためのフラグ
[ ｽﾍﾟｰｽ:ﾃﾞﾌｫﾙﾄ 1:優先結果 ]</t>
        </r>
      </text>
    </comment>
    <comment ref="CO139" authorId="0">
      <text>
        <r>
          <rPr>
            <sz val="12"/>
            <rFont val="ＭＳ ゴシック"/>
            <charset val="128"/>
          </rPr>
          <t>手入力フラグ
手入力されたかどうかを判断するフラグ
[ ｽﾍﾟｰｽ:ﾃﾞﾌｫﾙﾄ 1:手入力結果 ]</t>
        </r>
      </text>
    </comment>
    <comment ref="CP139" authorId="0">
      <text>
        <r>
          <rPr>
            <sz val="12"/>
            <rFont val="ＭＳ ゴシック"/>
            <charset val="128"/>
          </rPr>
          <t>採用フラグ
同一検査回数内で結果を採用したフラグ</t>
        </r>
      </text>
    </comment>
    <comment ref="CQ13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9" authorId="0">
      <text>
        <r>
          <rPr>
            <sz val="12"/>
            <rFont val="ＭＳ ゴシック"/>
            <charset val="128"/>
          </rPr>
          <t>再検フラグ01
オンライン、入力画面にてレンジチェック（RNGCHKMST）を行った際に更新する。
正常　　　：０、１
高値エラー：３
低値エラー：４</t>
        </r>
      </text>
    </comment>
    <comment ref="CS13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9" authorId="0">
      <text>
        <r>
          <rPr>
            <sz val="12"/>
            <rFont val="ＭＳ ゴシック"/>
            <charset val="128"/>
          </rPr>
          <t>再検フラグ04
※分画チェック</t>
        </r>
      </text>
    </comment>
    <comment ref="CV139" authorId="0">
      <text>
        <r>
          <rPr>
            <sz val="12"/>
            <rFont val="ＭＳ ゴシック"/>
            <charset val="128"/>
          </rPr>
          <t>再検フラグ05
※乳び・溶血チェック</t>
        </r>
      </text>
    </comment>
    <comment ref="CW139" authorId="0">
      <text>
        <r>
          <rPr>
            <sz val="12"/>
            <rFont val="ＭＳ ゴシック"/>
            <charset val="128"/>
          </rPr>
          <t xml:space="preserve">※履歴チェック
</t>
        </r>
      </text>
    </comment>
    <comment ref="CX13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9" authorId="0">
      <text>
        <r>
          <rPr>
            <sz val="12"/>
            <rFont val="ＭＳ ゴシック"/>
            <charset val="128"/>
          </rPr>
          <t>再検フラグ08
※計算チェック</t>
        </r>
      </text>
    </comment>
    <comment ref="CZ139" authorId="0">
      <text>
        <r>
          <rPr>
            <sz val="12"/>
            <rFont val="ＭＳ ゴシック"/>
            <charset val="128"/>
          </rPr>
          <t>再検フラグ09
※１００％チェック</t>
        </r>
      </text>
    </comment>
    <comment ref="DA139" authorId="0">
      <text>
        <r>
          <rPr>
            <sz val="12"/>
            <rFont val="ＭＳ ゴシック"/>
            <charset val="128"/>
          </rPr>
          <t>再検フラグ10
※透析前後チェック</t>
        </r>
      </text>
    </comment>
    <comment ref="DB13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9" authorId="0">
      <text>
        <r>
          <rPr>
            <sz val="12"/>
            <rFont val="ＭＳ ゴシック"/>
            <charset val="128"/>
          </rPr>
          <t xml:space="preserve">再検フラグ12
※校正処理
</t>
        </r>
      </text>
    </comment>
    <comment ref="DD139" authorId="0">
      <text>
        <r>
          <rPr>
            <sz val="12"/>
            <rFont val="ＭＳ ゴシック"/>
            <charset val="128"/>
          </rPr>
          <t>再検フラグ13
※照合NG確定処理</t>
        </r>
      </text>
    </comment>
    <comment ref="DE139" authorId="0">
      <text>
        <r>
          <rPr>
            <sz val="12"/>
            <rFont val="ＭＳ ゴシック"/>
            <charset val="128"/>
          </rPr>
          <t>再検フラグ14
※相関チェック(WS間)</t>
        </r>
      </text>
    </comment>
    <comment ref="DF139" authorId="0">
      <text>
        <r>
          <rPr>
            <sz val="12"/>
            <rFont val="ＭＳ ゴシック"/>
            <charset val="128"/>
          </rPr>
          <t>再検フラグ15
※負荷パターンチェック</t>
        </r>
      </text>
    </comment>
    <comment ref="DG13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9" authorId="0">
      <text>
        <r>
          <rPr>
            <sz val="12"/>
            <rFont val="ＭＳ ゴシック"/>
            <charset val="128"/>
          </rPr>
          <t xml:space="preserve">再検フラグ17
※チェック状態フラグ
[ 0:未ﾁｪｯｸ 1:OK 2:NG ]
(ﾁｪｯｸ不要なフラグは1＝OKの設定にすする)
</t>
        </r>
      </text>
    </comment>
    <comment ref="DI139" authorId="0">
      <text>
        <r>
          <rPr>
            <sz val="12"/>
            <rFont val="ＭＳ ゴシック"/>
            <charset val="128"/>
          </rPr>
          <t>再検フラグ18</t>
        </r>
      </text>
    </comment>
    <comment ref="DJ139" authorId="0">
      <text>
        <r>
          <rPr>
            <sz val="12"/>
            <rFont val="ＭＳ ゴシック"/>
            <charset val="128"/>
          </rPr>
          <t xml:space="preserve">再検フラグ19
※チェック状態フラグ
[ 0:未ﾁｪｯｸ 1:OK 2:NG ]
(ﾁｪｯｸ不要なフラグは1＝OKの設定にすする)
</t>
        </r>
      </text>
    </comment>
    <comment ref="DK139" authorId="0">
      <text>
        <r>
          <rPr>
            <sz val="12"/>
            <rFont val="ＭＳ ゴシック"/>
            <charset val="128"/>
          </rPr>
          <t xml:space="preserve">再検フラグ20
※チェック状態フラグ
[ 0:未ﾁｪｯｸ 1:OK 2:NG ]
(ﾁｪｯｸ不要なフラグは1＝OKの設定にすする)
</t>
        </r>
      </text>
    </comment>
    <comment ref="DL139" authorId="0">
      <text>
        <r>
          <rPr>
            <sz val="12"/>
            <rFont val="ＭＳ ゴシック"/>
            <charset val="128"/>
          </rPr>
          <t>再検理由コードＡ
代表の再検理由コードをセット</t>
        </r>
      </text>
    </comment>
    <comment ref="DM139" authorId="0">
      <text>
        <r>
          <rPr>
            <sz val="12"/>
            <rFont val="ＭＳ ゴシック"/>
            <charset val="128"/>
          </rPr>
          <t xml:space="preserve">再検理由コードＢ
代表の再検理由コードをセット
</t>
        </r>
      </text>
    </comment>
    <comment ref="DN139" authorId="0">
      <text>
        <r>
          <rPr>
            <sz val="12"/>
            <rFont val="ＭＳ ゴシック"/>
            <charset val="128"/>
          </rPr>
          <t>再検理由コードＣ
代表の再検理由コードをセット</t>
        </r>
      </text>
    </comment>
    <comment ref="DO139" authorId="0">
      <text>
        <r>
          <rPr>
            <sz val="12"/>
            <rFont val="ＭＳ ゴシック"/>
            <charset val="128"/>
          </rPr>
          <t>情報更新日時</t>
        </r>
      </text>
    </comment>
    <comment ref="DP139" authorId="0">
      <text>
        <r>
          <rPr>
            <sz val="12"/>
            <rFont val="ＭＳ ゴシック"/>
            <charset val="128"/>
          </rPr>
          <t>情報登録日時
データが作成された時の登録日時</t>
        </r>
      </text>
    </comment>
    <comment ref="DQ139" authorId="0">
      <text>
        <r>
          <rPr>
            <sz val="12"/>
            <rFont val="ＭＳ ゴシック"/>
            <charset val="128"/>
          </rPr>
          <t>照会結果
検査結果＋「以上・以下・未満」等を付加し編集済みの表示用結果値</t>
        </r>
      </text>
    </comment>
    <comment ref="B145" authorId="0">
      <text>
        <r>
          <rPr>
            <sz val="12"/>
            <rFont val="ＭＳ ゴシック"/>
            <charset val="128"/>
          </rPr>
          <t>検査開始日</t>
        </r>
      </text>
    </comment>
    <comment ref="C145" authorId="0">
      <text>
        <r>
          <rPr>
            <sz val="12"/>
            <rFont val="ＭＳ ゴシック"/>
            <charset val="128"/>
          </rPr>
          <t>処理日</t>
        </r>
      </text>
    </comment>
    <comment ref="D14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5" authorId="0">
      <text>
        <r>
          <rPr>
            <sz val="12"/>
            <rFont val="ＭＳ ゴシック"/>
            <charset val="128"/>
          </rPr>
          <t>検体Ｎｏ桁数フラグ
[ ｽﾍﾟｰｽ:旧ﾚｲｱｳﾄ 6:６桁 7:７桁 9:９桁 ]</t>
        </r>
      </text>
    </comment>
    <comment ref="F145" authorId="0">
      <text>
        <r>
          <rPr>
            <sz val="12"/>
            <rFont val="ＭＳ ゴシック"/>
            <charset val="128"/>
          </rPr>
          <t>検査グループ
EUC対応で16byte。</t>
        </r>
      </text>
    </comment>
    <comment ref="G145" authorId="0">
      <text>
        <r>
          <rPr>
            <b/>
            <sz val="12"/>
            <rFont val="ＭＳ ゴシック"/>
            <charset val="128"/>
          </rPr>
          <t xml:space="preserve">項目コード:
</t>
        </r>
      </text>
    </comment>
    <comment ref="H145" authorId="0">
      <text>
        <r>
          <rPr>
            <sz val="12"/>
            <rFont val="ＭＳ ゴシック"/>
            <charset val="128"/>
          </rPr>
          <t>検査回数</t>
        </r>
      </text>
    </comment>
    <comment ref="I145" authorId="0">
      <text>
        <r>
          <rPr>
            <sz val="12"/>
            <rFont val="ＭＳ ゴシック"/>
            <charset val="128"/>
          </rPr>
          <t>検査回数枝番
同一検査回数で希釈倍率が違うものを表現</t>
        </r>
      </text>
    </comment>
    <comment ref="J145" authorId="0">
      <text>
        <r>
          <rPr>
            <sz val="12"/>
            <rFont val="ＭＳ ゴシック"/>
            <charset val="128"/>
          </rPr>
          <t xml:space="preserve">依頼発生元区分
[ 0:上位ｼｽﾃﾑ(報告あり) 1:ｻﾃﾗｲﾄｼｽﾃﾑ(報告あり) 2:ｻﾃﾗｲﾄｼｽﾃﾑ(報告なし) ]
</t>
        </r>
      </text>
    </comment>
    <comment ref="K14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5" authorId="0">
      <text>
        <r>
          <rPr>
            <sz val="12"/>
            <rFont val="ＭＳ ゴシック"/>
            <charset val="128"/>
          </rPr>
          <t>ＢＭＬ受付年月日</t>
        </r>
      </text>
    </comment>
    <comment ref="N145" authorId="0">
      <text>
        <r>
          <rPr>
            <sz val="12"/>
            <rFont val="ＭＳ ゴシック"/>
            <charset val="128"/>
          </rPr>
          <t>依頼書Ｎｏ</t>
        </r>
      </text>
    </comment>
    <comment ref="O145" authorId="0">
      <text>
        <r>
          <rPr>
            <sz val="12"/>
            <rFont val="ＭＳ ゴシック"/>
            <charset val="128"/>
          </rPr>
          <t>依頼書Ｎｏ桁数フラグ
[ ｽﾍﾟｰｽ:旧ﾚｲｱｳﾄ 6:６桁 7:７桁 9:９桁 ]</t>
        </r>
      </text>
    </comment>
    <comment ref="P145" authorId="0">
      <text>
        <r>
          <rPr>
            <sz val="12"/>
            <rFont val="ＭＳ ゴシック"/>
            <charset val="128"/>
          </rPr>
          <t>属性世代Ｎｏ
'’０’からカウントアップ</t>
        </r>
      </text>
    </comment>
    <comment ref="Q145" authorId="0">
      <text>
        <r>
          <rPr>
            <sz val="12"/>
            <rFont val="ＭＳ ゴシック"/>
            <charset val="128"/>
          </rPr>
          <t>施設コード</t>
        </r>
      </text>
    </comment>
    <comment ref="R145" authorId="0">
      <text>
        <r>
          <rPr>
            <sz val="12"/>
            <rFont val="ＭＳ ゴシック"/>
            <charset val="128"/>
          </rPr>
          <t>トレーＩＤ</t>
        </r>
      </text>
    </comment>
    <comment ref="S145" authorId="0">
      <text>
        <r>
          <rPr>
            <sz val="12"/>
            <rFont val="ＭＳ ゴシック"/>
            <charset val="128"/>
          </rPr>
          <t>トレーポジション</t>
        </r>
      </text>
    </comment>
    <comment ref="T145" authorId="0">
      <text>
        <r>
          <rPr>
            <sz val="12"/>
            <rFont val="ＭＳ ゴシック"/>
            <charset val="128"/>
          </rPr>
          <t>アッセイラックＩＤ</t>
        </r>
      </text>
    </comment>
    <comment ref="U145" authorId="0">
      <text>
        <r>
          <rPr>
            <sz val="12"/>
            <rFont val="ＭＳ ゴシック"/>
            <charset val="128"/>
          </rPr>
          <t>アッセイラックポジション</t>
        </r>
      </text>
    </comment>
    <comment ref="V145" authorId="0">
      <text>
        <r>
          <rPr>
            <sz val="12"/>
            <rFont val="ＭＳ ゴシック"/>
            <charset val="128"/>
          </rPr>
          <t>親項目コード
分画・負荷の親項目コード</t>
        </r>
      </text>
    </comment>
    <comment ref="W145" authorId="0">
      <text>
        <r>
          <rPr>
            <sz val="12"/>
            <rFont val="ＭＳ ゴシック"/>
            <charset val="128"/>
          </rPr>
          <t>セクションコード
例：　A　生化/マルチ
　　　B　血液学</t>
        </r>
      </text>
    </comment>
    <comment ref="X14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5" authorId="0">
      <text>
        <r>
          <rPr>
            <sz val="12"/>
            <rFont val="ＭＳ ゴシック"/>
            <charset val="128"/>
          </rPr>
          <t>サンプリングコード
現行ＷＳｺｰﾄﾞ</t>
        </r>
      </text>
    </comment>
    <comment ref="Z145" authorId="0">
      <text>
        <r>
          <rPr>
            <sz val="12"/>
            <rFont val="ＭＳ ゴシック"/>
            <charset val="128"/>
          </rPr>
          <t>分析機区分</t>
        </r>
      </text>
    </comment>
    <comment ref="AA145" authorId="0">
      <text>
        <r>
          <rPr>
            <sz val="12"/>
            <rFont val="ＭＳ ゴシック"/>
            <charset val="128"/>
          </rPr>
          <t xml:space="preserve">分析機ライン
</t>
        </r>
      </text>
    </comment>
    <comment ref="AB145" authorId="0">
      <text>
        <r>
          <rPr>
            <sz val="12"/>
            <rFont val="ＭＳ ゴシック"/>
            <charset val="128"/>
          </rPr>
          <t>分析機号機
号機＋モジュールＮＯ</t>
        </r>
      </text>
    </comment>
    <comment ref="AC145" authorId="0">
      <text>
        <r>
          <rPr>
            <sz val="12"/>
            <rFont val="ＭＳ ゴシック"/>
            <charset val="128"/>
          </rPr>
          <t>分析機ＳＥＱ
モジュール単位のSEQ。結果登録時に設定。
BM=分析機からの番号、日立=システム側で振る。</t>
        </r>
      </text>
    </comment>
    <comment ref="AD145" authorId="0">
      <text>
        <r>
          <rPr>
            <sz val="12"/>
            <rFont val="ＭＳ ゴシック"/>
            <charset val="128"/>
          </rPr>
          <t>分析機エラーステータス</t>
        </r>
      </text>
    </comment>
    <comment ref="AE145" authorId="0">
      <text>
        <r>
          <rPr>
            <sz val="12"/>
            <rFont val="ＭＳ ゴシック"/>
            <charset val="128"/>
          </rPr>
          <t>測定日時</t>
        </r>
      </text>
    </comment>
    <comment ref="AF145" authorId="0">
      <text>
        <r>
          <rPr>
            <sz val="12"/>
            <rFont val="ＭＳ ゴシック"/>
            <charset val="128"/>
          </rPr>
          <t>内部項目コード
分析機のチャネルコード
（分析機用項目コード）</t>
        </r>
      </text>
    </comment>
    <comment ref="AG145" authorId="0">
      <text>
        <r>
          <rPr>
            <sz val="12"/>
            <rFont val="ＭＳ ゴシック"/>
            <charset val="128"/>
          </rPr>
          <t>定性・定量フラグ
[ S:定性 R:定量 ]</t>
        </r>
      </text>
    </comment>
    <comment ref="AH145" authorId="0">
      <text>
        <r>
          <rPr>
            <sz val="12"/>
            <rFont val="ＭＳ ゴシック"/>
            <charset val="128"/>
          </rPr>
          <t>材料コード</t>
        </r>
      </text>
    </comment>
    <comment ref="AI145" authorId="0">
      <text>
        <r>
          <rPr>
            <sz val="12"/>
            <rFont val="ＭＳ ゴシック"/>
            <charset val="128"/>
          </rPr>
          <t>優先レベル
ユーザからの希望順位。検査の優先順位を示す。
01～99を任意に設定</t>
        </r>
      </text>
    </comment>
    <comment ref="AJ145" authorId="0">
      <text>
        <r>
          <rPr>
            <sz val="12"/>
            <rFont val="ＭＳ ゴシック"/>
            <charset val="128"/>
          </rPr>
          <t>基準値ＮＯ
報告書に記述する基準値を示す
推定材料と項目コードからマスタ参照して算出</t>
        </r>
      </text>
    </comment>
    <comment ref="AK14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5" authorId="0">
      <text>
        <r>
          <rPr>
            <sz val="12"/>
            <rFont val="ＭＳ ゴシック"/>
            <charset val="128"/>
          </rPr>
          <t>特別基準値ＮＯ
特別基準値マスタから導出した基準値Ｎｏ</t>
        </r>
      </text>
    </comment>
    <comment ref="AM14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5" authorId="0">
      <text>
        <r>
          <rPr>
            <sz val="12"/>
            <rFont val="ＭＳ ゴシック"/>
            <charset val="128"/>
          </rPr>
          <t>非定型負荷時間
非定型負荷区分の時間
G(12)なので24byte</t>
        </r>
      </text>
    </comment>
    <comment ref="AO145" authorId="0">
      <text>
        <r>
          <rPr>
            <sz val="12"/>
            <rFont val="ＭＳ ゴシック"/>
            <charset val="128"/>
          </rPr>
          <t>集検フラグ
[ 0:ﾃﾞﾌｫﾙﾄ 1:集検 ]</t>
        </r>
      </text>
    </comment>
    <comment ref="AP14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5" authorId="0">
      <text>
        <r>
          <rPr>
            <sz val="12"/>
            <rFont val="ＭＳ ゴシック"/>
            <charset val="128"/>
          </rPr>
          <t>凍結フラグ
凍結項目か否かを示す
区分は現行通り？→現行通り
[ ｶ:解凍 空白:一般項目 ﾄ:凍結 ]
EUC対応で2byte。</t>
        </r>
      </text>
    </comment>
    <comment ref="AR145" authorId="0">
      <text>
        <r>
          <rPr>
            <sz val="12"/>
            <rFont val="ＭＳ ゴシック"/>
            <charset val="128"/>
          </rPr>
          <t>実施希釈倍率
実際に測定された希釈倍率。</t>
        </r>
      </text>
    </comment>
    <comment ref="AS14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5" authorId="0">
      <text>
        <r>
          <rPr>
            <sz val="12"/>
            <rFont val="ＭＳ ゴシック"/>
            <charset val="128"/>
          </rPr>
          <t>緊急依頼フラグ
緊急の依頼かどうかを示す。（患者情報より）
[ 0:デフォルト 1:緊急 ]</t>
        </r>
      </text>
    </comment>
    <comment ref="AU145" authorId="0">
      <text>
        <r>
          <rPr>
            <sz val="12"/>
            <rFont val="ＭＳ ゴシック"/>
            <charset val="128"/>
          </rPr>
          <t>緊急依頼ロットＮｏ
緊急依頼の場合に投入する検体のまとまり</t>
        </r>
      </text>
    </comment>
    <comment ref="AV14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5" authorId="0">
      <text>
        <r>
          <rPr>
            <sz val="12"/>
            <rFont val="ＭＳ ゴシック"/>
            <charset val="128"/>
          </rPr>
          <t xml:space="preserve">生データ
分析機からのそのままの値、手入力したそのままの値。(数値のみ)
</t>
        </r>
      </text>
    </comment>
    <comment ref="AZ145" authorId="0">
      <text>
        <r>
          <rPr>
            <sz val="12"/>
            <rFont val="ＭＳ ゴシック"/>
            <charset val="128"/>
          </rPr>
          <t>検査結果１
基本的に数値データを保管する
必要に応じ換算、補正、校正後の値</t>
        </r>
      </text>
    </comment>
    <comment ref="BA14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5" authorId="0">
      <text>
        <r>
          <rPr>
            <sz val="12"/>
            <rFont val="ＭＳ ゴシック"/>
            <charset val="128"/>
          </rPr>
          <t>検査結果補足</t>
        </r>
      </text>
    </comment>
    <comment ref="BD145" authorId="0">
      <text>
        <r>
          <rPr>
            <sz val="12"/>
            <rFont val="ＭＳ ゴシック"/>
            <charset val="128"/>
          </rPr>
          <t>表示結果
画面から手入力された値および、分析機からの値を登録</t>
        </r>
      </text>
    </comment>
    <comment ref="BE145" authorId="0">
      <text>
        <r>
          <rPr>
            <sz val="12"/>
            <rFont val="ＭＳ ゴシック"/>
            <charset val="128"/>
          </rPr>
          <t>指数（ＳＤＩ）</t>
        </r>
      </text>
    </comment>
    <comment ref="BF145" authorId="0">
      <text>
        <r>
          <rPr>
            <sz val="12"/>
            <rFont val="ＭＳ ゴシック"/>
            <charset val="128"/>
          </rPr>
          <t>結果コメント１
４桁コードをセットする場合は頭’０’埋めで右詰めで登録すること</t>
        </r>
      </text>
    </comment>
    <comment ref="BG145" authorId="0">
      <text>
        <r>
          <rPr>
            <sz val="12"/>
            <rFont val="ＭＳ ゴシック"/>
            <charset val="128"/>
          </rPr>
          <t>結果コメント２
４桁コードをセットする場合は頭’０’埋めで右詰めで登録すること</t>
        </r>
      </text>
    </comment>
    <comment ref="BH145" authorId="0">
      <text>
        <r>
          <rPr>
            <sz val="16"/>
            <rFont val="ＭＳ Ｐゴシック"/>
            <charset val="128"/>
          </rPr>
          <t>結果状況コード
[ 0:未入力 1:中間結果 3:最終結果 ]</t>
        </r>
      </text>
    </comment>
    <comment ref="BI145" authorId="0">
      <text>
        <r>
          <rPr>
            <sz val="12"/>
            <rFont val="ＭＳ ゴシック"/>
            <charset val="128"/>
          </rPr>
          <t xml:space="preserve">パニックレンジフラグ
BML設定のパニック値（基準値マスタ）で報告要否を判別。
[ 0:デフォルト 1:BMLパニック報告対象 ]
</t>
        </r>
      </text>
    </comment>
    <comment ref="BJ14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5" authorId="0">
      <text>
        <r>
          <rPr>
            <sz val="12"/>
            <rFont val="ＭＳ ゴシック"/>
            <charset val="128"/>
          </rPr>
          <t xml:space="preserve">結果換算フラグ
換算した結果か否か
[ 0:デフォルト 1:換算結果 ]
</t>
        </r>
      </text>
    </comment>
    <comment ref="BL14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5" authorId="0">
      <text>
        <r>
          <rPr>
            <sz val="12"/>
            <rFont val="ＭＳ ゴシック"/>
            <charset val="128"/>
          </rPr>
          <t>特別異常値区分（男）
施設？で判断可能。</t>
        </r>
      </text>
    </comment>
    <comment ref="BQ145" authorId="0">
      <text>
        <r>
          <rPr>
            <sz val="12"/>
            <rFont val="ＭＳ ゴシック"/>
            <charset val="128"/>
          </rPr>
          <t>特別異常値区分（女）
施設？で判断可能。</t>
        </r>
      </text>
    </comment>
    <comment ref="BR145" authorId="0">
      <text>
        <r>
          <rPr>
            <sz val="12"/>
            <rFont val="ＭＳ ゴシック"/>
            <charset val="128"/>
          </rPr>
          <t>特別異常値区分（不明）
施設？で判断可能。</t>
        </r>
      </text>
    </comment>
    <comment ref="BS145" authorId="0">
      <text>
        <r>
          <rPr>
            <sz val="12"/>
            <rFont val="ＭＳ ゴシック"/>
            <charset val="128"/>
          </rPr>
          <t>血清情報(乳び）レベル
'－３ ～ ＋３</t>
        </r>
      </text>
    </comment>
    <comment ref="BT145" authorId="0">
      <text>
        <r>
          <rPr>
            <sz val="12"/>
            <rFont val="ＭＳ ゴシック"/>
            <charset val="128"/>
          </rPr>
          <t>血清情報(乳び）エラーステータス
分析機の値を設定</t>
        </r>
      </text>
    </comment>
    <comment ref="BU145" authorId="0">
      <text>
        <r>
          <rPr>
            <sz val="12"/>
            <rFont val="ＭＳ ゴシック"/>
            <charset val="128"/>
          </rPr>
          <t>血清情報(溶血) レベル
'－３ ～ ＋３</t>
        </r>
      </text>
    </comment>
    <comment ref="BV145" authorId="0">
      <text>
        <r>
          <rPr>
            <sz val="12"/>
            <rFont val="ＭＳ ゴシック"/>
            <charset val="128"/>
          </rPr>
          <t>血清情報(溶血) エラーステータス
分析機の値を設定</t>
        </r>
      </text>
    </comment>
    <comment ref="BW145" authorId="0">
      <text>
        <r>
          <rPr>
            <sz val="12"/>
            <rFont val="ＭＳ ゴシック"/>
            <charset val="128"/>
          </rPr>
          <t>血清情報(etc)  レベル</t>
        </r>
      </text>
    </comment>
    <comment ref="BX145" authorId="0">
      <text>
        <r>
          <rPr>
            <sz val="12"/>
            <rFont val="ＭＳ ゴシック"/>
            <charset val="128"/>
          </rPr>
          <t>血清情報(etc)  エラーステータス</t>
        </r>
      </text>
    </comment>
    <comment ref="BY145" authorId="0">
      <text>
        <r>
          <rPr>
            <sz val="12"/>
            <rFont val="ＭＳ ゴシック"/>
            <charset val="128"/>
          </rPr>
          <t>コントロールＮｏ
精度管理対象元のコントロールNoを結果登録時に設定。</t>
        </r>
      </text>
    </comment>
    <comment ref="BZ145" authorId="0">
      <text>
        <r>
          <rPr>
            <sz val="12"/>
            <rFont val="ＭＳ ゴシック"/>
            <charset val="128"/>
          </rPr>
          <t>検査ＳＥＱ
検査G単位に振られる番号
初回：分注展開時にトレー毎に振る？W/S時は？</t>
        </r>
      </text>
    </comment>
    <comment ref="CA145" authorId="0">
      <text>
        <r>
          <rPr>
            <sz val="12"/>
            <rFont val="ＭＳ ゴシック"/>
            <charset val="128"/>
          </rPr>
          <t>検査バッチＮｏ</t>
        </r>
      </text>
    </comment>
    <comment ref="CB145" authorId="0">
      <text>
        <r>
          <rPr>
            <sz val="12"/>
            <rFont val="ＭＳ ゴシック"/>
            <charset val="128"/>
          </rPr>
          <t>プロットＮｏ
X_M管理対象元のプロットNoを結果登録時に設定。</t>
        </r>
      </text>
    </comment>
    <comment ref="CC145" authorId="0">
      <text>
        <r>
          <rPr>
            <sz val="12"/>
            <rFont val="ＭＳ ゴシック"/>
            <charset val="128"/>
          </rPr>
          <t>プロットＳＥＱ
プロットNO内のSEQ（ファイルで番号管理）</t>
        </r>
      </text>
    </comment>
    <comment ref="CD145" authorId="0">
      <text>
        <r>
          <rPr>
            <sz val="12"/>
            <rFont val="ＭＳ ゴシック"/>
            <charset val="128"/>
          </rPr>
          <t>データ入力担当者</t>
        </r>
      </text>
    </comment>
    <comment ref="CE145" authorId="0">
      <text>
        <r>
          <rPr>
            <sz val="12"/>
            <rFont val="ＭＳ ゴシック"/>
            <charset val="128"/>
          </rPr>
          <t>データ入力日時</t>
        </r>
      </text>
    </comment>
    <comment ref="CF145" authorId="0">
      <text>
        <r>
          <rPr>
            <sz val="12"/>
            <rFont val="ＭＳ ゴシック"/>
            <charset val="128"/>
          </rPr>
          <t>検査完了日時</t>
        </r>
      </text>
    </comment>
    <comment ref="CG145" authorId="0">
      <text>
        <r>
          <rPr>
            <sz val="12"/>
            <rFont val="ＭＳ ゴシック"/>
            <charset val="128"/>
          </rPr>
          <t>報告日時</t>
        </r>
      </text>
    </comment>
    <comment ref="CH145" authorId="0">
      <text>
        <r>
          <rPr>
            <sz val="12"/>
            <rFont val="ＭＳ ゴシック"/>
            <charset val="128"/>
          </rPr>
          <t>報告希望時間
施設からの報告希望時間。
属性情報から引き継ぐ</t>
        </r>
      </text>
    </comment>
    <comment ref="CI145" authorId="0">
      <text>
        <r>
          <rPr>
            <sz val="12"/>
            <rFont val="ＭＳ ゴシック"/>
            <charset val="128"/>
          </rPr>
          <t>次回報告予定日
中間報告対象の最終報告予定日
報告時に項目マスタで＋日数を取得し設定</t>
        </r>
      </text>
    </comment>
    <comment ref="CJ145" authorId="0">
      <text>
        <r>
          <rPr>
            <sz val="12"/>
            <rFont val="ＭＳ ゴシック"/>
            <charset val="128"/>
          </rPr>
          <t>次回報告予定時刻
報告希望時間から引き継ぐ</t>
        </r>
      </text>
    </comment>
    <comment ref="CK14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5" authorId="0">
      <text>
        <r>
          <rPr>
            <sz val="12"/>
            <rFont val="ＭＳ ゴシック"/>
            <charset val="128"/>
          </rPr>
          <t>画像別紙フラグ
画像別紙情報が存在するか否か
[ 0:無し 1:有り]
検査結果詳細情報を使用する</t>
        </r>
      </text>
    </comment>
    <comment ref="CM145" authorId="0">
      <text>
        <r>
          <rPr>
            <sz val="12"/>
            <rFont val="ＭＳ ゴシック"/>
            <charset val="128"/>
          </rPr>
          <t>補正フラグ
[ 0:補正対象外 1:手動補正前 2:自動補正前 3:手動補正済 4:自動補正済 ]</t>
        </r>
      </text>
    </comment>
    <comment ref="CN145" authorId="0">
      <text>
        <r>
          <rPr>
            <sz val="12"/>
            <rFont val="ＭＳ Ｐゴシック"/>
            <charset val="128"/>
          </rPr>
          <t>結果優先フラグ
複数検査回数で画面、帳票等に優先的に表示させるためのフラグ
[ ｽﾍﾟｰｽ:ﾃﾞﾌｫﾙﾄ 1:優先結果 ]</t>
        </r>
      </text>
    </comment>
    <comment ref="CO145" authorId="0">
      <text>
        <r>
          <rPr>
            <sz val="12"/>
            <rFont val="ＭＳ ゴシック"/>
            <charset val="128"/>
          </rPr>
          <t>手入力フラグ
手入力されたかどうかを判断するフラグ
[ ｽﾍﾟｰｽ:ﾃﾞﾌｫﾙﾄ 1:手入力結果 ]</t>
        </r>
      </text>
    </comment>
    <comment ref="CP145" authorId="0">
      <text>
        <r>
          <rPr>
            <sz val="12"/>
            <rFont val="ＭＳ ゴシック"/>
            <charset val="128"/>
          </rPr>
          <t>採用フラグ
同一検査回数内で結果を採用したフラグ</t>
        </r>
      </text>
    </comment>
    <comment ref="CQ14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5" authorId="0">
      <text>
        <r>
          <rPr>
            <sz val="12"/>
            <rFont val="ＭＳ ゴシック"/>
            <charset val="128"/>
          </rPr>
          <t>再検フラグ01
オンライン、入力画面にてレンジチェック（RNGCHKMST）を行った際に更新する。
正常　　　：０、１
高値エラー：３
低値エラー：４</t>
        </r>
      </text>
    </comment>
    <comment ref="CS14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5" authorId="0">
      <text>
        <r>
          <rPr>
            <sz val="12"/>
            <rFont val="ＭＳ ゴシック"/>
            <charset val="128"/>
          </rPr>
          <t>再検フラグ04
※分画チェック</t>
        </r>
      </text>
    </comment>
    <comment ref="CV145" authorId="0">
      <text>
        <r>
          <rPr>
            <sz val="12"/>
            <rFont val="ＭＳ ゴシック"/>
            <charset val="128"/>
          </rPr>
          <t>再検フラグ05
※乳び・溶血チェック</t>
        </r>
      </text>
    </comment>
    <comment ref="CW145" authorId="0">
      <text>
        <r>
          <rPr>
            <sz val="12"/>
            <rFont val="ＭＳ ゴシック"/>
            <charset val="128"/>
          </rPr>
          <t xml:space="preserve">※履歴チェック
</t>
        </r>
      </text>
    </comment>
    <comment ref="CX14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5" authorId="0">
      <text>
        <r>
          <rPr>
            <sz val="12"/>
            <rFont val="ＭＳ ゴシック"/>
            <charset val="128"/>
          </rPr>
          <t>再検フラグ08
※計算チェック</t>
        </r>
      </text>
    </comment>
    <comment ref="CZ145" authorId="0">
      <text>
        <r>
          <rPr>
            <sz val="12"/>
            <rFont val="ＭＳ ゴシック"/>
            <charset val="128"/>
          </rPr>
          <t>再検フラグ09
※１００％チェック</t>
        </r>
      </text>
    </comment>
    <comment ref="DA145" authorId="0">
      <text>
        <r>
          <rPr>
            <sz val="12"/>
            <rFont val="ＭＳ ゴシック"/>
            <charset val="128"/>
          </rPr>
          <t>再検フラグ10
※透析前後チェック</t>
        </r>
      </text>
    </comment>
    <comment ref="DB14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5" authorId="0">
      <text>
        <r>
          <rPr>
            <sz val="12"/>
            <rFont val="ＭＳ ゴシック"/>
            <charset val="128"/>
          </rPr>
          <t xml:space="preserve">再検フラグ12
※校正処理
</t>
        </r>
      </text>
    </comment>
    <comment ref="DD145" authorId="0">
      <text>
        <r>
          <rPr>
            <sz val="12"/>
            <rFont val="ＭＳ ゴシック"/>
            <charset val="128"/>
          </rPr>
          <t>再検フラグ13
※照合NG確定処理</t>
        </r>
      </text>
    </comment>
    <comment ref="DE145" authorId="0">
      <text>
        <r>
          <rPr>
            <sz val="12"/>
            <rFont val="ＭＳ ゴシック"/>
            <charset val="128"/>
          </rPr>
          <t>再検フラグ14
※相関チェック(WS間)</t>
        </r>
      </text>
    </comment>
    <comment ref="DF145" authorId="0">
      <text>
        <r>
          <rPr>
            <sz val="12"/>
            <rFont val="ＭＳ ゴシック"/>
            <charset val="128"/>
          </rPr>
          <t>再検フラグ15
※負荷パターンチェック</t>
        </r>
      </text>
    </comment>
    <comment ref="DG14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5" authorId="0">
      <text>
        <r>
          <rPr>
            <sz val="12"/>
            <rFont val="ＭＳ ゴシック"/>
            <charset val="128"/>
          </rPr>
          <t xml:space="preserve">再検フラグ17
※チェック状態フラグ
[ 0:未ﾁｪｯｸ 1:OK 2:NG ]
(ﾁｪｯｸ不要なフラグは1＝OKの設定にすする)
</t>
        </r>
      </text>
    </comment>
    <comment ref="DI145" authorId="0">
      <text>
        <r>
          <rPr>
            <sz val="12"/>
            <rFont val="ＭＳ ゴシック"/>
            <charset val="128"/>
          </rPr>
          <t>再検フラグ18</t>
        </r>
      </text>
    </comment>
    <comment ref="DJ145" authorId="0">
      <text>
        <r>
          <rPr>
            <sz val="12"/>
            <rFont val="ＭＳ ゴシック"/>
            <charset val="128"/>
          </rPr>
          <t xml:space="preserve">再検フラグ19
※チェック状態フラグ
[ 0:未ﾁｪｯｸ 1:OK 2:NG ]
(ﾁｪｯｸ不要なフラグは1＝OKの設定にすする)
</t>
        </r>
      </text>
    </comment>
    <comment ref="DK145" authorId="0">
      <text>
        <r>
          <rPr>
            <sz val="12"/>
            <rFont val="ＭＳ ゴシック"/>
            <charset val="128"/>
          </rPr>
          <t xml:space="preserve">再検フラグ20
※チェック状態フラグ
[ 0:未ﾁｪｯｸ 1:OK 2:NG ]
(ﾁｪｯｸ不要なフラグは1＝OKの設定にすする)
</t>
        </r>
      </text>
    </comment>
    <comment ref="DL145" authorId="0">
      <text>
        <r>
          <rPr>
            <sz val="12"/>
            <rFont val="ＭＳ ゴシック"/>
            <charset val="128"/>
          </rPr>
          <t>再検理由コードＡ
代表の再検理由コードをセット</t>
        </r>
      </text>
    </comment>
    <comment ref="DM145" authorId="0">
      <text>
        <r>
          <rPr>
            <sz val="12"/>
            <rFont val="ＭＳ ゴシック"/>
            <charset val="128"/>
          </rPr>
          <t xml:space="preserve">再検理由コードＢ
代表の再検理由コードをセット
</t>
        </r>
      </text>
    </comment>
    <comment ref="DN145" authorId="0">
      <text>
        <r>
          <rPr>
            <sz val="12"/>
            <rFont val="ＭＳ ゴシック"/>
            <charset val="128"/>
          </rPr>
          <t>再検理由コードＣ
代表の再検理由コードをセット</t>
        </r>
      </text>
    </comment>
    <comment ref="DO145" authorId="0">
      <text>
        <r>
          <rPr>
            <sz val="12"/>
            <rFont val="ＭＳ ゴシック"/>
            <charset val="128"/>
          </rPr>
          <t>情報更新日時</t>
        </r>
      </text>
    </comment>
    <comment ref="DP145" authorId="0">
      <text>
        <r>
          <rPr>
            <sz val="12"/>
            <rFont val="ＭＳ ゴシック"/>
            <charset val="128"/>
          </rPr>
          <t>情報登録日時
データが作成された時の登録日時</t>
        </r>
      </text>
    </comment>
    <comment ref="DQ145" authorId="0">
      <text>
        <r>
          <rPr>
            <sz val="12"/>
            <rFont val="ＭＳ ゴシック"/>
            <charset val="128"/>
          </rPr>
          <t>照会結果
検査結果＋「以上・以下・未満」等を付加し編集済みの表示用結果値</t>
        </r>
      </text>
    </comment>
    <comment ref="B151" authorId="0">
      <text>
        <r>
          <rPr>
            <sz val="12"/>
            <rFont val="ＭＳ ゴシック"/>
            <charset val="128"/>
          </rPr>
          <t>検査開始日</t>
        </r>
      </text>
    </comment>
    <comment ref="C151" authorId="0">
      <text>
        <r>
          <rPr>
            <sz val="12"/>
            <rFont val="ＭＳ ゴシック"/>
            <charset val="128"/>
          </rPr>
          <t>処理日</t>
        </r>
      </text>
    </comment>
    <comment ref="D15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1" authorId="0">
      <text>
        <r>
          <rPr>
            <sz val="12"/>
            <rFont val="ＭＳ ゴシック"/>
            <charset val="128"/>
          </rPr>
          <t>検体Ｎｏ桁数フラグ
[ ｽﾍﾟｰｽ:旧ﾚｲｱｳﾄ 6:６桁 7:７桁 9:９桁 ]</t>
        </r>
      </text>
    </comment>
    <comment ref="F151" authorId="0">
      <text>
        <r>
          <rPr>
            <sz val="12"/>
            <rFont val="ＭＳ ゴシック"/>
            <charset val="128"/>
          </rPr>
          <t>検査グループ
EUC対応で16byte。</t>
        </r>
      </text>
    </comment>
    <comment ref="G151" authorId="0">
      <text>
        <r>
          <rPr>
            <b/>
            <sz val="12"/>
            <rFont val="ＭＳ ゴシック"/>
            <charset val="128"/>
          </rPr>
          <t xml:space="preserve">項目コード:
</t>
        </r>
      </text>
    </comment>
    <comment ref="H151" authorId="0">
      <text>
        <r>
          <rPr>
            <sz val="12"/>
            <rFont val="ＭＳ ゴシック"/>
            <charset val="128"/>
          </rPr>
          <t>検査回数</t>
        </r>
      </text>
    </comment>
    <comment ref="I151" authorId="0">
      <text>
        <r>
          <rPr>
            <sz val="12"/>
            <rFont val="ＭＳ ゴシック"/>
            <charset val="128"/>
          </rPr>
          <t>検査回数枝番
同一検査回数で希釈倍率が違うものを表現</t>
        </r>
      </text>
    </comment>
    <comment ref="J151" authorId="0">
      <text>
        <r>
          <rPr>
            <sz val="12"/>
            <rFont val="ＭＳ ゴシック"/>
            <charset val="128"/>
          </rPr>
          <t xml:space="preserve">依頼発生元区分
[ 0:上位ｼｽﾃﾑ(報告あり) 1:ｻﾃﾗｲﾄｼｽﾃﾑ(報告あり) 2:ｻﾃﾗｲﾄｼｽﾃﾑ(報告なし) ]
</t>
        </r>
      </text>
    </comment>
    <comment ref="K15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1" authorId="0">
      <text>
        <r>
          <rPr>
            <sz val="12"/>
            <rFont val="ＭＳ ゴシック"/>
            <charset val="128"/>
          </rPr>
          <t>ＢＭＬ受付年月日</t>
        </r>
      </text>
    </comment>
    <comment ref="N151" authorId="0">
      <text>
        <r>
          <rPr>
            <sz val="12"/>
            <rFont val="ＭＳ ゴシック"/>
            <charset val="128"/>
          </rPr>
          <t>依頼書Ｎｏ</t>
        </r>
      </text>
    </comment>
    <comment ref="O151" authorId="0">
      <text>
        <r>
          <rPr>
            <sz val="12"/>
            <rFont val="ＭＳ ゴシック"/>
            <charset val="128"/>
          </rPr>
          <t>依頼書Ｎｏ桁数フラグ
[ ｽﾍﾟｰｽ:旧ﾚｲｱｳﾄ 6:６桁 7:７桁 9:９桁 ]</t>
        </r>
      </text>
    </comment>
    <comment ref="P151" authorId="0">
      <text>
        <r>
          <rPr>
            <sz val="12"/>
            <rFont val="ＭＳ ゴシック"/>
            <charset val="128"/>
          </rPr>
          <t>属性世代Ｎｏ
'’０’からカウントアップ</t>
        </r>
      </text>
    </comment>
    <comment ref="Q151" authorId="0">
      <text>
        <r>
          <rPr>
            <sz val="12"/>
            <rFont val="ＭＳ ゴシック"/>
            <charset val="128"/>
          </rPr>
          <t>施設コード</t>
        </r>
      </text>
    </comment>
    <comment ref="R151" authorId="0">
      <text>
        <r>
          <rPr>
            <sz val="12"/>
            <rFont val="ＭＳ ゴシック"/>
            <charset val="128"/>
          </rPr>
          <t>トレーＩＤ</t>
        </r>
      </text>
    </comment>
    <comment ref="S151" authorId="0">
      <text>
        <r>
          <rPr>
            <sz val="12"/>
            <rFont val="ＭＳ ゴシック"/>
            <charset val="128"/>
          </rPr>
          <t>トレーポジション</t>
        </r>
      </text>
    </comment>
    <comment ref="T151" authorId="0">
      <text>
        <r>
          <rPr>
            <sz val="12"/>
            <rFont val="ＭＳ ゴシック"/>
            <charset val="128"/>
          </rPr>
          <t>アッセイラックＩＤ</t>
        </r>
      </text>
    </comment>
    <comment ref="U151" authorId="0">
      <text>
        <r>
          <rPr>
            <sz val="12"/>
            <rFont val="ＭＳ ゴシック"/>
            <charset val="128"/>
          </rPr>
          <t>アッセイラックポジション</t>
        </r>
      </text>
    </comment>
    <comment ref="V151" authorId="0">
      <text>
        <r>
          <rPr>
            <sz val="12"/>
            <rFont val="ＭＳ ゴシック"/>
            <charset val="128"/>
          </rPr>
          <t>親項目コード
分画・負荷の親項目コード</t>
        </r>
      </text>
    </comment>
    <comment ref="W151" authorId="0">
      <text>
        <r>
          <rPr>
            <sz val="12"/>
            <rFont val="ＭＳ ゴシック"/>
            <charset val="128"/>
          </rPr>
          <t>セクションコード
例：　A　生化/マルチ
　　　B　血液学</t>
        </r>
      </text>
    </comment>
    <comment ref="X15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1" authorId="0">
      <text>
        <r>
          <rPr>
            <sz val="12"/>
            <rFont val="ＭＳ ゴシック"/>
            <charset val="128"/>
          </rPr>
          <t>サンプリングコード
現行ＷＳｺｰﾄﾞ</t>
        </r>
      </text>
    </comment>
    <comment ref="Z151" authorId="0">
      <text>
        <r>
          <rPr>
            <sz val="12"/>
            <rFont val="ＭＳ ゴシック"/>
            <charset val="128"/>
          </rPr>
          <t>分析機区分</t>
        </r>
      </text>
    </comment>
    <comment ref="AA151" authorId="0">
      <text>
        <r>
          <rPr>
            <sz val="12"/>
            <rFont val="ＭＳ ゴシック"/>
            <charset val="128"/>
          </rPr>
          <t xml:space="preserve">分析機ライン
</t>
        </r>
      </text>
    </comment>
    <comment ref="AB151" authorId="0">
      <text>
        <r>
          <rPr>
            <sz val="12"/>
            <rFont val="ＭＳ ゴシック"/>
            <charset val="128"/>
          </rPr>
          <t>分析機号機
号機＋モジュールＮＯ</t>
        </r>
      </text>
    </comment>
    <comment ref="AC151" authorId="0">
      <text>
        <r>
          <rPr>
            <sz val="12"/>
            <rFont val="ＭＳ ゴシック"/>
            <charset val="128"/>
          </rPr>
          <t>分析機ＳＥＱ
モジュール単位のSEQ。結果登録時に設定。
BM=分析機からの番号、日立=システム側で振る。</t>
        </r>
      </text>
    </comment>
    <comment ref="AD151" authorId="0">
      <text>
        <r>
          <rPr>
            <sz val="12"/>
            <rFont val="ＭＳ ゴシック"/>
            <charset val="128"/>
          </rPr>
          <t>分析機エラーステータス</t>
        </r>
      </text>
    </comment>
    <comment ref="AE151" authorId="0">
      <text>
        <r>
          <rPr>
            <sz val="12"/>
            <rFont val="ＭＳ ゴシック"/>
            <charset val="128"/>
          </rPr>
          <t>測定日時</t>
        </r>
      </text>
    </comment>
    <comment ref="AF151" authorId="0">
      <text>
        <r>
          <rPr>
            <sz val="12"/>
            <rFont val="ＭＳ ゴシック"/>
            <charset val="128"/>
          </rPr>
          <t>内部項目コード
分析機のチャネルコード
（分析機用項目コード）</t>
        </r>
      </text>
    </comment>
    <comment ref="AG151" authorId="0">
      <text>
        <r>
          <rPr>
            <sz val="12"/>
            <rFont val="ＭＳ ゴシック"/>
            <charset val="128"/>
          </rPr>
          <t>定性・定量フラグ
[ S:定性 R:定量 ]</t>
        </r>
      </text>
    </comment>
    <comment ref="AH151" authorId="0">
      <text>
        <r>
          <rPr>
            <sz val="12"/>
            <rFont val="ＭＳ ゴシック"/>
            <charset val="128"/>
          </rPr>
          <t>材料コード</t>
        </r>
      </text>
    </comment>
    <comment ref="AI151" authorId="0">
      <text>
        <r>
          <rPr>
            <sz val="12"/>
            <rFont val="ＭＳ ゴシック"/>
            <charset val="128"/>
          </rPr>
          <t>優先レベル
ユーザからの希望順位。検査の優先順位を示す。
01～99を任意に設定</t>
        </r>
      </text>
    </comment>
    <comment ref="AJ151" authorId="0">
      <text>
        <r>
          <rPr>
            <sz val="12"/>
            <rFont val="ＭＳ ゴシック"/>
            <charset val="128"/>
          </rPr>
          <t>基準値ＮＯ
報告書に記述する基準値を示す
推定材料と項目コードからマスタ参照して算出</t>
        </r>
      </text>
    </comment>
    <comment ref="AK15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1" authorId="0">
      <text>
        <r>
          <rPr>
            <sz val="12"/>
            <rFont val="ＭＳ ゴシック"/>
            <charset val="128"/>
          </rPr>
          <t>特別基準値ＮＯ
特別基準値マスタから導出した基準値Ｎｏ</t>
        </r>
      </text>
    </comment>
    <comment ref="AM15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1" authorId="0">
      <text>
        <r>
          <rPr>
            <sz val="12"/>
            <rFont val="ＭＳ ゴシック"/>
            <charset val="128"/>
          </rPr>
          <t>非定型負荷時間
非定型負荷区分の時間
G(12)なので24byte</t>
        </r>
      </text>
    </comment>
    <comment ref="AO151" authorId="0">
      <text>
        <r>
          <rPr>
            <sz val="12"/>
            <rFont val="ＭＳ ゴシック"/>
            <charset val="128"/>
          </rPr>
          <t>集検フラグ
[ 0:ﾃﾞﾌｫﾙﾄ 1:集検 ]</t>
        </r>
      </text>
    </comment>
    <comment ref="AP15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1" authorId="0">
      <text>
        <r>
          <rPr>
            <sz val="12"/>
            <rFont val="ＭＳ ゴシック"/>
            <charset val="128"/>
          </rPr>
          <t>凍結フラグ
凍結項目か否かを示す
区分は現行通り？→現行通り
[ ｶ:解凍 空白:一般項目 ﾄ:凍結 ]
EUC対応で2byte。</t>
        </r>
      </text>
    </comment>
    <comment ref="AR151" authorId="0">
      <text>
        <r>
          <rPr>
            <sz val="12"/>
            <rFont val="ＭＳ ゴシック"/>
            <charset val="128"/>
          </rPr>
          <t>実施希釈倍率
実際に測定された希釈倍率。</t>
        </r>
      </text>
    </comment>
    <comment ref="AS15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1" authorId="0">
      <text>
        <r>
          <rPr>
            <sz val="12"/>
            <rFont val="ＭＳ ゴシック"/>
            <charset val="128"/>
          </rPr>
          <t>緊急依頼フラグ
緊急の依頼かどうかを示す。（患者情報より）
[ 0:デフォルト 1:緊急 ]</t>
        </r>
      </text>
    </comment>
    <comment ref="AU151" authorId="0">
      <text>
        <r>
          <rPr>
            <sz val="12"/>
            <rFont val="ＭＳ ゴシック"/>
            <charset val="128"/>
          </rPr>
          <t>緊急依頼ロットＮｏ
緊急依頼の場合に投入する検体のまとまり</t>
        </r>
      </text>
    </comment>
    <comment ref="AV15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1" authorId="0">
      <text>
        <r>
          <rPr>
            <sz val="12"/>
            <rFont val="ＭＳ ゴシック"/>
            <charset val="128"/>
          </rPr>
          <t xml:space="preserve">生データ
分析機からのそのままの値、手入力したそのままの値。(数値のみ)
</t>
        </r>
      </text>
    </comment>
    <comment ref="AZ151" authorId="0">
      <text>
        <r>
          <rPr>
            <sz val="12"/>
            <rFont val="ＭＳ ゴシック"/>
            <charset val="128"/>
          </rPr>
          <t>検査結果１
基本的に数値データを保管する
必要に応じ換算、補正、校正後の値</t>
        </r>
      </text>
    </comment>
    <comment ref="BA15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1" authorId="0">
      <text>
        <r>
          <rPr>
            <sz val="12"/>
            <rFont val="ＭＳ ゴシック"/>
            <charset val="128"/>
          </rPr>
          <t>検査結果補足</t>
        </r>
      </text>
    </comment>
    <comment ref="BD151" authorId="0">
      <text>
        <r>
          <rPr>
            <sz val="12"/>
            <rFont val="ＭＳ ゴシック"/>
            <charset val="128"/>
          </rPr>
          <t>表示結果
画面から手入力された値および、分析機からの値を登録</t>
        </r>
      </text>
    </comment>
    <comment ref="BE151" authorId="0">
      <text>
        <r>
          <rPr>
            <sz val="12"/>
            <rFont val="ＭＳ ゴシック"/>
            <charset val="128"/>
          </rPr>
          <t>指数（ＳＤＩ）</t>
        </r>
      </text>
    </comment>
    <comment ref="BF151" authorId="0">
      <text>
        <r>
          <rPr>
            <sz val="12"/>
            <rFont val="ＭＳ ゴシック"/>
            <charset val="128"/>
          </rPr>
          <t>結果コメント１
４桁コードをセットする場合は頭’０’埋めで右詰めで登録すること</t>
        </r>
      </text>
    </comment>
    <comment ref="BG151" authorId="0">
      <text>
        <r>
          <rPr>
            <sz val="12"/>
            <rFont val="ＭＳ ゴシック"/>
            <charset val="128"/>
          </rPr>
          <t>結果コメント２
４桁コードをセットする場合は頭’０’埋めで右詰めで登録すること</t>
        </r>
      </text>
    </comment>
    <comment ref="BH151" authorId="0">
      <text>
        <r>
          <rPr>
            <sz val="16"/>
            <rFont val="ＭＳ Ｐゴシック"/>
            <charset val="128"/>
          </rPr>
          <t>結果状況コード
[ 0:未入力 1:中間結果 3:最終結果 ]</t>
        </r>
      </text>
    </comment>
    <comment ref="BI151" authorId="0">
      <text>
        <r>
          <rPr>
            <sz val="12"/>
            <rFont val="ＭＳ ゴシック"/>
            <charset val="128"/>
          </rPr>
          <t xml:space="preserve">パニックレンジフラグ
BML設定のパニック値（基準値マスタ）で報告要否を判別。
[ 0:デフォルト 1:BMLパニック報告対象 ]
</t>
        </r>
      </text>
    </comment>
    <comment ref="BJ15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1" authorId="0">
      <text>
        <r>
          <rPr>
            <sz val="12"/>
            <rFont val="ＭＳ ゴシック"/>
            <charset val="128"/>
          </rPr>
          <t xml:space="preserve">結果換算フラグ
換算した結果か否か
[ 0:デフォルト 1:換算結果 ]
</t>
        </r>
      </text>
    </comment>
    <comment ref="BL15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1" authorId="0">
      <text>
        <r>
          <rPr>
            <sz val="12"/>
            <rFont val="ＭＳ ゴシック"/>
            <charset val="128"/>
          </rPr>
          <t>特別異常値区分（男）
施設？で判断可能。</t>
        </r>
      </text>
    </comment>
    <comment ref="BQ151" authorId="0">
      <text>
        <r>
          <rPr>
            <sz val="12"/>
            <rFont val="ＭＳ ゴシック"/>
            <charset val="128"/>
          </rPr>
          <t>特別異常値区分（女）
施設？で判断可能。</t>
        </r>
      </text>
    </comment>
    <comment ref="BR151" authorId="0">
      <text>
        <r>
          <rPr>
            <sz val="12"/>
            <rFont val="ＭＳ ゴシック"/>
            <charset val="128"/>
          </rPr>
          <t>特別異常値区分（不明）
施設？で判断可能。</t>
        </r>
      </text>
    </comment>
    <comment ref="BS151" authorId="0">
      <text>
        <r>
          <rPr>
            <sz val="12"/>
            <rFont val="ＭＳ ゴシック"/>
            <charset val="128"/>
          </rPr>
          <t>血清情報(乳び）レベル
'－３ ～ ＋３</t>
        </r>
      </text>
    </comment>
    <comment ref="BT151" authorId="0">
      <text>
        <r>
          <rPr>
            <sz val="12"/>
            <rFont val="ＭＳ ゴシック"/>
            <charset val="128"/>
          </rPr>
          <t>血清情報(乳び）エラーステータス
分析機の値を設定</t>
        </r>
      </text>
    </comment>
    <comment ref="BU151" authorId="0">
      <text>
        <r>
          <rPr>
            <sz val="12"/>
            <rFont val="ＭＳ ゴシック"/>
            <charset val="128"/>
          </rPr>
          <t>血清情報(溶血) レベル
'－３ ～ ＋３</t>
        </r>
      </text>
    </comment>
    <comment ref="BV151" authorId="0">
      <text>
        <r>
          <rPr>
            <sz val="12"/>
            <rFont val="ＭＳ ゴシック"/>
            <charset val="128"/>
          </rPr>
          <t>血清情報(溶血) エラーステータス
分析機の値を設定</t>
        </r>
      </text>
    </comment>
    <comment ref="BW151" authorId="0">
      <text>
        <r>
          <rPr>
            <sz val="12"/>
            <rFont val="ＭＳ ゴシック"/>
            <charset val="128"/>
          </rPr>
          <t>血清情報(etc)  レベル</t>
        </r>
      </text>
    </comment>
    <comment ref="BX151" authorId="0">
      <text>
        <r>
          <rPr>
            <sz val="12"/>
            <rFont val="ＭＳ ゴシック"/>
            <charset val="128"/>
          </rPr>
          <t>血清情報(etc)  エラーステータス</t>
        </r>
      </text>
    </comment>
    <comment ref="BY151" authorId="0">
      <text>
        <r>
          <rPr>
            <sz val="12"/>
            <rFont val="ＭＳ ゴシック"/>
            <charset val="128"/>
          </rPr>
          <t>コントロールＮｏ
精度管理対象元のコントロールNoを結果登録時に設定。</t>
        </r>
      </text>
    </comment>
    <comment ref="BZ151" authorId="0">
      <text>
        <r>
          <rPr>
            <sz val="12"/>
            <rFont val="ＭＳ ゴシック"/>
            <charset val="128"/>
          </rPr>
          <t>検査ＳＥＱ
検査G単位に振られる番号
初回：分注展開時にトレー毎に振る？W/S時は？</t>
        </r>
      </text>
    </comment>
    <comment ref="CA151" authorId="0">
      <text>
        <r>
          <rPr>
            <sz val="12"/>
            <rFont val="ＭＳ ゴシック"/>
            <charset val="128"/>
          </rPr>
          <t>検査バッチＮｏ</t>
        </r>
      </text>
    </comment>
    <comment ref="CB151" authorId="0">
      <text>
        <r>
          <rPr>
            <sz val="12"/>
            <rFont val="ＭＳ ゴシック"/>
            <charset val="128"/>
          </rPr>
          <t>プロットＮｏ
X_M管理対象元のプロットNoを結果登録時に設定。</t>
        </r>
      </text>
    </comment>
    <comment ref="CC151" authorId="0">
      <text>
        <r>
          <rPr>
            <sz val="12"/>
            <rFont val="ＭＳ ゴシック"/>
            <charset val="128"/>
          </rPr>
          <t>プロットＳＥＱ
プロットNO内のSEQ（ファイルで番号管理）</t>
        </r>
      </text>
    </comment>
    <comment ref="CD151" authorId="0">
      <text>
        <r>
          <rPr>
            <sz val="12"/>
            <rFont val="ＭＳ ゴシック"/>
            <charset val="128"/>
          </rPr>
          <t>データ入力担当者</t>
        </r>
      </text>
    </comment>
    <comment ref="CE151" authorId="0">
      <text>
        <r>
          <rPr>
            <sz val="12"/>
            <rFont val="ＭＳ ゴシック"/>
            <charset val="128"/>
          </rPr>
          <t>データ入力日時</t>
        </r>
      </text>
    </comment>
    <comment ref="CF151" authorId="0">
      <text>
        <r>
          <rPr>
            <sz val="12"/>
            <rFont val="ＭＳ ゴシック"/>
            <charset val="128"/>
          </rPr>
          <t>検査完了日時</t>
        </r>
      </text>
    </comment>
    <comment ref="CG151" authorId="0">
      <text>
        <r>
          <rPr>
            <sz val="12"/>
            <rFont val="ＭＳ ゴシック"/>
            <charset val="128"/>
          </rPr>
          <t>報告日時</t>
        </r>
      </text>
    </comment>
    <comment ref="CH151" authorId="0">
      <text>
        <r>
          <rPr>
            <sz val="12"/>
            <rFont val="ＭＳ ゴシック"/>
            <charset val="128"/>
          </rPr>
          <t>報告希望時間
施設からの報告希望時間。
属性情報から引き継ぐ</t>
        </r>
      </text>
    </comment>
    <comment ref="CI151" authorId="0">
      <text>
        <r>
          <rPr>
            <sz val="12"/>
            <rFont val="ＭＳ ゴシック"/>
            <charset val="128"/>
          </rPr>
          <t>次回報告予定日
中間報告対象の最終報告予定日
報告時に項目マスタで＋日数を取得し設定</t>
        </r>
      </text>
    </comment>
    <comment ref="CJ151" authorId="0">
      <text>
        <r>
          <rPr>
            <sz val="12"/>
            <rFont val="ＭＳ ゴシック"/>
            <charset val="128"/>
          </rPr>
          <t>次回報告予定時刻
報告希望時間から引き継ぐ</t>
        </r>
      </text>
    </comment>
    <comment ref="CK15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1" authorId="0">
      <text>
        <r>
          <rPr>
            <sz val="12"/>
            <rFont val="ＭＳ ゴシック"/>
            <charset val="128"/>
          </rPr>
          <t>画像別紙フラグ
画像別紙情報が存在するか否か
[ 0:無し 1:有り]
検査結果詳細情報を使用する</t>
        </r>
      </text>
    </comment>
    <comment ref="CM151" authorId="0">
      <text>
        <r>
          <rPr>
            <sz val="12"/>
            <rFont val="ＭＳ ゴシック"/>
            <charset val="128"/>
          </rPr>
          <t>補正フラグ
[ 0:補正対象外 1:手動補正前 2:自動補正前 3:手動補正済 4:自動補正済 ]</t>
        </r>
      </text>
    </comment>
    <comment ref="CN151" authorId="0">
      <text>
        <r>
          <rPr>
            <sz val="12"/>
            <rFont val="ＭＳ Ｐゴシック"/>
            <charset val="128"/>
          </rPr>
          <t>結果優先フラグ
複数検査回数で画面、帳票等に優先的に表示させるためのフラグ
[ ｽﾍﾟｰｽ:ﾃﾞﾌｫﾙﾄ 1:優先結果 ]</t>
        </r>
      </text>
    </comment>
    <comment ref="CO151" authorId="0">
      <text>
        <r>
          <rPr>
            <sz val="12"/>
            <rFont val="ＭＳ ゴシック"/>
            <charset val="128"/>
          </rPr>
          <t>手入力フラグ
手入力されたかどうかを判断するフラグ
[ ｽﾍﾟｰｽ:ﾃﾞﾌｫﾙﾄ 1:手入力結果 ]</t>
        </r>
      </text>
    </comment>
    <comment ref="CP151" authorId="0">
      <text>
        <r>
          <rPr>
            <sz val="12"/>
            <rFont val="ＭＳ ゴシック"/>
            <charset val="128"/>
          </rPr>
          <t>採用フラグ
同一検査回数内で結果を採用したフラグ</t>
        </r>
      </text>
    </comment>
    <comment ref="CQ15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1" authorId="0">
      <text>
        <r>
          <rPr>
            <sz val="12"/>
            <rFont val="ＭＳ ゴシック"/>
            <charset val="128"/>
          </rPr>
          <t>再検フラグ01
オンライン、入力画面にてレンジチェック（RNGCHKMST）を行った際に更新する。
正常　　　：０、１
高値エラー：３
低値エラー：４</t>
        </r>
      </text>
    </comment>
    <comment ref="CS15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1" authorId="0">
      <text>
        <r>
          <rPr>
            <sz val="12"/>
            <rFont val="ＭＳ ゴシック"/>
            <charset val="128"/>
          </rPr>
          <t>再検フラグ04
※分画チェック</t>
        </r>
      </text>
    </comment>
    <comment ref="CV151" authorId="0">
      <text>
        <r>
          <rPr>
            <sz val="12"/>
            <rFont val="ＭＳ ゴシック"/>
            <charset val="128"/>
          </rPr>
          <t>再検フラグ05
※乳び・溶血チェック</t>
        </r>
      </text>
    </comment>
    <comment ref="CW151" authorId="0">
      <text>
        <r>
          <rPr>
            <sz val="12"/>
            <rFont val="ＭＳ ゴシック"/>
            <charset val="128"/>
          </rPr>
          <t xml:space="preserve">※履歴チェック
</t>
        </r>
      </text>
    </comment>
    <comment ref="CX15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1" authorId="0">
      <text>
        <r>
          <rPr>
            <sz val="12"/>
            <rFont val="ＭＳ ゴシック"/>
            <charset val="128"/>
          </rPr>
          <t>再検フラグ08
※計算チェック</t>
        </r>
      </text>
    </comment>
    <comment ref="CZ151" authorId="0">
      <text>
        <r>
          <rPr>
            <sz val="12"/>
            <rFont val="ＭＳ ゴシック"/>
            <charset val="128"/>
          </rPr>
          <t>再検フラグ09
※１００％チェック</t>
        </r>
      </text>
    </comment>
    <comment ref="DA151" authorId="0">
      <text>
        <r>
          <rPr>
            <sz val="12"/>
            <rFont val="ＭＳ ゴシック"/>
            <charset val="128"/>
          </rPr>
          <t>再検フラグ10
※透析前後チェック</t>
        </r>
      </text>
    </comment>
    <comment ref="DB15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1" authorId="0">
      <text>
        <r>
          <rPr>
            <sz val="12"/>
            <rFont val="ＭＳ ゴシック"/>
            <charset val="128"/>
          </rPr>
          <t xml:space="preserve">再検フラグ12
※校正処理
</t>
        </r>
      </text>
    </comment>
    <comment ref="DD151" authorId="0">
      <text>
        <r>
          <rPr>
            <sz val="12"/>
            <rFont val="ＭＳ ゴシック"/>
            <charset val="128"/>
          </rPr>
          <t>再検フラグ13
※照合NG確定処理</t>
        </r>
      </text>
    </comment>
    <comment ref="DE151" authorId="0">
      <text>
        <r>
          <rPr>
            <sz val="12"/>
            <rFont val="ＭＳ ゴシック"/>
            <charset val="128"/>
          </rPr>
          <t>再検フラグ14
※相関チェック(WS間)</t>
        </r>
      </text>
    </comment>
    <comment ref="DF151" authorId="0">
      <text>
        <r>
          <rPr>
            <sz val="12"/>
            <rFont val="ＭＳ ゴシック"/>
            <charset val="128"/>
          </rPr>
          <t>再検フラグ15
※負荷パターンチェック</t>
        </r>
      </text>
    </comment>
    <comment ref="DG15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1" authorId="0">
      <text>
        <r>
          <rPr>
            <sz val="12"/>
            <rFont val="ＭＳ ゴシック"/>
            <charset val="128"/>
          </rPr>
          <t xml:space="preserve">再検フラグ17
※チェック状態フラグ
[ 0:未ﾁｪｯｸ 1:OK 2:NG ]
(ﾁｪｯｸ不要なフラグは1＝OKの設定にすする)
</t>
        </r>
      </text>
    </comment>
    <comment ref="DI151" authorId="0">
      <text>
        <r>
          <rPr>
            <sz val="12"/>
            <rFont val="ＭＳ ゴシック"/>
            <charset val="128"/>
          </rPr>
          <t>再検フラグ18</t>
        </r>
      </text>
    </comment>
    <comment ref="DJ151" authorId="0">
      <text>
        <r>
          <rPr>
            <sz val="12"/>
            <rFont val="ＭＳ ゴシック"/>
            <charset val="128"/>
          </rPr>
          <t xml:space="preserve">再検フラグ19
※チェック状態フラグ
[ 0:未ﾁｪｯｸ 1:OK 2:NG ]
(ﾁｪｯｸ不要なフラグは1＝OKの設定にすする)
</t>
        </r>
      </text>
    </comment>
    <comment ref="DK151" authorId="0">
      <text>
        <r>
          <rPr>
            <sz val="12"/>
            <rFont val="ＭＳ ゴシック"/>
            <charset val="128"/>
          </rPr>
          <t xml:space="preserve">再検フラグ20
※チェック状態フラグ
[ 0:未ﾁｪｯｸ 1:OK 2:NG ]
(ﾁｪｯｸ不要なフラグは1＝OKの設定にすする)
</t>
        </r>
      </text>
    </comment>
    <comment ref="DL151" authorId="0">
      <text>
        <r>
          <rPr>
            <sz val="12"/>
            <rFont val="ＭＳ ゴシック"/>
            <charset val="128"/>
          </rPr>
          <t>再検理由コードＡ
代表の再検理由コードをセット</t>
        </r>
      </text>
    </comment>
    <comment ref="DM151" authorId="0">
      <text>
        <r>
          <rPr>
            <sz val="12"/>
            <rFont val="ＭＳ ゴシック"/>
            <charset val="128"/>
          </rPr>
          <t xml:space="preserve">再検理由コードＢ
代表の再検理由コードをセット
</t>
        </r>
      </text>
    </comment>
    <comment ref="DN151" authorId="0">
      <text>
        <r>
          <rPr>
            <sz val="12"/>
            <rFont val="ＭＳ ゴシック"/>
            <charset val="128"/>
          </rPr>
          <t>再検理由コードＣ
代表の再検理由コードをセット</t>
        </r>
      </text>
    </comment>
    <comment ref="DO151" authorId="0">
      <text>
        <r>
          <rPr>
            <sz val="12"/>
            <rFont val="ＭＳ ゴシック"/>
            <charset val="128"/>
          </rPr>
          <t>情報更新日時</t>
        </r>
      </text>
    </comment>
    <comment ref="DP151" authorId="0">
      <text>
        <r>
          <rPr>
            <sz val="12"/>
            <rFont val="ＭＳ ゴシック"/>
            <charset val="128"/>
          </rPr>
          <t>情報登録日時
データが作成された時の登録日時</t>
        </r>
      </text>
    </comment>
    <comment ref="DQ151" authorId="0">
      <text>
        <r>
          <rPr>
            <sz val="12"/>
            <rFont val="ＭＳ ゴシック"/>
            <charset val="128"/>
          </rPr>
          <t>照会結果
検査結果＋「以上・以下・未満」等を付加し編集済みの表示用結果値</t>
        </r>
      </text>
    </comment>
  </commentList>
</comments>
</file>

<file path=xl/comments14.xml><?xml version="1.0" encoding="utf-8"?>
<comments xmlns="http://schemas.openxmlformats.org/spreadsheetml/2006/main">
  <authors>
    <author>HAYASHIYOSHITO</author>
  </authors>
  <commentList>
    <comment ref="A90" authorId="0">
      <text>
        <r>
          <rPr>
            <sz val="12"/>
            <rFont val="ＭＳ ゴシック"/>
            <charset val="128"/>
          </rPr>
          <t>検査開始日</t>
        </r>
      </text>
    </comment>
    <comment ref="B90" authorId="0">
      <text>
        <r>
          <rPr>
            <sz val="12"/>
            <rFont val="ＭＳ ゴシック"/>
            <charset val="128"/>
          </rPr>
          <t>処理日</t>
        </r>
      </text>
    </comment>
    <comment ref="C9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0" authorId="0">
      <text>
        <r>
          <rPr>
            <sz val="12"/>
            <rFont val="ＭＳ ゴシック"/>
            <charset val="128"/>
          </rPr>
          <t>検体Ｎｏ桁数フラグ
[ ｽﾍﾟｰｽ:旧ﾚｲｱｳﾄ 6:６桁 7:７桁 9:９桁 ]</t>
        </r>
      </text>
    </comment>
    <comment ref="E90" authorId="0">
      <text>
        <r>
          <rPr>
            <sz val="12"/>
            <rFont val="ＭＳ ゴシック"/>
            <charset val="128"/>
          </rPr>
          <t>検査グループ
EUC対応で16byte。</t>
        </r>
      </text>
    </comment>
    <comment ref="F90" authorId="0">
      <text>
        <r>
          <rPr>
            <b/>
            <sz val="12"/>
            <rFont val="ＭＳ ゴシック"/>
            <charset val="128"/>
          </rPr>
          <t xml:space="preserve">項目コード:
</t>
        </r>
      </text>
    </comment>
    <comment ref="G90" authorId="0">
      <text>
        <r>
          <rPr>
            <sz val="12"/>
            <rFont val="ＭＳ ゴシック"/>
            <charset val="128"/>
          </rPr>
          <t>検査回数</t>
        </r>
      </text>
    </comment>
    <comment ref="H90" authorId="0">
      <text>
        <r>
          <rPr>
            <sz val="12"/>
            <rFont val="ＭＳ ゴシック"/>
            <charset val="128"/>
          </rPr>
          <t>検査回数枝番
同一検査回数で希釈倍率が違うものを表現</t>
        </r>
      </text>
    </comment>
    <comment ref="I90" authorId="0">
      <text>
        <r>
          <rPr>
            <sz val="12"/>
            <rFont val="ＭＳ ゴシック"/>
            <charset val="128"/>
          </rPr>
          <t xml:space="preserve">依頼発生元区分
[ 0:上位ｼｽﾃﾑ(報告あり) 1:ｻﾃﾗｲﾄｼｽﾃﾑ(報告あり) 2:ｻﾃﾗｲﾄｼｽﾃﾑ(報告なし) ]
</t>
        </r>
      </text>
    </comment>
    <comment ref="J9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0" authorId="0">
      <text>
        <r>
          <rPr>
            <sz val="12"/>
            <rFont val="ＭＳ ゴシック"/>
            <charset val="128"/>
          </rPr>
          <t>ＢＭＬ受付年月日</t>
        </r>
      </text>
    </comment>
    <comment ref="M90" authorId="0">
      <text>
        <r>
          <rPr>
            <sz val="12"/>
            <rFont val="ＭＳ ゴシック"/>
            <charset val="128"/>
          </rPr>
          <t>依頼書Ｎｏ</t>
        </r>
      </text>
    </comment>
    <comment ref="N90" authorId="0">
      <text>
        <r>
          <rPr>
            <sz val="12"/>
            <rFont val="ＭＳ ゴシック"/>
            <charset val="128"/>
          </rPr>
          <t>依頼書Ｎｏ桁数フラグ
[ ｽﾍﾟｰｽ:旧ﾚｲｱｳﾄ 6:６桁 7:７桁 9:９桁 ]</t>
        </r>
      </text>
    </comment>
    <comment ref="O90" authorId="0">
      <text>
        <r>
          <rPr>
            <sz val="12"/>
            <rFont val="ＭＳ ゴシック"/>
            <charset val="128"/>
          </rPr>
          <t>属性世代Ｎｏ
'’０’からカウントアップ</t>
        </r>
      </text>
    </comment>
    <comment ref="P90" authorId="0">
      <text>
        <r>
          <rPr>
            <sz val="12"/>
            <rFont val="ＭＳ ゴシック"/>
            <charset val="128"/>
          </rPr>
          <t>施設コード</t>
        </r>
      </text>
    </comment>
    <comment ref="Q90" authorId="0">
      <text>
        <r>
          <rPr>
            <sz val="12"/>
            <rFont val="ＭＳ ゴシック"/>
            <charset val="128"/>
          </rPr>
          <t>トレーＩＤ</t>
        </r>
      </text>
    </comment>
    <comment ref="R90" authorId="0">
      <text>
        <r>
          <rPr>
            <sz val="12"/>
            <rFont val="ＭＳ ゴシック"/>
            <charset val="128"/>
          </rPr>
          <t>トレーポジション</t>
        </r>
      </text>
    </comment>
    <comment ref="S90" authorId="0">
      <text>
        <r>
          <rPr>
            <sz val="12"/>
            <rFont val="ＭＳ ゴシック"/>
            <charset val="128"/>
          </rPr>
          <t>アッセイラックＩＤ</t>
        </r>
      </text>
    </comment>
    <comment ref="T90" authorId="0">
      <text>
        <r>
          <rPr>
            <sz val="12"/>
            <rFont val="ＭＳ ゴシック"/>
            <charset val="128"/>
          </rPr>
          <t>アッセイラックポジション</t>
        </r>
      </text>
    </comment>
    <comment ref="U90" authorId="0">
      <text>
        <r>
          <rPr>
            <sz val="12"/>
            <rFont val="ＭＳ ゴシック"/>
            <charset val="128"/>
          </rPr>
          <t>親項目コード
分画・負荷の親項目コード</t>
        </r>
      </text>
    </comment>
    <comment ref="V90" authorId="0">
      <text>
        <r>
          <rPr>
            <sz val="12"/>
            <rFont val="ＭＳ ゴシック"/>
            <charset val="128"/>
          </rPr>
          <t>セクションコード
例：　A　生化/マルチ
　　　B　血液学</t>
        </r>
      </text>
    </comment>
    <comment ref="W9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0" authorId="0">
      <text>
        <r>
          <rPr>
            <sz val="12"/>
            <rFont val="ＭＳ ゴシック"/>
            <charset val="128"/>
          </rPr>
          <t>サンプリングコード
現行ＷＳｺｰﾄﾞ</t>
        </r>
      </text>
    </comment>
    <comment ref="Y90" authorId="0">
      <text>
        <r>
          <rPr>
            <sz val="12"/>
            <rFont val="ＭＳ ゴシック"/>
            <charset val="128"/>
          </rPr>
          <t>分析機区分</t>
        </r>
      </text>
    </comment>
    <comment ref="Z90" authorId="0">
      <text>
        <r>
          <rPr>
            <sz val="12"/>
            <rFont val="ＭＳ ゴシック"/>
            <charset val="128"/>
          </rPr>
          <t xml:space="preserve">分析機ライン
</t>
        </r>
      </text>
    </comment>
    <comment ref="AA90" authorId="0">
      <text>
        <r>
          <rPr>
            <sz val="12"/>
            <rFont val="ＭＳ ゴシック"/>
            <charset val="128"/>
          </rPr>
          <t>分析機号機
号機＋モジュールＮＯ</t>
        </r>
      </text>
    </comment>
    <comment ref="AB90" authorId="0">
      <text>
        <r>
          <rPr>
            <sz val="12"/>
            <rFont val="ＭＳ ゴシック"/>
            <charset val="128"/>
          </rPr>
          <t>分析機ＳＥＱ
モジュール単位のSEQ。結果登録時に設定。
BM=分析機からの番号、日立=システム側で振る。</t>
        </r>
      </text>
    </comment>
    <comment ref="AC90" authorId="0">
      <text>
        <r>
          <rPr>
            <sz val="12"/>
            <rFont val="ＭＳ ゴシック"/>
            <charset val="128"/>
          </rPr>
          <t>分析機エラーステータス</t>
        </r>
      </text>
    </comment>
    <comment ref="AD90" authorId="0">
      <text>
        <r>
          <rPr>
            <sz val="12"/>
            <rFont val="ＭＳ ゴシック"/>
            <charset val="128"/>
          </rPr>
          <t>測定日時</t>
        </r>
      </text>
    </comment>
    <comment ref="AE90" authorId="0">
      <text>
        <r>
          <rPr>
            <sz val="12"/>
            <rFont val="ＭＳ ゴシック"/>
            <charset val="128"/>
          </rPr>
          <t>内部項目コード
分析機のチャネルコード
（分析機用項目コード）</t>
        </r>
      </text>
    </comment>
    <comment ref="AF90" authorId="0">
      <text>
        <r>
          <rPr>
            <sz val="12"/>
            <rFont val="ＭＳ ゴシック"/>
            <charset val="128"/>
          </rPr>
          <t>定性・定量フラグ
[ S:定性 R:定量 ]</t>
        </r>
      </text>
    </comment>
    <comment ref="AG90" authorId="0">
      <text>
        <r>
          <rPr>
            <sz val="12"/>
            <rFont val="ＭＳ ゴシック"/>
            <charset val="128"/>
          </rPr>
          <t>材料コード</t>
        </r>
      </text>
    </comment>
    <comment ref="AH90" authorId="0">
      <text>
        <r>
          <rPr>
            <sz val="12"/>
            <rFont val="ＭＳ ゴシック"/>
            <charset val="128"/>
          </rPr>
          <t>優先レベル
ユーザからの希望順位。検査の優先順位を示す。
01～99を任意に設定</t>
        </r>
      </text>
    </comment>
    <comment ref="AI90" authorId="0">
      <text>
        <r>
          <rPr>
            <sz val="12"/>
            <rFont val="ＭＳ ゴシック"/>
            <charset val="128"/>
          </rPr>
          <t>基準値ＮＯ
報告書に記述する基準値を示す
推定材料と項目コードからマスタ参照して算出</t>
        </r>
      </text>
    </comment>
    <comment ref="AJ9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0" authorId="0">
      <text>
        <r>
          <rPr>
            <sz val="12"/>
            <rFont val="ＭＳ ゴシック"/>
            <charset val="128"/>
          </rPr>
          <t>特別基準値ＮＯ
特別基準値マスタから導出した基準値Ｎｏ</t>
        </r>
      </text>
    </comment>
    <comment ref="AL9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0" authorId="0">
      <text>
        <r>
          <rPr>
            <sz val="12"/>
            <rFont val="ＭＳ ゴシック"/>
            <charset val="128"/>
          </rPr>
          <t>非定型負荷時間
非定型負荷区分の時間
G(12)なので24byte</t>
        </r>
      </text>
    </comment>
    <comment ref="AN90" authorId="0">
      <text>
        <r>
          <rPr>
            <sz val="12"/>
            <rFont val="ＭＳ ゴシック"/>
            <charset val="128"/>
          </rPr>
          <t>集検フラグ
[ 0:ﾃﾞﾌｫﾙﾄ 1:集検 ]</t>
        </r>
      </text>
    </comment>
    <comment ref="AO9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0" authorId="0">
      <text>
        <r>
          <rPr>
            <sz val="12"/>
            <rFont val="ＭＳ ゴシック"/>
            <charset val="128"/>
          </rPr>
          <t>凍結フラグ
凍結項目か否かを示す
区分は現行通り？→現行通り
[ ｶ:解凍 空白:一般項目 ﾄ:凍結 ]
EUC対応で2byte。</t>
        </r>
      </text>
    </comment>
    <comment ref="AQ90" authorId="0">
      <text>
        <r>
          <rPr>
            <sz val="12"/>
            <rFont val="ＭＳ ゴシック"/>
            <charset val="128"/>
          </rPr>
          <t>実施希釈倍率
実際に測定された希釈倍率。</t>
        </r>
      </text>
    </comment>
    <comment ref="AR9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0" authorId="0">
      <text>
        <r>
          <rPr>
            <sz val="12"/>
            <rFont val="ＭＳ ゴシック"/>
            <charset val="128"/>
          </rPr>
          <t>緊急依頼フラグ
緊急の依頼かどうかを示す。（患者情報より）
[ 0:デフォルト 1:緊急 ]</t>
        </r>
      </text>
    </comment>
    <comment ref="AT90" authorId="0">
      <text>
        <r>
          <rPr>
            <sz val="12"/>
            <rFont val="ＭＳ ゴシック"/>
            <charset val="128"/>
          </rPr>
          <t>緊急依頼ロットＮｏ
緊急依頼の場合に投入する検体のまとまり</t>
        </r>
      </text>
    </comment>
    <comment ref="AU9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0" authorId="0">
      <text>
        <r>
          <rPr>
            <sz val="12"/>
            <rFont val="ＭＳ ゴシック"/>
            <charset val="128"/>
          </rPr>
          <t xml:space="preserve">生データ
分析機からのそのままの値、手入力したそのままの値。(数値のみ)
</t>
        </r>
      </text>
    </comment>
    <comment ref="AY90" authorId="0">
      <text>
        <r>
          <rPr>
            <sz val="12"/>
            <rFont val="ＭＳ ゴシック"/>
            <charset val="128"/>
          </rPr>
          <t>検査結果１
基本的に数値データを保管する
必要に応じ換算、補正、校正後の値</t>
        </r>
      </text>
    </comment>
    <comment ref="AZ9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0" authorId="0">
      <text>
        <r>
          <rPr>
            <sz val="12"/>
            <rFont val="ＭＳ ゴシック"/>
            <charset val="128"/>
          </rPr>
          <t>検査結果補足</t>
        </r>
      </text>
    </comment>
    <comment ref="BC90" authorId="0">
      <text>
        <r>
          <rPr>
            <sz val="12"/>
            <rFont val="ＭＳ ゴシック"/>
            <charset val="128"/>
          </rPr>
          <t>表示結果
画面から手入力された値および、分析機からの値を登録</t>
        </r>
      </text>
    </comment>
    <comment ref="BD90" authorId="0">
      <text>
        <r>
          <rPr>
            <sz val="12"/>
            <rFont val="ＭＳ ゴシック"/>
            <charset val="128"/>
          </rPr>
          <t>指数（ＳＤＩ）</t>
        </r>
      </text>
    </comment>
    <comment ref="BE90" authorId="0">
      <text>
        <r>
          <rPr>
            <sz val="12"/>
            <rFont val="ＭＳ ゴシック"/>
            <charset val="128"/>
          </rPr>
          <t>結果コメント１
４桁コードをセットする場合は頭’０’埋めで右詰めで登録すること</t>
        </r>
      </text>
    </comment>
    <comment ref="BF90" authorId="0">
      <text>
        <r>
          <rPr>
            <sz val="12"/>
            <rFont val="ＭＳ ゴシック"/>
            <charset val="128"/>
          </rPr>
          <t>結果コメント２
４桁コードをセットする場合は頭’０’埋めで右詰めで登録すること</t>
        </r>
      </text>
    </comment>
    <comment ref="BG90" authorId="0">
      <text>
        <r>
          <rPr>
            <sz val="16"/>
            <rFont val="ＭＳ Ｐゴシック"/>
            <charset val="128"/>
          </rPr>
          <t>結果状況コード
[ 0:未入力 1:中間結果 3:最終結果 ]</t>
        </r>
      </text>
    </comment>
    <comment ref="BH90" authorId="0">
      <text>
        <r>
          <rPr>
            <sz val="12"/>
            <rFont val="ＭＳ ゴシック"/>
            <charset val="128"/>
          </rPr>
          <t xml:space="preserve">パニックレンジフラグ
BML設定のパニック値（基準値マスタ）で報告要否を判別。
[ 0:デフォルト 1:BMLパニック報告対象 ]
</t>
        </r>
      </text>
    </comment>
    <comment ref="BI9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0" authorId="0">
      <text>
        <r>
          <rPr>
            <sz val="12"/>
            <rFont val="ＭＳ ゴシック"/>
            <charset val="128"/>
          </rPr>
          <t xml:space="preserve">結果換算フラグ
換算した結果か否か
[ 0:デフォルト 1:換算結果 ]
</t>
        </r>
      </text>
    </comment>
    <comment ref="BK9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0" authorId="0">
      <text>
        <r>
          <rPr>
            <sz val="12"/>
            <rFont val="ＭＳ ゴシック"/>
            <charset val="128"/>
          </rPr>
          <t>特別異常値区分（男）
施設？で判断可能。</t>
        </r>
      </text>
    </comment>
    <comment ref="BP90" authorId="0">
      <text>
        <r>
          <rPr>
            <sz val="12"/>
            <rFont val="ＭＳ ゴシック"/>
            <charset val="128"/>
          </rPr>
          <t>特別異常値区分（女）
施設？で判断可能。</t>
        </r>
      </text>
    </comment>
    <comment ref="BQ90" authorId="0">
      <text>
        <r>
          <rPr>
            <sz val="12"/>
            <rFont val="ＭＳ ゴシック"/>
            <charset val="128"/>
          </rPr>
          <t>特別異常値区分（不明）
施設？で判断可能。</t>
        </r>
      </text>
    </comment>
    <comment ref="BR90" authorId="0">
      <text>
        <r>
          <rPr>
            <sz val="12"/>
            <rFont val="ＭＳ ゴシック"/>
            <charset val="128"/>
          </rPr>
          <t>血清情報(乳び）レベル
'－３ ～ ＋３</t>
        </r>
      </text>
    </comment>
    <comment ref="BS90" authorId="0">
      <text>
        <r>
          <rPr>
            <sz val="12"/>
            <rFont val="ＭＳ ゴシック"/>
            <charset val="128"/>
          </rPr>
          <t>血清情報(乳び）エラーステータス
分析機の値を設定</t>
        </r>
      </text>
    </comment>
    <comment ref="BT90" authorId="0">
      <text>
        <r>
          <rPr>
            <sz val="12"/>
            <rFont val="ＭＳ ゴシック"/>
            <charset val="128"/>
          </rPr>
          <t>血清情報(溶血) レベル
'－３ ～ ＋３</t>
        </r>
      </text>
    </comment>
    <comment ref="BU90" authorId="0">
      <text>
        <r>
          <rPr>
            <sz val="12"/>
            <rFont val="ＭＳ ゴシック"/>
            <charset val="128"/>
          </rPr>
          <t>血清情報(溶血) エラーステータス
分析機の値を設定</t>
        </r>
      </text>
    </comment>
    <comment ref="BV90" authorId="0">
      <text>
        <r>
          <rPr>
            <sz val="12"/>
            <rFont val="ＭＳ ゴシック"/>
            <charset val="128"/>
          </rPr>
          <t>血清情報(etc)  レベル</t>
        </r>
      </text>
    </comment>
    <comment ref="BW90" authorId="0">
      <text>
        <r>
          <rPr>
            <sz val="12"/>
            <rFont val="ＭＳ ゴシック"/>
            <charset val="128"/>
          </rPr>
          <t>血清情報(etc)  エラーステータス</t>
        </r>
      </text>
    </comment>
    <comment ref="BX90" authorId="0">
      <text>
        <r>
          <rPr>
            <sz val="12"/>
            <rFont val="ＭＳ ゴシック"/>
            <charset val="128"/>
          </rPr>
          <t>コントロールＮｏ
精度管理対象元のコントロールNoを結果登録時に設定。</t>
        </r>
      </text>
    </comment>
    <comment ref="BY90" authorId="0">
      <text>
        <r>
          <rPr>
            <sz val="12"/>
            <rFont val="ＭＳ ゴシック"/>
            <charset val="128"/>
          </rPr>
          <t>検査ＳＥＱ
検査G単位に振られる番号
初回：分注展開時にトレー毎に振る？W/S時は？</t>
        </r>
      </text>
    </comment>
    <comment ref="BZ90" authorId="0">
      <text>
        <r>
          <rPr>
            <sz val="12"/>
            <rFont val="ＭＳ ゴシック"/>
            <charset val="128"/>
          </rPr>
          <t>検査バッチＮｏ</t>
        </r>
      </text>
    </comment>
    <comment ref="CA90" authorId="0">
      <text>
        <r>
          <rPr>
            <sz val="12"/>
            <rFont val="ＭＳ ゴシック"/>
            <charset val="128"/>
          </rPr>
          <t>プロットＮｏ
X_M管理対象元のプロットNoを結果登録時に設定。</t>
        </r>
      </text>
    </comment>
    <comment ref="CB90" authorId="0">
      <text>
        <r>
          <rPr>
            <sz val="12"/>
            <rFont val="ＭＳ ゴシック"/>
            <charset val="128"/>
          </rPr>
          <t>プロットＳＥＱ
プロットNO内のSEQ（ファイルで番号管理）</t>
        </r>
      </text>
    </comment>
    <comment ref="CC90" authorId="0">
      <text>
        <r>
          <rPr>
            <sz val="12"/>
            <rFont val="ＭＳ ゴシック"/>
            <charset val="128"/>
          </rPr>
          <t>データ入力担当者</t>
        </r>
      </text>
    </comment>
    <comment ref="CD90" authorId="0">
      <text>
        <r>
          <rPr>
            <sz val="12"/>
            <rFont val="ＭＳ ゴシック"/>
            <charset val="128"/>
          </rPr>
          <t>データ入力日時</t>
        </r>
      </text>
    </comment>
    <comment ref="CE90" authorId="0">
      <text>
        <r>
          <rPr>
            <sz val="12"/>
            <rFont val="ＭＳ ゴシック"/>
            <charset val="128"/>
          </rPr>
          <t>検査完了日時</t>
        </r>
      </text>
    </comment>
    <comment ref="CF90" authorId="0">
      <text>
        <r>
          <rPr>
            <sz val="12"/>
            <rFont val="ＭＳ ゴシック"/>
            <charset val="128"/>
          </rPr>
          <t>報告日時</t>
        </r>
      </text>
    </comment>
    <comment ref="CG90" authorId="0">
      <text>
        <r>
          <rPr>
            <sz val="12"/>
            <rFont val="ＭＳ ゴシック"/>
            <charset val="128"/>
          </rPr>
          <t>報告希望時間
施設からの報告希望時間。
属性情報から引き継ぐ</t>
        </r>
      </text>
    </comment>
    <comment ref="CH90" authorId="0">
      <text>
        <r>
          <rPr>
            <sz val="12"/>
            <rFont val="ＭＳ ゴシック"/>
            <charset val="128"/>
          </rPr>
          <t>次回報告予定日
中間報告対象の最終報告予定日
報告時に項目マスタで＋日数を取得し設定</t>
        </r>
      </text>
    </comment>
    <comment ref="CI90" authorId="0">
      <text>
        <r>
          <rPr>
            <sz val="12"/>
            <rFont val="ＭＳ ゴシック"/>
            <charset val="128"/>
          </rPr>
          <t>次回報告予定時刻
報告希望時間から引き継ぐ</t>
        </r>
      </text>
    </comment>
    <comment ref="CJ9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0" authorId="0">
      <text>
        <r>
          <rPr>
            <sz val="12"/>
            <rFont val="ＭＳ ゴシック"/>
            <charset val="128"/>
          </rPr>
          <t>画像別紙フラグ
画像別紙情報が存在するか否か
[ 0:無し 1:有り]
検査結果詳細情報を使用する</t>
        </r>
      </text>
    </comment>
    <comment ref="CL90" authorId="0">
      <text>
        <r>
          <rPr>
            <sz val="12"/>
            <rFont val="ＭＳ ゴシック"/>
            <charset val="128"/>
          </rPr>
          <t>補正フラグ
[ 0:補正対象外 1:手動補正前 2:自動補正前 3:手動補正済 4:自動補正済 ]</t>
        </r>
      </text>
    </comment>
    <comment ref="CM90" authorId="0">
      <text>
        <r>
          <rPr>
            <sz val="12"/>
            <rFont val="ＭＳ Ｐゴシック"/>
            <charset val="128"/>
          </rPr>
          <t>結果優先フラグ
複数検査回数で画面、帳票等に優先的に表示させるためのフラグ
[ ｽﾍﾟｰｽ:ﾃﾞﾌｫﾙﾄ 1:優先結果 ]</t>
        </r>
      </text>
    </comment>
    <comment ref="CN90" authorId="0">
      <text>
        <r>
          <rPr>
            <sz val="12"/>
            <rFont val="ＭＳ ゴシック"/>
            <charset val="128"/>
          </rPr>
          <t>手入力フラグ
手入力されたかどうかを判断するフラグ
[ ｽﾍﾟｰｽ:ﾃﾞﾌｫﾙﾄ 1:手入力結果 ]</t>
        </r>
      </text>
    </comment>
    <comment ref="CO90" authorId="0">
      <text>
        <r>
          <rPr>
            <sz val="12"/>
            <rFont val="ＭＳ ゴシック"/>
            <charset val="128"/>
          </rPr>
          <t>採用フラグ
同一検査回数内で結果を採用したフラグ</t>
        </r>
      </text>
    </comment>
    <comment ref="CP9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0" authorId="0">
      <text>
        <r>
          <rPr>
            <sz val="12"/>
            <rFont val="ＭＳ ゴシック"/>
            <charset val="128"/>
          </rPr>
          <t>再検フラグ01
オンライン、入力画面にてレンジチェック（RNGCHKMST）を行った際に更新する。
正常　　　：０、１
高値エラー：３
低値エラー：４</t>
        </r>
      </text>
    </comment>
    <comment ref="CR9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0" authorId="0">
      <text>
        <r>
          <rPr>
            <sz val="12"/>
            <rFont val="ＭＳ ゴシック"/>
            <charset val="128"/>
          </rPr>
          <t>再検フラグ04
※分画チェック</t>
        </r>
      </text>
    </comment>
    <comment ref="CU90" authorId="0">
      <text>
        <r>
          <rPr>
            <sz val="12"/>
            <rFont val="ＭＳ ゴシック"/>
            <charset val="128"/>
          </rPr>
          <t>再検フラグ05
※乳び・溶血チェック</t>
        </r>
      </text>
    </comment>
    <comment ref="CV90" authorId="0">
      <text>
        <r>
          <rPr>
            <sz val="12"/>
            <rFont val="ＭＳ ゴシック"/>
            <charset val="128"/>
          </rPr>
          <t xml:space="preserve">※履歴チェック
</t>
        </r>
      </text>
    </comment>
    <comment ref="CW9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0" authorId="0">
      <text>
        <r>
          <rPr>
            <sz val="12"/>
            <rFont val="ＭＳ ゴシック"/>
            <charset val="128"/>
          </rPr>
          <t>再検フラグ08
※計算チェック</t>
        </r>
      </text>
    </comment>
    <comment ref="CY90" authorId="0">
      <text>
        <r>
          <rPr>
            <sz val="12"/>
            <rFont val="ＭＳ ゴシック"/>
            <charset val="128"/>
          </rPr>
          <t>再検フラグ09
※１００％チェック</t>
        </r>
      </text>
    </comment>
    <comment ref="CZ90" authorId="0">
      <text>
        <r>
          <rPr>
            <sz val="12"/>
            <rFont val="ＭＳ ゴシック"/>
            <charset val="128"/>
          </rPr>
          <t>再検フラグ10
※透析前後チェック</t>
        </r>
      </text>
    </comment>
    <comment ref="DA9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0" authorId="0">
      <text>
        <r>
          <rPr>
            <sz val="12"/>
            <rFont val="ＭＳ ゴシック"/>
            <charset val="128"/>
          </rPr>
          <t xml:space="preserve">再検フラグ12
※校正処理
</t>
        </r>
      </text>
    </comment>
    <comment ref="DC90" authorId="0">
      <text>
        <r>
          <rPr>
            <sz val="12"/>
            <rFont val="ＭＳ ゴシック"/>
            <charset val="128"/>
          </rPr>
          <t>再検フラグ13
※照合NG確定処理</t>
        </r>
      </text>
    </comment>
    <comment ref="DD90" authorId="0">
      <text>
        <r>
          <rPr>
            <sz val="12"/>
            <rFont val="ＭＳ ゴシック"/>
            <charset val="128"/>
          </rPr>
          <t>再検フラグ14
※相関チェック(WS間)</t>
        </r>
      </text>
    </comment>
    <comment ref="DE90" authorId="0">
      <text>
        <r>
          <rPr>
            <sz val="12"/>
            <rFont val="ＭＳ ゴシック"/>
            <charset val="128"/>
          </rPr>
          <t>再検フラグ15
※負荷パターンチェック</t>
        </r>
      </text>
    </comment>
    <comment ref="DF9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0" authorId="0">
      <text>
        <r>
          <rPr>
            <sz val="12"/>
            <rFont val="ＭＳ ゴシック"/>
            <charset val="128"/>
          </rPr>
          <t xml:space="preserve">再検フラグ17
※チェック状態フラグ
[ 0:未ﾁｪｯｸ 1:OK 2:NG ]
(ﾁｪｯｸ不要なフラグは1＝OKの設定にすする)
</t>
        </r>
      </text>
    </comment>
    <comment ref="DH90" authorId="0">
      <text>
        <r>
          <rPr>
            <sz val="12"/>
            <rFont val="ＭＳ ゴシック"/>
            <charset val="128"/>
          </rPr>
          <t>再検フラグ18</t>
        </r>
      </text>
    </comment>
    <comment ref="DI90" authorId="0">
      <text>
        <r>
          <rPr>
            <sz val="12"/>
            <rFont val="ＭＳ ゴシック"/>
            <charset val="128"/>
          </rPr>
          <t xml:space="preserve">再検フラグ19
※チェック状態フラグ
[ 0:未ﾁｪｯｸ 1:OK 2:NG ]
(ﾁｪｯｸ不要なフラグは1＝OKの設定にすする)
</t>
        </r>
      </text>
    </comment>
    <comment ref="DJ90" authorId="0">
      <text>
        <r>
          <rPr>
            <sz val="12"/>
            <rFont val="ＭＳ ゴシック"/>
            <charset val="128"/>
          </rPr>
          <t xml:space="preserve">再検フラグ20
※チェック状態フラグ
[ 0:未ﾁｪｯｸ 1:OK 2:NG ]
(ﾁｪｯｸ不要なフラグは1＝OKの設定にすする)
</t>
        </r>
      </text>
    </comment>
    <comment ref="DK90" authorId="0">
      <text>
        <r>
          <rPr>
            <sz val="12"/>
            <rFont val="ＭＳ ゴシック"/>
            <charset val="128"/>
          </rPr>
          <t>再検理由コードＡ
代表の再検理由コードをセット</t>
        </r>
      </text>
    </comment>
    <comment ref="DL90" authorId="0">
      <text>
        <r>
          <rPr>
            <sz val="12"/>
            <rFont val="ＭＳ ゴシック"/>
            <charset val="128"/>
          </rPr>
          <t xml:space="preserve">再検理由コードＢ
代表の再検理由コードをセット
</t>
        </r>
      </text>
    </comment>
    <comment ref="DM90" authorId="0">
      <text>
        <r>
          <rPr>
            <sz val="12"/>
            <rFont val="ＭＳ ゴシック"/>
            <charset val="128"/>
          </rPr>
          <t>再検理由コードＣ
代表の再検理由コードをセット</t>
        </r>
      </text>
    </comment>
    <comment ref="DN90" authorId="0">
      <text>
        <r>
          <rPr>
            <sz val="12"/>
            <rFont val="ＭＳ ゴシック"/>
            <charset val="128"/>
          </rPr>
          <t>情報更新日時</t>
        </r>
      </text>
    </comment>
    <comment ref="DO90" authorId="0">
      <text>
        <r>
          <rPr>
            <sz val="12"/>
            <rFont val="ＭＳ ゴシック"/>
            <charset val="128"/>
          </rPr>
          <t>情報登録日時
データが作成された時の登録日時</t>
        </r>
      </text>
    </comment>
    <comment ref="DP90" authorId="0">
      <text>
        <r>
          <rPr>
            <sz val="12"/>
            <rFont val="ＭＳ ゴシック"/>
            <charset val="128"/>
          </rPr>
          <t>照会結果
検査結果＋「以上・以下・未満」等を付加し編集済みの表示用結果値</t>
        </r>
      </text>
    </comment>
  </commentList>
</comments>
</file>

<file path=xl/comments15.xml><?xml version="1.0" encoding="utf-8"?>
<comments xmlns="http://schemas.openxmlformats.org/spreadsheetml/2006/main">
  <authors>
    <author>HAYASHIYOSHITO</author>
  </authors>
  <commentList>
    <comment ref="A91" authorId="0">
      <text>
        <r>
          <rPr>
            <sz val="12"/>
            <rFont val="ＭＳ ゴシック"/>
            <charset val="128"/>
          </rPr>
          <t>検査開始日</t>
        </r>
      </text>
    </comment>
    <comment ref="B91" authorId="0">
      <text>
        <r>
          <rPr>
            <sz val="12"/>
            <rFont val="ＭＳ ゴシック"/>
            <charset val="128"/>
          </rPr>
          <t>処理日</t>
        </r>
      </text>
    </comment>
    <comment ref="C9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1" authorId="0">
      <text>
        <r>
          <rPr>
            <sz val="12"/>
            <rFont val="ＭＳ ゴシック"/>
            <charset val="128"/>
          </rPr>
          <t>検体Ｎｏ桁数フラグ
[ ｽﾍﾟｰｽ:旧ﾚｲｱｳﾄ 6:６桁 7:７桁 9:９桁 ]</t>
        </r>
      </text>
    </comment>
    <comment ref="E91" authorId="0">
      <text>
        <r>
          <rPr>
            <sz val="12"/>
            <rFont val="ＭＳ ゴシック"/>
            <charset val="128"/>
          </rPr>
          <t>検査グループ
EUC対応で16byte。</t>
        </r>
      </text>
    </comment>
    <comment ref="F91" authorId="0">
      <text>
        <r>
          <rPr>
            <b/>
            <sz val="12"/>
            <rFont val="ＭＳ ゴシック"/>
            <charset val="128"/>
          </rPr>
          <t xml:space="preserve">項目コード:
</t>
        </r>
      </text>
    </comment>
    <comment ref="G91" authorId="0">
      <text>
        <r>
          <rPr>
            <sz val="12"/>
            <rFont val="ＭＳ ゴシック"/>
            <charset val="128"/>
          </rPr>
          <t>検査回数</t>
        </r>
      </text>
    </comment>
    <comment ref="H91" authorId="0">
      <text>
        <r>
          <rPr>
            <sz val="12"/>
            <rFont val="ＭＳ ゴシック"/>
            <charset val="128"/>
          </rPr>
          <t>検査回数枝番
同一検査回数で希釈倍率が違うものを表現</t>
        </r>
      </text>
    </comment>
    <comment ref="I91" authorId="0">
      <text>
        <r>
          <rPr>
            <sz val="12"/>
            <rFont val="ＭＳ ゴシック"/>
            <charset val="128"/>
          </rPr>
          <t xml:space="preserve">依頼発生元区分
[ 0:上位ｼｽﾃﾑ(報告あり) 1:ｻﾃﾗｲﾄｼｽﾃﾑ(報告あり) 2:ｻﾃﾗｲﾄｼｽﾃﾑ(報告なし) ]
</t>
        </r>
      </text>
    </comment>
    <comment ref="J9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1" authorId="0">
      <text>
        <r>
          <rPr>
            <sz val="12"/>
            <rFont val="ＭＳ ゴシック"/>
            <charset val="128"/>
          </rPr>
          <t>ＢＭＬ受付年月日</t>
        </r>
      </text>
    </comment>
    <comment ref="M91" authorId="0">
      <text>
        <r>
          <rPr>
            <sz val="12"/>
            <rFont val="ＭＳ ゴシック"/>
            <charset val="128"/>
          </rPr>
          <t>依頼書Ｎｏ</t>
        </r>
      </text>
    </comment>
    <comment ref="N91" authorId="0">
      <text>
        <r>
          <rPr>
            <sz val="12"/>
            <rFont val="ＭＳ ゴシック"/>
            <charset val="128"/>
          </rPr>
          <t>依頼書Ｎｏ桁数フラグ
[ ｽﾍﾟｰｽ:旧ﾚｲｱｳﾄ 6:６桁 7:７桁 9:９桁 ]</t>
        </r>
      </text>
    </comment>
    <comment ref="O91" authorId="0">
      <text>
        <r>
          <rPr>
            <sz val="12"/>
            <rFont val="ＭＳ ゴシック"/>
            <charset val="128"/>
          </rPr>
          <t>属性世代Ｎｏ
'’０’からカウントアップ</t>
        </r>
      </text>
    </comment>
    <comment ref="P91" authorId="0">
      <text>
        <r>
          <rPr>
            <sz val="12"/>
            <rFont val="ＭＳ ゴシック"/>
            <charset val="128"/>
          </rPr>
          <t>施設コード</t>
        </r>
      </text>
    </comment>
    <comment ref="Q91" authorId="0">
      <text>
        <r>
          <rPr>
            <sz val="12"/>
            <rFont val="ＭＳ ゴシック"/>
            <charset val="128"/>
          </rPr>
          <t>トレーＩＤ</t>
        </r>
      </text>
    </comment>
    <comment ref="R91" authorId="0">
      <text>
        <r>
          <rPr>
            <sz val="12"/>
            <rFont val="ＭＳ ゴシック"/>
            <charset val="128"/>
          </rPr>
          <t>トレーポジション</t>
        </r>
      </text>
    </comment>
    <comment ref="S91" authorId="0">
      <text>
        <r>
          <rPr>
            <sz val="12"/>
            <rFont val="ＭＳ ゴシック"/>
            <charset val="128"/>
          </rPr>
          <t>アッセイラックＩＤ</t>
        </r>
      </text>
    </comment>
    <comment ref="T91" authorId="0">
      <text>
        <r>
          <rPr>
            <sz val="12"/>
            <rFont val="ＭＳ ゴシック"/>
            <charset val="128"/>
          </rPr>
          <t>アッセイラックポジション</t>
        </r>
      </text>
    </comment>
    <comment ref="U91" authorId="0">
      <text>
        <r>
          <rPr>
            <sz val="12"/>
            <rFont val="ＭＳ ゴシック"/>
            <charset val="128"/>
          </rPr>
          <t>親項目コード
分画・負荷の親項目コード</t>
        </r>
      </text>
    </comment>
    <comment ref="V91" authorId="0">
      <text>
        <r>
          <rPr>
            <sz val="12"/>
            <rFont val="ＭＳ ゴシック"/>
            <charset val="128"/>
          </rPr>
          <t>セクションコード
例：　A　生化/マルチ
　　　B　血液学</t>
        </r>
      </text>
    </comment>
    <comment ref="W9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1" authorId="0">
      <text>
        <r>
          <rPr>
            <sz val="12"/>
            <rFont val="ＭＳ ゴシック"/>
            <charset val="128"/>
          </rPr>
          <t>サンプリングコード
現行ＷＳｺｰﾄﾞ</t>
        </r>
      </text>
    </comment>
    <comment ref="Y91" authorId="0">
      <text>
        <r>
          <rPr>
            <sz val="12"/>
            <rFont val="ＭＳ ゴシック"/>
            <charset val="128"/>
          </rPr>
          <t>分析機区分</t>
        </r>
      </text>
    </comment>
    <comment ref="Z91" authorId="0">
      <text>
        <r>
          <rPr>
            <sz val="12"/>
            <rFont val="ＭＳ ゴシック"/>
            <charset val="128"/>
          </rPr>
          <t xml:space="preserve">分析機ライン
</t>
        </r>
      </text>
    </comment>
    <comment ref="AA91" authorId="0">
      <text>
        <r>
          <rPr>
            <sz val="12"/>
            <rFont val="ＭＳ ゴシック"/>
            <charset val="128"/>
          </rPr>
          <t>分析機号機
号機＋モジュールＮＯ</t>
        </r>
      </text>
    </comment>
    <comment ref="AB91" authorId="0">
      <text>
        <r>
          <rPr>
            <sz val="12"/>
            <rFont val="ＭＳ ゴシック"/>
            <charset val="128"/>
          </rPr>
          <t>分析機ＳＥＱ
モジュール単位のSEQ。結果登録時に設定。
BM=分析機からの番号、日立=システム側で振る。</t>
        </r>
      </text>
    </comment>
    <comment ref="AC91" authorId="0">
      <text>
        <r>
          <rPr>
            <sz val="12"/>
            <rFont val="ＭＳ ゴシック"/>
            <charset val="128"/>
          </rPr>
          <t>分析機エラーステータス</t>
        </r>
      </text>
    </comment>
    <comment ref="AD91" authorId="0">
      <text>
        <r>
          <rPr>
            <sz val="12"/>
            <rFont val="ＭＳ ゴシック"/>
            <charset val="128"/>
          </rPr>
          <t>測定日時</t>
        </r>
      </text>
    </comment>
    <comment ref="AE91" authorId="0">
      <text>
        <r>
          <rPr>
            <sz val="12"/>
            <rFont val="ＭＳ ゴシック"/>
            <charset val="128"/>
          </rPr>
          <t>内部項目コード
分析機のチャネルコード
（分析機用項目コード）</t>
        </r>
      </text>
    </comment>
    <comment ref="AF91" authorId="0">
      <text>
        <r>
          <rPr>
            <sz val="12"/>
            <rFont val="ＭＳ ゴシック"/>
            <charset val="128"/>
          </rPr>
          <t>定性・定量フラグ
[ S:定性 R:定量 ]</t>
        </r>
      </text>
    </comment>
    <comment ref="AG91" authorId="0">
      <text>
        <r>
          <rPr>
            <sz val="12"/>
            <rFont val="ＭＳ ゴシック"/>
            <charset val="128"/>
          </rPr>
          <t>材料コード</t>
        </r>
      </text>
    </comment>
    <comment ref="AH91" authorId="0">
      <text>
        <r>
          <rPr>
            <sz val="12"/>
            <rFont val="ＭＳ ゴシック"/>
            <charset val="128"/>
          </rPr>
          <t>優先レベル
ユーザからの希望順位。検査の優先順位を示す。
01～99を任意に設定</t>
        </r>
      </text>
    </comment>
    <comment ref="AI91" authorId="0">
      <text>
        <r>
          <rPr>
            <sz val="12"/>
            <rFont val="ＭＳ ゴシック"/>
            <charset val="128"/>
          </rPr>
          <t>基準値ＮＯ
報告書に記述する基準値を示す
推定材料と項目コードからマスタ参照して算出</t>
        </r>
      </text>
    </comment>
    <comment ref="AJ9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1" authorId="0">
      <text>
        <r>
          <rPr>
            <sz val="12"/>
            <rFont val="ＭＳ ゴシック"/>
            <charset val="128"/>
          </rPr>
          <t>特別基準値ＮＯ
特別基準値マスタから導出した基準値Ｎｏ</t>
        </r>
      </text>
    </comment>
    <comment ref="AL9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1" authorId="0">
      <text>
        <r>
          <rPr>
            <sz val="12"/>
            <rFont val="ＭＳ ゴシック"/>
            <charset val="128"/>
          </rPr>
          <t>非定型負荷時間
非定型負荷区分の時間
G(12)なので24byte</t>
        </r>
      </text>
    </comment>
    <comment ref="AN91" authorId="0">
      <text>
        <r>
          <rPr>
            <sz val="12"/>
            <rFont val="ＭＳ ゴシック"/>
            <charset val="128"/>
          </rPr>
          <t>集検フラグ
[ 0:ﾃﾞﾌｫﾙﾄ 1:集検 ]</t>
        </r>
      </text>
    </comment>
    <comment ref="AO9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1" authorId="0">
      <text>
        <r>
          <rPr>
            <sz val="12"/>
            <rFont val="ＭＳ ゴシック"/>
            <charset val="128"/>
          </rPr>
          <t>凍結フラグ
凍結項目か否かを示す
区分は現行通り？→現行通り
[ ｶ:解凍 空白:一般項目 ﾄ:凍結 ]
EUC対応で2byte。</t>
        </r>
      </text>
    </comment>
    <comment ref="AQ91" authorId="0">
      <text>
        <r>
          <rPr>
            <sz val="12"/>
            <rFont val="ＭＳ ゴシック"/>
            <charset val="128"/>
          </rPr>
          <t>実施希釈倍率
実際に測定された希釈倍率。</t>
        </r>
      </text>
    </comment>
    <comment ref="AR9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1" authorId="0">
      <text>
        <r>
          <rPr>
            <sz val="12"/>
            <rFont val="ＭＳ ゴシック"/>
            <charset val="128"/>
          </rPr>
          <t>緊急依頼フラグ
緊急の依頼かどうかを示す。（患者情報より）
[ 0:デフォルト 1:緊急 ]</t>
        </r>
      </text>
    </comment>
    <comment ref="AT91" authorId="0">
      <text>
        <r>
          <rPr>
            <sz val="12"/>
            <rFont val="ＭＳ ゴシック"/>
            <charset val="128"/>
          </rPr>
          <t>緊急依頼ロットＮｏ
緊急依頼の場合に投入する検体のまとまり</t>
        </r>
      </text>
    </comment>
    <comment ref="AU9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1" authorId="0">
      <text>
        <r>
          <rPr>
            <sz val="12"/>
            <rFont val="ＭＳ ゴシック"/>
            <charset val="128"/>
          </rPr>
          <t xml:space="preserve">生データ
分析機からのそのままの値、手入力したそのままの値。(数値のみ)
</t>
        </r>
      </text>
    </comment>
    <comment ref="AY91" authorId="0">
      <text>
        <r>
          <rPr>
            <sz val="12"/>
            <rFont val="ＭＳ ゴシック"/>
            <charset val="128"/>
          </rPr>
          <t>検査結果１
基本的に数値データを保管する
必要に応じ換算、補正、校正後の値</t>
        </r>
      </text>
    </comment>
    <comment ref="AZ9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1" authorId="0">
      <text>
        <r>
          <rPr>
            <sz val="12"/>
            <rFont val="ＭＳ ゴシック"/>
            <charset val="128"/>
          </rPr>
          <t>検査結果補足</t>
        </r>
      </text>
    </comment>
    <comment ref="BC91" authorId="0">
      <text>
        <r>
          <rPr>
            <sz val="12"/>
            <rFont val="ＭＳ ゴシック"/>
            <charset val="128"/>
          </rPr>
          <t>表示結果
画面から手入力された値および、分析機からの値を登録</t>
        </r>
      </text>
    </comment>
    <comment ref="BD91" authorId="0">
      <text>
        <r>
          <rPr>
            <sz val="12"/>
            <rFont val="ＭＳ ゴシック"/>
            <charset val="128"/>
          </rPr>
          <t>指数（ＳＤＩ）</t>
        </r>
      </text>
    </comment>
    <comment ref="BE91" authorId="0">
      <text>
        <r>
          <rPr>
            <sz val="12"/>
            <rFont val="ＭＳ ゴシック"/>
            <charset val="128"/>
          </rPr>
          <t>結果コメント１
４桁コードをセットする場合は頭’０’埋めで右詰めで登録すること</t>
        </r>
      </text>
    </comment>
    <comment ref="BF91" authorId="0">
      <text>
        <r>
          <rPr>
            <sz val="12"/>
            <rFont val="ＭＳ ゴシック"/>
            <charset val="128"/>
          </rPr>
          <t>結果コメント２
４桁コードをセットする場合は頭’０’埋めで右詰めで登録すること</t>
        </r>
      </text>
    </comment>
    <comment ref="BG91" authorId="0">
      <text>
        <r>
          <rPr>
            <sz val="16"/>
            <rFont val="ＭＳ Ｐゴシック"/>
            <charset val="128"/>
          </rPr>
          <t>結果状況コード
[ 0:未入力 1:中間結果 3:最終結果 ]</t>
        </r>
      </text>
    </comment>
    <comment ref="BH91" authorId="0">
      <text>
        <r>
          <rPr>
            <sz val="12"/>
            <rFont val="ＭＳ ゴシック"/>
            <charset val="128"/>
          </rPr>
          <t xml:space="preserve">パニックレンジフラグ
BML設定のパニック値（基準値マスタ）で報告要否を判別。
[ 0:デフォルト 1:BMLパニック報告対象 ]
</t>
        </r>
      </text>
    </comment>
    <comment ref="BI9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1" authorId="0">
      <text>
        <r>
          <rPr>
            <sz val="12"/>
            <rFont val="ＭＳ ゴシック"/>
            <charset val="128"/>
          </rPr>
          <t xml:space="preserve">結果換算フラグ
換算した結果か否か
[ 0:デフォルト 1:換算結果 ]
</t>
        </r>
      </text>
    </comment>
    <comment ref="BK9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1" authorId="0">
      <text>
        <r>
          <rPr>
            <sz val="12"/>
            <rFont val="ＭＳ ゴシック"/>
            <charset val="128"/>
          </rPr>
          <t>特別異常値区分（男）
施設？で判断可能。</t>
        </r>
      </text>
    </comment>
    <comment ref="BP91" authorId="0">
      <text>
        <r>
          <rPr>
            <sz val="12"/>
            <rFont val="ＭＳ ゴシック"/>
            <charset val="128"/>
          </rPr>
          <t>特別異常値区分（女）
施設？で判断可能。</t>
        </r>
      </text>
    </comment>
    <comment ref="BQ91" authorId="0">
      <text>
        <r>
          <rPr>
            <sz val="12"/>
            <rFont val="ＭＳ ゴシック"/>
            <charset val="128"/>
          </rPr>
          <t>特別異常値区分（不明）
施設？で判断可能。</t>
        </r>
      </text>
    </comment>
    <comment ref="BR91" authorId="0">
      <text>
        <r>
          <rPr>
            <sz val="12"/>
            <rFont val="ＭＳ ゴシック"/>
            <charset val="128"/>
          </rPr>
          <t>血清情報(乳び）レベル
'－３ ～ ＋３</t>
        </r>
      </text>
    </comment>
    <comment ref="BS91" authorId="0">
      <text>
        <r>
          <rPr>
            <sz val="12"/>
            <rFont val="ＭＳ ゴシック"/>
            <charset val="128"/>
          </rPr>
          <t>血清情報(乳び）エラーステータス
分析機の値を設定</t>
        </r>
      </text>
    </comment>
    <comment ref="BT91" authorId="0">
      <text>
        <r>
          <rPr>
            <sz val="12"/>
            <rFont val="ＭＳ ゴシック"/>
            <charset val="128"/>
          </rPr>
          <t>血清情報(溶血) レベル
'－３ ～ ＋３</t>
        </r>
      </text>
    </comment>
    <comment ref="BU91" authorId="0">
      <text>
        <r>
          <rPr>
            <sz val="12"/>
            <rFont val="ＭＳ ゴシック"/>
            <charset val="128"/>
          </rPr>
          <t>血清情報(溶血) エラーステータス
分析機の値を設定</t>
        </r>
      </text>
    </comment>
    <comment ref="BV91" authorId="0">
      <text>
        <r>
          <rPr>
            <sz val="12"/>
            <rFont val="ＭＳ ゴシック"/>
            <charset val="128"/>
          </rPr>
          <t>血清情報(etc)  レベル</t>
        </r>
      </text>
    </comment>
    <comment ref="BW91" authorId="0">
      <text>
        <r>
          <rPr>
            <sz val="12"/>
            <rFont val="ＭＳ ゴシック"/>
            <charset val="128"/>
          </rPr>
          <t>血清情報(etc)  エラーステータス</t>
        </r>
      </text>
    </comment>
    <comment ref="BX91" authorId="0">
      <text>
        <r>
          <rPr>
            <sz val="12"/>
            <rFont val="ＭＳ ゴシック"/>
            <charset val="128"/>
          </rPr>
          <t>コントロールＮｏ
精度管理対象元のコントロールNoを結果登録時に設定。</t>
        </r>
      </text>
    </comment>
    <comment ref="BY91" authorId="0">
      <text>
        <r>
          <rPr>
            <sz val="12"/>
            <rFont val="ＭＳ ゴシック"/>
            <charset val="128"/>
          </rPr>
          <t>検査ＳＥＱ
検査G単位に振られる番号
初回：分注展開時にトレー毎に振る？W/S時は？</t>
        </r>
      </text>
    </comment>
    <comment ref="BZ91" authorId="0">
      <text>
        <r>
          <rPr>
            <sz val="12"/>
            <rFont val="ＭＳ ゴシック"/>
            <charset val="128"/>
          </rPr>
          <t>検査バッチＮｏ</t>
        </r>
      </text>
    </comment>
    <comment ref="CA91" authorId="0">
      <text>
        <r>
          <rPr>
            <sz val="12"/>
            <rFont val="ＭＳ ゴシック"/>
            <charset val="128"/>
          </rPr>
          <t>プロットＮｏ
X_M管理対象元のプロットNoを結果登録時に設定。</t>
        </r>
      </text>
    </comment>
    <comment ref="CB91" authorId="0">
      <text>
        <r>
          <rPr>
            <sz val="12"/>
            <rFont val="ＭＳ ゴシック"/>
            <charset val="128"/>
          </rPr>
          <t>プロットＳＥＱ
プロットNO内のSEQ（ファイルで番号管理）</t>
        </r>
      </text>
    </comment>
    <comment ref="CC91" authorId="0">
      <text>
        <r>
          <rPr>
            <sz val="12"/>
            <rFont val="ＭＳ ゴシック"/>
            <charset val="128"/>
          </rPr>
          <t>データ入力担当者</t>
        </r>
      </text>
    </comment>
    <comment ref="CD91" authorId="0">
      <text>
        <r>
          <rPr>
            <sz val="12"/>
            <rFont val="ＭＳ ゴシック"/>
            <charset val="128"/>
          </rPr>
          <t>データ入力日時</t>
        </r>
      </text>
    </comment>
    <comment ref="CE91" authorId="0">
      <text>
        <r>
          <rPr>
            <sz val="12"/>
            <rFont val="ＭＳ ゴシック"/>
            <charset val="128"/>
          </rPr>
          <t>検査完了日時</t>
        </r>
      </text>
    </comment>
    <comment ref="CF91" authorId="0">
      <text>
        <r>
          <rPr>
            <sz val="12"/>
            <rFont val="ＭＳ ゴシック"/>
            <charset val="128"/>
          </rPr>
          <t>報告日時</t>
        </r>
      </text>
    </comment>
    <comment ref="CG91" authorId="0">
      <text>
        <r>
          <rPr>
            <sz val="12"/>
            <rFont val="ＭＳ ゴシック"/>
            <charset val="128"/>
          </rPr>
          <t>報告希望時間
施設からの報告希望時間。
属性情報から引き継ぐ</t>
        </r>
      </text>
    </comment>
    <comment ref="CH91" authorId="0">
      <text>
        <r>
          <rPr>
            <sz val="12"/>
            <rFont val="ＭＳ ゴシック"/>
            <charset val="128"/>
          </rPr>
          <t>次回報告予定日
中間報告対象の最終報告予定日
報告時に項目マスタで＋日数を取得し設定</t>
        </r>
      </text>
    </comment>
    <comment ref="CI91" authorId="0">
      <text>
        <r>
          <rPr>
            <sz val="12"/>
            <rFont val="ＭＳ ゴシック"/>
            <charset val="128"/>
          </rPr>
          <t>次回報告予定時刻
報告希望時間から引き継ぐ</t>
        </r>
      </text>
    </comment>
    <comment ref="CJ9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1" authorId="0">
      <text>
        <r>
          <rPr>
            <sz val="12"/>
            <rFont val="ＭＳ ゴシック"/>
            <charset val="128"/>
          </rPr>
          <t>画像別紙フラグ
画像別紙情報が存在するか否か
[ 0:無し 1:有り]
検査結果詳細情報を使用する</t>
        </r>
      </text>
    </comment>
    <comment ref="CL91" authorId="0">
      <text>
        <r>
          <rPr>
            <sz val="12"/>
            <rFont val="ＭＳ ゴシック"/>
            <charset val="128"/>
          </rPr>
          <t>補正フラグ
[ 0:補正対象外 1:手動補正前 2:自動補正前 3:手動補正済 4:自動補正済 ]</t>
        </r>
      </text>
    </comment>
    <comment ref="CM91" authorId="0">
      <text>
        <r>
          <rPr>
            <sz val="12"/>
            <rFont val="ＭＳ Ｐゴシック"/>
            <charset val="128"/>
          </rPr>
          <t>結果優先フラグ
複数検査回数で画面、帳票等に優先的に表示させるためのフラグ
[ ｽﾍﾟｰｽ:ﾃﾞﾌｫﾙﾄ 1:優先結果 ]</t>
        </r>
      </text>
    </comment>
    <comment ref="CN91" authorId="0">
      <text>
        <r>
          <rPr>
            <sz val="12"/>
            <rFont val="ＭＳ ゴシック"/>
            <charset val="128"/>
          </rPr>
          <t>手入力フラグ
手入力されたかどうかを判断するフラグ
[ ｽﾍﾟｰｽ:ﾃﾞﾌｫﾙﾄ 1:手入力結果 ]</t>
        </r>
      </text>
    </comment>
    <comment ref="CO91" authorId="0">
      <text>
        <r>
          <rPr>
            <sz val="12"/>
            <rFont val="ＭＳ ゴシック"/>
            <charset val="128"/>
          </rPr>
          <t>採用フラグ
同一検査回数内で結果を採用したフラグ</t>
        </r>
      </text>
    </comment>
    <comment ref="CP9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1" authorId="0">
      <text>
        <r>
          <rPr>
            <sz val="12"/>
            <rFont val="ＭＳ ゴシック"/>
            <charset val="128"/>
          </rPr>
          <t>再検フラグ01
オンライン、入力画面にてレンジチェック（RNGCHKMST）を行った際に更新する。
正常　　　：０、１
高値エラー：３
低値エラー：４</t>
        </r>
      </text>
    </comment>
    <comment ref="CR9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1" authorId="0">
      <text>
        <r>
          <rPr>
            <sz val="12"/>
            <rFont val="ＭＳ ゴシック"/>
            <charset val="128"/>
          </rPr>
          <t>再検フラグ04
※分画チェック</t>
        </r>
      </text>
    </comment>
    <comment ref="CU91" authorId="0">
      <text>
        <r>
          <rPr>
            <sz val="12"/>
            <rFont val="ＭＳ ゴシック"/>
            <charset val="128"/>
          </rPr>
          <t>再検フラグ05
※乳び・溶血チェック</t>
        </r>
      </text>
    </comment>
    <comment ref="CV91" authorId="0">
      <text>
        <r>
          <rPr>
            <sz val="12"/>
            <rFont val="ＭＳ ゴシック"/>
            <charset val="128"/>
          </rPr>
          <t xml:space="preserve">※履歴チェック
</t>
        </r>
      </text>
    </comment>
    <comment ref="CW9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1" authorId="0">
      <text>
        <r>
          <rPr>
            <sz val="12"/>
            <rFont val="ＭＳ ゴシック"/>
            <charset val="128"/>
          </rPr>
          <t>再検フラグ08
※計算チェック</t>
        </r>
      </text>
    </comment>
    <comment ref="CY91" authorId="0">
      <text>
        <r>
          <rPr>
            <sz val="12"/>
            <rFont val="ＭＳ ゴシック"/>
            <charset val="128"/>
          </rPr>
          <t>再検フラグ09
※１００％チェック</t>
        </r>
      </text>
    </comment>
    <comment ref="CZ91" authorId="0">
      <text>
        <r>
          <rPr>
            <sz val="12"/>
            <rFont val="ＭＳ ゴシック"/>
            <charset val="128"/>
          </rPr>
          <t>再検フラグ10
※透析前後チェック</t>
        </r>
      </text>
    </comment>
    <comment ref="DA9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1" authorId="0">
      <text>
        <r>
          <rPr>
            <sz val="12"/>
            <rFont val="ＭＳ ゴシック"/>
            <charset val="128"/>
          </rPr>
          <t xml:space="preserve">再検フラグ12
※校正処理
</t>
        </r>
      </text>
    </comment>
    <comment ref="DC91" authorId="0">
      <text>
        <r>
          <rPr>
            <sz val="12"/>
            <rFont val="ＭＳ ゴシック"/>
            <charset val="128"/>
          </rPr>
          <t>再検フラグ13
※照合NG確定処理</t>
        </r>
      </text>
    </comment>
    <comment ref="DD91" authorId="0">
      <text>
        <r>
          <rPr>
            <sz val="12"/>
            <rFont val="ＭＳ ゴシック"/>
            <charset val="128"/>
          </rPr>
          <t>再検フラグ14
※相関チェック(WS間)</t>
        </r>
      </text>
    </comment>
    <comment ref="DE91" authorId="0">
      <text>
        <r>
          <rPr>
            <sz val="12"/>
            <rFont val="ＭＳ ゴシック"/>
            <charset val="128"/>
          </rPr>
          <t>再検フラグ15
※負荷パターンチェック</t>
        </r>
      </text>
    </comment>
    <comment ref="DF9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1" authorId="0">
      <text>
        <r>
          <rPr>
            <sz val="12"/>
            <rFont val="ＭＳ ゴシック"/>
            <charset val="128"/>
          </rPr>
          <t xml:space="preserve">再検フラグ17
※チェック状態フラグ
[ 0:未ﾁｪｯｸ 1:OK 2:NG ]
(ﾁｪｯｸ不要なフラグは1＝OKの設定にすする)
</t>
        </r>
      </text>
    </comment>
    <comment ref="DH91" authorId="0">
      <text>
        <r>
          <rPr>
            <sz val="12"/>
            <rFont val="ＭＳ ゴシック"/>
            <charset val="128"/>
          </rPr>
          <t>再検フラグ18</t>
        </r>
      </text>
    </comment>
    <comment ref="DI91" authorId="0">
      <text>
        <r>
          <rPr>
            <sz val="12"/>
            <rFont val="ＭＳ ゴシック"/>
            <charset val="128"/>
          </rPr>
          <t xml:space="preserve">再検フラグ19
※チェック状態フラグ
[ 0:未ﾁｪｯｸ 1:OK 2:NG ]
(ﾁｪｯｸ不要なフラグは1＝OKの設定にすする)
</t>
        </r>
      </text>
    </comment>
    <comment ref="DJ91" authorId="0">
      <text>
        <r>
          <rPr>
            <sz val="12"/>
            <rFont val="ＭＳ ゴシック"/>
            <charset val="128"/>
          </rPr>
          <t xml:space="preserve">再検フラグ20
※チェック状態フラグ
[ 0:未ﾁｪｯｸ 1:OK 2:NG ]
(ﾁｪｯｸ不要なフラグは1＝OKの設定にすする)
</t>
        </r>
      </text>
    </comment>
    <comment ref="DK91" authorId="0">
      <text>
        <r>
          <rPr>
            <sz val="12"/>
            <rFont val="ＭＳ ゴシック"/>
            <charset val="128"/>
          </rPr>
          <t>再検理由コードＡ
代表の再検理由コードをセット</t>
        </r>
      </text>
    </comment>
    <comment ref="DL91" authorId="0">
      <text>
        <r>
          <rPr>
            <sz val="12"/>
            <rFont val="ＭＳ ゴシック"/>
            <charset val="128"/>
          </rPr>
          <t xml:space="preserve">再検理由コードＢ
代表の再検理由コードをセット
</t>
        </r>
      </text>
    </comment>
    <comment ref="DM91" authorId="0">
      <text>
        <r>
          <rPr>
            <sz val="12"/>
            <rFont val="ＭＳ ゴシック"/>
            <charset val="128"/>
          </rPr>
          <t>再検理由コードＣ
代表の再検理由コードをセット</t>
        </r>
      </text>
    </comment>
    <comment ref="DN91" authorId="0">
      <text>
        <r>
          <rPr>
            <sz val="12"/>
            <rFont val="ＭＳ ゴシック"/>
            <charset val="128"/>
          </rPr>
          <t>情報更新日時</t>
        </r>
      </text>
    </comment>
    <comment ref="DO91" authorId="0">
      <text>
        <r>
          <rPr>
            <sz val="12"/>
            <rFont val="ＭＳ ゴシック"/>
            <charset val="128"/>
          </rPr>
          <t>情報登録日時
データが作成された時の登録日時</t>
        </r>
      </text>
    </comment>
    <comment ref="DP91" authorId="0">
      <text>
        <r>
          <rPr>
            <sz val="12"/>
            <rFont val="ＭＳ ゴシック"/>
            <charset val="128"/>
          </rPr>
          <t>照会結果
検査結果＋「以上・以下・未満」等を付加し編集済みの表示用結果値</t>
        </r>
      </text>
    </comment>
    <comment ref="A118" authorId="0">
      <text>
        <r>
          <rPr>
            <sz val="12"/>
            <rFont val="ＭＳ ゴシック"/>
            <charset val="128"/>
          </rPr>
          <t>検査開始日</t>
        </r>
      </text>
    </comment>
    <comment ref="B118" authorId="0">
      <text>
        <r>
          <rPr>
            <sz val="12"/>
            <rFont val="ＭＳ ゴシック"/>
            <charset val="128"/>
          </rPr>
          <t>処理日</t>
        </r>
      </text>
    </comment>
    <comment ref="C11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118" authorId="0">
      <text>
        <r>
          <rPr>
            <sz val="12"/>
            <rFont val="ＭＳ ゴシック"/>
            <charset val="128"/>
          </rPr>
          <t>検体Ｎｏ桁数フラグ
[ ｽﾍﾟｰｽ:旧ﾚｲｱｳﾄ 6:６桁 7:７桁 9:９桁 ]</t>
        </r>
      </text>
    </comment>
    <comment ref="E118" authorId="0">
      <text>
        <r>
          <rPr>
            <sz val="12"/>
            <rFont val="ＭＳ ゴシック"/>
            <charset val="128"/>
          </rPr>
          <t>検査グループ
EUC対応で16byte。</t>
        </r>
      </text>
    </comment>
    <comment ref="F118" authorId="0">
      <text>
        <r>
          <rPr>
            <b/>
            <sz val="12"/>
            <rFont val="ＭＳ ゴシック"/>
            <charset val="128"/>
          </rPr>
          <t xml:space="preserve">項目コード:
</t>
        </r>
      </text>
    </comment>
    <comment ref="G118" authorId="0">
      <text>
        <r>
          <rPr>
            <sz val="12"/>
            <rFont val="ＭＳ ゴシック"/>
            <charset val="128"/>
          </rPr>
          <t>検査回数</t>
        </r>
      </text>
    </comment>
    <comment ref="H118" authorId="0">
      <text>
        <r>
          <rPr>
            <sz val="12"/>
            <rFont val="ＭＳ ゴシック"/>
            <charset val="128"/>
          </rPr>
          <t>検査回数枝番
同一検査回数で希釈倍率が違うものを表現</t>
        </r>
      </text>
    </comment>
    <comment ref="I118" authorId="0">
      <text>
        <r>
          <rPr>
            <sz val="12"/>
            <rFont val="ＭＳ ゴシック"/>
            <charset val="128"/>
          </rPr>
          <t xml:space="preserve">依頼発生元区分
[ 0:上位ｼｽﾃﾑ(報告あり) 1:ｻﾃﾗｲﾄｼｽﾃﾑ(報告あり) 2:ｻﾃﾗｲﾄｼｽﾃﾑ(報告なし) ]
</t>
        </r>
      </text>
    </comment>
    <comment ref="J11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11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118" authorId="0">
      <text>
        <r>
          <rPr>
            <sz val="12"/>
            <rFont val="ＭＳ ゴシック"/>
            <charset val="128"/>
          </rPr>
          <t>ＢＭＬ受付年月日</t>
        </r>
      </text>
    </comment>
    <comment ref="M118" authorId="0">
      <text>
        <r>
          <rPr>
            <sz val="12"/>
            <rFont val="ＭＳ ゴシック"/>
            <charset val="128"/>
          </rPr>
          <t>依頼書Ｎｏ</t>
        </r>
      </text>
    </comment>
    <comment ref="N118" authorId="0">
      <text>
        <r>
          <rPr>
            <sz val="12"/>
            <rFont val="ＭＳ ゴシック"/>
            <charset val="128"/>
          </rPr>
          <t>依頼書Ｎｏ桁数フラグ
[ ｽﾍﾟｰｽ:旧ﾚｲｱｳﾄ 6:６桁 7:７桁 9:９桁 ]</t>
        </r>
      </text>
    </comment>
    <comment ref="O118" authorId="0">
      <text>
        <r>
          <rPr>
            <sz val="12"/>
            <rFont val="ＭＳ ゴシック"/>
            <charset val="128"/>
          </rPr>
          <t>属性世代Ｎｏ
'’０’からカウントアップ</t>
        </r>
      </text>
    </comment>
    <comment ref="P118" authorId="0">
      <text>
        <r>
          <rPr>
            <sz val="12"/>
            <rFont val="ＭＳ ゴシック"/>
            <charset val="128"/>
          </rPr>
          <t>施設コード</t>
        </r>
      </text>
    </comment>
    <comment ref="Q118" authorId="0">
      <text>
        <r>
          <rPr>
            <sz val="12"/>
            <rFont val="ＭＳ ゴシック"/>
            <charset val="128"/>
          </rPr>
          <t>トレーＩＤ</t>
        </r>
      </text>
    </comment>
    <comment ref="R118" authorId="0">
      <text>
        <r>
          <rPr>
            <sz val="12"/>
            <rFont val="ＭＳ ゴシック"/>
            <charset val="128"/>
          </rPr>
          <t>トレーポジション</t>
        </r>
      </text>
    </comment>
    <comment ref="S118" authorId="0">
      <text>
        <r>
          <rPr>
            <sz val="12"/>
            <rFont val="ＭＳ ゴシック"/>
            <charset val="128"/>
          </rPr>
          <t>アッセイラックＩＤ</t>
        </r>
      </text>
    </comment>
    <comment ref="T118" authorId="0">
      <text>
        <r>
          <rPr>
            <sz val="12"/>
            <rFont val="ＭＳ ゴシック"/>
            <charset val="128"/>
          </rPr>
          <t>アッセイラックポジション</t>
        </r>
      </text>
    </comment>
    <comment ref="U118" authorId="0">
      <text>
        <r>
          <rPr>
            <sz val="12"/>
            <rFont val="ＭＳ ゴシック"/>
            <charset val="128"/>
          </rPr>
          <t>親項目コード
分画・負荷の親項目コード</t>
        </r>
      </text>
    </comment>
    <comment ref="V118" authorId="0">
      <text>
        <r>
          <rPr>
            <sz val="12"/>
            <rFont val="ＭＳ ゴシック"/>
            <charset val="128"/>
          </rPr>
          <t>セクションコード
例：　A　生化/マルチ
　　　B　血液学</t>
        </r>
      </text>
    </comment>
    <comment ref="W11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118" authorId="0">
      <text>
        <r>
          <rPr>
            <sz val="12"/>
            <rFont val="ＭＳ ゴシック"/>
            <charset val="128"/>
          </rPr>
          <t>サンプリングコード
現行ＷＳｺｰﾄﾞ</t>
        </r>
      </text>
    </comment>
    <comment ref="Y118" authorId="0">
      <text>
        <r>
          <rPr>
            <sz val="12"/>
            <rFont val="ＭＳ ゴシック"/>
            <charset val="128"/>
          </rPr>
          <t>分析機区分</t>
        </r>
      </text>
    </comment>
    <comment ref="Z118" authorId="0">
      <text>
        <r>
          <rPr>
            <sz val="12"/>
            <rFont val="ＭＳ ゴシック"/>
            <charset val="128"/>
          </rPr>
          <t xml:space="preserve">分析機ライン
</t>
        </r>
      </text>
    </comment>
    <comment ref="AA118" authorId="0">
      <text>
        <r>
          <rPr>
            <sz val="12"/>
            <rFont val="ＭＳ ゴシック"/>
            <charset val="128"/>
          </rPr>
          <t>分析機号機
号機＋モジュールＮＯ</t>
        </r>
      </text>
    </comment>
    <comment ref="AB118" authorId="0">
      <text>
        <r>
          <rPr>
            <sz val="12"/>
            <rFont val="ＭＳ ゴシック"/>
            <charset val="128"/>
          </rPr>
          <t>分析機ＳＥＱ
モジュール単位のSEQ。結果登録時に設定。
BM=分析機からの番号、日立=システム側で振る。</t>
        </r>
      </text>
    </comment>
    <comment ref="AC118" authorId="0">
      <text>
        <r>
          <rPr>
            <sz val="12"/>
            <rFont val="ＭＳ ゴシック"/>
            <charset val="128"/>
          </rPr>
          <t>分析機エラーステータス</t>
        </r>
      </text>
    </comment>
    <comment ref="AD118" authorId="0">
      <text>
        <r>
          <rPr>
            <sz val="12"/>
            <rFont val="ＭＳ ゴシック"/>
            <charset val="128"/>
          </rPr>
          <t>測定日時</t>
        </r>
      </text>
    </comment>
    <comment ref="AE118" authorId="0">
      <text>
        <r>
          <rPr>
            <sz val="12"/>
            <rFont val="ＭＳ ゴシック"/>
            <charset val="128"/>
          </rPr>
          <t>内部項目コード
分析機のチャネルコード
（分析機用項目コード）</t>
        </r>
      </text>
    </comment>
    <comment ref="AF118" authorId="0">
      <text>
        <r>
          <rPr>
            <sz val="12"/>
            <rFont val="ＭＳ ゴシック"/>
            <charset val="128"/>
          </rPr>
          <t>定性・定量フラグ
[ S:定性 R:定量 ]</t>
        </r>
      </text>
    </comment>
    <comment ref="AG118" authorId="0">
      <text>
        <r>
          <rPr>
            <sz val="12"/>
            <rFont val="ＭＳ ゴシック"/>
            <charset val="128"/>
          </rPr>
          <t>材料コード</t>
        </r>
      </text>
    </comment>
    <comment ref="AH118" authorId="0">
      <text>
        <r>
          <rPr>
            <sz val="12"/>
            <rFont val="ＭＳ ゴシック"/>
            <charset val="128"/>
          </rPr>
          <t>優先レベル
ユーザからの希望順位。検査の優先順位を示す。
01～99を任意に設定</t>
        </r>
      </text>
    </comment>
    <comment ref="AI118" authorId="0">
      <text>
        <r>
          <rPr>
            <sz val="12"/>
            <rFont val="ＭＳ ゴシック"/>
            <charset val="128"/>
          </rPr>
          <t>基準値ＮＯ
報告書に記述する基準値を示す
推定材料と項目コードからマスタ参照して算出</t>
        </r>
      </text>
    </comment>
    <comment ref="AJ11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118" authorId="0">
      <text>
        <r>
          <rPr>
            <sz val="12"/>
            <rFont val="ＭＳ ゴシック"/>
            <charset val="128"/>
          </rPr>
          <t>特別基準値ＮＯ
特別基準値マスタから導出した基準値Ｎｏ</t>
        </r>
      </text>
    </comment>
    <comment ref="AL11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118" authorId="0">
      <text>
        <r>
          <rPr>
            <sz val="12"/>
            <rFont val="ＭＳ ゴシック"/>
            <charset val="128"/>
          </rPr>
          <t>非定型負荷時間
非定型負荷区分の時間
G(12)なので24byte</t>
        </r>
      </text>
    </comment>
    <comment ref="AN118" authorId="0">
      <text>
        <r>
          <rPr>
            <sz val="12"/>
            <rFont val="ＭＳ ゴシック"/>
            <charset val="128"/>
          </rPr>
          <t>集検フラグ
[ 0:ﾃﾞﾌｫﾙﾄ 1:集検 ]</t>
        </r>
      </text>
    </comment>
    <comment ref="AO11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118" authorId="0">
      <text>
        <r>
          <rPr>
            <sz val="12"/>
            <rFont val="ＭＳ ゴシック"/>
            <charset val="128"/>
          </rPr>
          <t>凍結フラグ
凍結項目か否かを示す
区分は現行通り？→現行通り
[ ｶ:解凍 空白:一般項目 ﾄ:凍結 ]
EUC対応で2byte。</t>
        </r>
      </text>
    </comment>
    <comment ref="AQ118" authorId="0">
      <text>
        <r>
          <rPr>
            <sz val="12"/>
            <rFont val="ＭＳ ゴシック"/>
            <charset val="128"/>
          </rPr>
          <t>実施希釈倍率
実際に測定された希釈倍率。</t>
        </r>
      </text>
    </comment>
    <comment ref="AR11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118" authorId="0">
      <text>
        <r>
          <rPr>
            <sz val="12"/>
            <rFont val="ＭＳ ゴシック"/>
            <charset val="128"/>
          </rPr>
          <t>緊急依頼フラグ
緊急の依頼かどうかを示す。（患者情報より）
[ 0:デフォルト 1:緊急 ]</t>
        </r>
      </text>
    </comment>
    <comment ref="AT118" authorId="0">
      <text>
        <r>
          <rPr>
            <sz val="12"/>
            <rFont val="ＭＳ ゴシック"/>
            <charset val="128"/>
          </rPr>
          <t>緊急依頼ロットＮｏ
緊急依頼の場合に投入する検体のまとまり</t>
        </r>
      </text>
    </comment>
    <comment ref="AU11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11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11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118" authorId="0">
      <text>
        <r>
          <rPr>
            <sz val="12"/>
            <rFont val="ＭＳ ゴシック"/>
            <charset val="128"/>
          </rPr>
          <t xml:space="preserve">生データ
分析機からのそのままの値、手入力したそのままの値。(数値のみ)
</t>
        </r>
      </text>
    </comment>
    <comment ref="AY118" authorId="0">
      <text>
        <r>
          <rPr>
            <sz val="12"/>
            <rFont val="ＭＳ ゴシック"/>
            <charset val="128"/>
          </rPr>
          <t>検査結果１
基本的に数値データを保管する
必要に応じ換算、補正、校正後の値</t>
        </r>
      </text>
    </comment>
    <comment ref="AZ11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11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118" authorId="0">
      <text>
        <r>
          <rPr>
            <sz val="12"/>
            <rFont val="ＭＳ ゴシック"/>
            <charset val="128"/>
          </rPr>
          <t>検査結果補足</t>
        </r>
      </text>
    </comment>
    <comment ref="BC118" authorId="0">
      <text>
        <r>
          <rPr>
            <sz val="12"/>
            <rFont val="ＭＳ ゴシック"/>
            <charset val="128"/>
          </rPr>
          <t>表示結果
画面から手入力された値および、分析機からの値を登録</t>
        </r>
      </text>
    </comment>
    <comment ref="BD118" authorId="0">
      <text>
        <r>
          <rPr>
            <sz val="12"/>
            <rFont val="ＭＳ ゴシック"/>
            <charset val="128"/>
          </rPr>
          <t>指数（ＳＤＩ）</t>
        </r>
      </text>
    </comment>
    <comment ref="BE118" authorId="0">
      <text>
        <r>
          <rPr>
            <sz val="12"/>
            <rFont val="ＭＳ ゴシック"/>
            <charset val="128"/>
          </rPr>
          <t>結果コメント１
４桁コードをセットする場合は頭’０’埋めで右詰めで登録すること</t>
        </r>
      </text>
    </comment>
    <comment ref="BF118" authorId="0">
      <text>
        <r>
          <rPr>
            <sz val="12"/>
            <rFont val="ＭＳ ゴシック"/>
            <charset val="128"/>
          </rPr>
          <t>結果コメント２
４桁コードをセットする場合は頭’０’埋めで右詰めで登録すること</t>
        </r>
      </text>
    </comment>
    <comment ref="BG118" authorId="0">
      <text>
        <r>
          <rPr>
            <sz val="16"/>
            <rFont val="ＭＳ Ｐゴシック"/>
            <charset val="128"/>
          </rPr>
          <t>結果状況コード
[ 0:未入力 1:中間結果 3:最終結果 ]</t>
        </r>
      </text>
    </comment>
    <comment ref="BH118" authorId="0">
      <text>
        <r>
          <rPr>
            <sz val="12"/>
            <rFont val="ＭＳ ゴシック"/>
            <charset val="128"/>
          </rPr>
          <t xml:space="preserve">パニックレンジフラグ
BML設定のパニック値（基準値マスタ）で報告要否を判別。
[ 0:デフォルト 1:BMLパニック報告対象 ]
</t>
        </r>
      </text>
    </comment>
    <comment ref="BI11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118" authorId="0">
      <text>
        <r>
          <rPr>
            <sz val="12"/>
            <rFont val="ＭＳ ゴシック"/>
            <charset val="128"/>
          </rPr>
          <t xml:space="preserve">結果換算フラグ
換算した結果か否か
[ 0:デフォルト 1:換算結果 ]
</t>
        </r>
      </text>
    </comment>
    <comment ref="BK11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11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11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11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118" authorId="0">
      <text>
        <r>
          <rPr>
            <sz val="12"/>
            <rFont val="ＭＳ ゴシック"/>
            <charset val="128"/>
          </rPr>
          <t>特別異常値区分（男）
施設？で判断可能。</t>
        </r>
      </text>
    </comment>
    <comment ref="BP118" authorId="0">
      <text>
        <r>
          <rPr>
            <sz val="12"/>
            <rFont val="ＭＳ ゴシック"/>
            <charset val="128"/>
          </rPr>
          <t>特別異常値区分（女）
施設？で判断可能。</t>
        </r>
      </text>
    </comment>
    <comment ref="BQ118" authorId="0">
      <text>
        <r>
          <rPr>
            <sz val="12"/>
            <rFont val="ＭＳ ゴシック"/>
            <charset val="128"/>
          </rPr>
          <t>特別異常値区分（不明）
施設？で判断可能。</t>
        </r>
      </text>
    </comment>
    <comment ref="BR118" authorId="0">
      <text>
        <r>
          <rPr>
            <sz val="12"/>
            <rFont val="ＭＳ ゴシック"/>
            <charset val="128"/>
          </rPr>
          <t>血清情報(乳び）レベル
'－３ ～ ＋３</t>
        </r>
      </text>
    </comment>
    <comment ref="BS118" authorId="0">
      <text>
        <r>
          <rPr>
            <sz val="12"/>
            <rFont val="ＭＳ ゴシック"/>
            <charset val="128"/>
          </rPr>
          <t>血清情報(乳び）エラーステータス
分析機の値を設定</t>
        </r>
      </text>
    </comment>
    <comment ref="BT118" authorId="0">
      <text>
        <r>
          <rPr>
            <sz val="12"/>
            <rFont val="ＭＳ ゴシック"/>
            <charset val="128"/>
          </rPr>
          <t>血清情報(溶血) レベル
'－３ ～ ＋３</t>
        </r>
      </text>
    </comment>
    <comment ref="BU118" authorId="0">
      <text>
        <r>
          <rPr>
            <sz val="12"/>
            <rFont val="ＭＳ ゴシック"/>
            <charset val="128"/>
          </rPr>
          <t>血清情報(溶血) エラーステータス
分析機の値を設定</t>
        </r>
      </text>
    </comment>
    <comment ref="BV118" authorId="0">
      <text>
        <r>
          <rPr>
            <sz val="12"/>
            <rFont val="ＭＳ ゴシック"/>
            <charset val="128"/>
          </rPr>
          <t>血清情報(etc)  レベル</t>
        </r>
      </text>
    </comment>
    <comment ref="BW118" authorId="0">
      <text>
        <r>
          <rPr>
            <sz val="12"/>
            <rFont val="ＭＳ ゴシック"/>
            <charset val="128"/>
          </rPr>
          <t>血清情報(etc)  エラーステータス</t>
        </r>
      </text>
    </comment>
    <comment ref="BX118" authorId="0">
      <text>
        <r>
          <rPr>
            <sz val="12"/>
            <rFont val="ＭＳ ゴシック"/>
            <charset val="128"/>
          </rPr>
          <t>コントロールＮｏ
精度管理対象元のコントロールNoを結果登録時に設定。</t>
        </r>
      </text>
    </comment>
    <comment ref="BY118" authorId="0">
      <text>
        <r>
          <rPr>
            <sz val="12"/>
            <rFont val="ＭＳ ゴシック"/>
            <charset val="128"/>
          </rPr>
          <t>検査ＳＥＱ
検査G単位に振られる番号
初回：分注展開時にトレー毎に振る？W/S時は？</t>
        </r>
      </text>
    </comment>
    <comment ref="BZ118" authorId="0">
      <text>
        <r>
          <rPr>
            <sz val="12"/>
            <rFont val="ＭＳ ゴシック"/>
            <charset val="128"/>
          </rPr>
          <t>検査バッチＮｏ</t>
        </r>
      </text>
    </comment>
    <comment ref="CA118" authorId="0">
      <text>
        <r>
          <rPr>
            <sz val="12"/>
            <rFont val="ＭＳ ゴシック"/>
            <charset val="128"/>
          </rPr>
          <t>プロットＮｏ
X_M管理対象元のプロットNoを結果登録時に設定。</t>
        </r>
      </text>
    </comment>
    <comment ref="CB118" authorId="0">
      <text>
        <r>
          <rPr>
            <sz val="12"/>
            <rFont val="ＭＳ ゴシック"/>
            <charset val="128"/>
          </rPr>
          <t>プロットＳＥＱ
プロットNO内のSEQ（ファイルで番号管理）</t>
        </r>
      </text>
    </comment>
    <comment ref="CC118" authorId="0">
      <text>
        <r>
          <rPr>
            <sz val="12"/>
            <rFont val="ＭＳ ゴシック"/>
            <charset val="128"/>
          </rPr>
          <t>データ入力担当者</t>
        </r>
      </text>
    </comment>
    <comment ref="CD118" authorId="0">
      <text>
        <r>
          <rPr>
            <sz val="12"/>
            <rFont val="ＭＳ ゴシック"/>
            <charset val="128"/>
          </rPr>
          <t>データ入力日時</t>
        </r>
      </text>
    </comment>
    <comment ref="CE118" authorId="0">
      <text>
        <r>
          <rPr>
            <sz val="12"/>
            <rFont val="ＭＳ ゴシック"/>
            <charset val="128"/>
          </rPr>
          <t>検査完了日時</t>
        </r>
      </text>
    </comment>
    <comment ref="CF118" authorId="0">
      <text>
        <r>
          <rPr>
            <sz val="12"/>
            <rFont val="ＭＳ ゴシック"/>
            <charset val="128"/>
          </rPr>
          <t>報告日時</t>
        </r>
      </text>
    </comment>
    <comment ref="CG118" authorId="0">
      <text>
        <r>
          <rPr>
            <sz val="12"/>
            <rFont val="ＭＳ ゴシック"/>
            <charset val="128"/>
          </rPr>
          <t>報告希望時間
施設からの報告希望時間。
属性情報から引き継ぐ</t>
        </r>
      </text>
    </comment>
    <comment ref="CH118" authorId="0">
      <text>
        <r>
          <rPr>
            <sz val="12"/>
            <rFont val="ＭＳ ゴシック"/>
            <charset val="128"/>
          </rPr>
          <t>次回報告予定日
中間報告対象の最終報告予定日
報告時に項目マスタで＋日数を取得し設定</t>
        </r>
      </text>
    </comment>
    <comment ref="CI118" authorId="0">
      <text>
        <r>
          <rPr>
            <sz val="12"/>
            <rFont val="ＭＳ ゴシック"/>
            <charset val="128"/>
          </rPr>
          <t>次回報告予定時刻
報告希望時間から引き継ぐ</t>
        </r>
      </text>
    </comment>
    <comment ref="CJ11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118" authorId="0">
      <text>
        <r>
          <rPr>
            <sz val="12"/>
            <rFont val="ＭＳ ゴシック"/>
            <charset val="128"/>
          </rPr>
          <t>画像別紙フラグ
画像別紙情報が存在するか否か
[ 0:無し 1:有り]
検査結果詳細情報を使用する</t>
        </r>
      </text>
    </comment>
    <comment ref="CL118" authorId="0">
      <text>
        <r>
          <rPr>
            <sz val="12"/>
            <rFont val="ＭＳ ゴシック"/>
            <charset val="128"/>
          </rPr>
          <t>補正フラグ
[ 0:補正対象外 1:手動補正前 2:自動補正前 3:手動補正済 4:自動補正済 ]</t>
        </r>
      </text>
    </comment>
    <comment ref="CM118" authorId="0">
      <text>
        <r>
          <rPr>
            <sz val="12"/>
            <rFont val="ＭＳ Ｐゴシック"/>
            <charset val="128"/>
          </rPr>
          <t>結果優先フラグ
複数検査回数で画面、帳票等に優先的に表示させるためのフラグ
[ ｽﾍﾟｰｽ:ﾃﾞﾌｫﾙﾄ 1:優先結果 ]</t>
        </r>
      </text>
    </comment>
    <comment ref="CN118" authorId="0">
      <text>
        <r>
          <rPr>
            <sz val="12"/>
            <rFont val="ＭＳ ゴシック"/>
            <charset val="128"/>
          </rPr>
          <t>手入力フラグ
手入力されたかどうかを判断するフラグ
[ ｽﾍﾟｰｽ:ﾃﾞﾌｫﾙﾄ 1:手入力結果 ]</t>
        </r>
      </text>
    </comment>
    <comment ref="CO118" authorId="0">
      <text>
        <r>
          <rPr>
            <sz val="12"/>
            <rFont val="ＭＳ ゴシック"/>
            <charset val="128"/>
          </rPr>
          <t>採用フラグ
同一検査回数内で結果を採用したフラグ</t>
        </r>
      </text>
    </comment>
    <comment ref="CP11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118" authorId="0">
      <text>
        <r>
          <rPr>
            <sz val="12"/>
            <rFont val="ＭＳ ゴシック"/>
            <charset val="128"/>
          </rPr>
          <t>再検フラグ01
オンライン、入力画面にてレンジチェック（RNGCHKMST）を行った際に更新する。
正常　　　：０、１
高値エラー：３
低値エラー：４</t>
        </r>
      </text>
    </comment>
    <comment ref="CR11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11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118" authorId="0">
      <text>
        <r>
          <rPr>
            <sz val="12"/>
            <rFont val="ＭＳ ゴシック"/>
            <charset val="128"/>
          </rPr>
          <t>再検フラグ04
※分画チェック</t>
        </r>
      </text>
    </comment>
    <comment ref="CU118" authorId="0">
      <text>
        <r>
          <rPr>
            <sz val="12"/>
            <rFont val="ＭＳ ゴシック"/>
            <charset val="128"/>
          </rPr>
          <t>再検フラグ05
※乳び・溶血チェック</t>
        </r>
      </text>
    </comment>
    <comment ref="CV118" authorId="0">
      <text>
        <r>
          <rPr>
            <sz val="12"/>
            <rFont val="ＭＳ ゴシック"/>
            <charset val="128"/>
          </rPr>
          <t xml:space="preserve">※履歴チェック
</t>
        </r>
      </text>
    </comment>
    <comment ref="CW11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118" authorId="0">
      <text>
        <r>
          <rPr>
            <sz val="12"/>
            <rFont val="ＭＳ ゴシック"/>
            <charset val="128"/>
          </rPr>
          <t>再検フラグ08
※計算チェック</t>
        </r>
      </text>
    </comment>
    <comment ref="CY118" authorId="0">
      <text>
        <r>
          <rPr>
            <sz val="12"/>
            <rFont val="ＭＳ ゴシック"/>
            <charset val="128"/>
          </rPr>
          <t>再検フラグ09
※１００％チェック</t>
        </r>
      </text>
    </comment>
    <comment ref="CZ118" authorId="0">
      <text>
        <r>
          <rPr>
            <sz val="12"/>
            <rFont val="ＭＳ ゴシック"/>
            <charset val="128"/>
          </rPr>
          <t>再検フラグ10
※透析前後チェック</t>
        </r>
      </text>
    </comment>
    <comment ref="DA11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118" authorId="0">
      <text>
        <r>
          <rPr>
            <sz val="12"/>
            <rFont val="ＭＳ ゴシック"/>
            <charset val="128"/>
          </rPr>
          <t xml:space="preserve">再検フラグ12
※校正処理
</t>
        </r>
      </text>
    </comment>
    <comment ref="DC118" authorId="0">
      <text>
        <r>
          <rPr>
            <sz val="12"/>
            <rFont val="ＭＳ ゴシック"/>
            <charset val="128"/>
          </rPr>
          <t>再検フラグ13
※照合NG確定処理</t>
        </r>
      </text>
    </comment>
    <comment ref="DD118" authorId="0">
      <text>
        <r>
          <rPr>
            <sz val="12"/>
            <rFont val="ＭＳ ゴシック"/>
            <charset val="128"/>
          </rPr>
          <t>再検フラグ14
※相関チェック(WS間)</t>
        </r>
      </text>
    </comment>
    <comment ref="DE118" authorId="0">
      <text>
        <r>
          <rPr>
            <sz val="12"/>
            <rFont val="ＭＳ ゴシック"/>
            <charset val="128"/>
          </rPr>
          <t>再検フラグ15
※負荷パターンチェック</t>
        </r>
      </text>
    </comment>
    <comment ref="DF11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118" authorId="0">
      <text>
        <r>
          <rPr>
            <sz val="12"/>
            <rFont val="ＭＳ ゴシック"/>
            <charset val="128"/>
          </rPr>
          <t xml:space="preserve">再検フラグ17
※チェック状態フラグ
[ 0:未ﾁｪｯｸ 1:OK 2:NG ]
(ﾁｪｯｸ不要なフラグは1＝OKの設定にすする)
</t>
        </r>
      </text>
    </comment>
    <comment ref="DH118" authorId="0">
      <text>
        <r>
          <rPr>
            <sz val="12"/>
            <rFont val="ＭＳ ゴシック"/>
            <charset val="128"/>
          </rPr>
          <t>再検フラグ18</t>
        </r>
      </text>
    </comment>
    <comment ref="DI118" authorId="0">
      <text>
        <r>
          <rPr>
            <sz val="12"/>
            <rFont val="ＭＳ ゴシック"/>
            <charset val="128"/>
          </rPr>
          <t xml:space="preserve">再検フラグ19
※チェック状態フラグ
[ 0:未ﾁｪｯｸ 1:OK 2:NG ]
(ﾁｪｯｸ不要なフラグは1＝OKの設定にすする)
</t>
        </r>
      </text>
    </comment>
    <comment ref="DJ118" authorId="0">
      <text>
        <r>
          <rPr>
            <sz val="12"/>
            <rFont val="ＭＳ ゴシック"/>
            <charset val="128"/>
          </rPr>
          <t xml:space="preserve">再検フラグ20
※チェック状態フラグ
[ 0:未ﾁｪｯｸ 1:OK 2:NG ]
(ﾁｪｯｸ不要なフラグは1＝OKの設定にすする)
</t>
        </r>
      </text>
    </comment>
    <comment ref="DK118" authorId="0">
      <text>
        <r>
          <rPr>
            <sz val="12"/>
            <rFont val="ＭＳ ゴシック"/>
            <charset val="128"/>
          </rPr>
          <t>再検理由コードＡ
代表の再検理由コードをセット</t>
        </r>
      </text>
    </comment>
    <comment ref="DL118" authorId="0">
      <text>
        <r>
          <rPr>
            <sz val="12"/>
            <rFont val="ＭＳ ゴシック"/>
            <charset val="128"/>
          </rPr>
          <t xml:space="preserve">再検理由コードＢ
代表の再検理由コードをセット
</t>
        </r>
      </text>
    </comment>
    <comment ref="DM118" authorId="0">
      <text>
        <r>
          <rPr>
            <sz val="12"/>
            <rFont val="ＭＳ ゴシック"/>
            <charset val="128"/>
          </rPr>
          <t>再検理由コードＣ
代表の再検理由コードをセット</t>
        </r>
      </text>
    </comment>
    <comment ref="DN118" authorId="0">
      <text>
        <r>
          <rPr>
            <sz val="12"/>
            <rFont val="ＭＳ ゴシック"/>
            <charset val="128"/>
          </rPr>
          <t>情報更新日時</t>
        </r>
      </text>
    </comment>
    <comment ref="DO118" authorId="0">
      <text>
        <r>
          <rPr>
            <sz val="12"/>
            <rFont val="ＭＳ ゴシック"/>
            <charset val="128"/>
          </rPr>
          <t>情報登録日時
データが作成された時の登録日時</t>
        </r>
      </text>
    </comment>
    <comment ref="DP118" authorId="0">
      <text>
        <r>
          <rPr>
            <sz val="12"/>
            <rFont val="ＭＳ ゴシック"/>
            <charset val="128"/>
          </rPr>
          <t>照会結果
検査結果＋「以上・以下・未満」等を付加し編集済みの表示用結果値</t>
        </r>
      </text>
    </comment>
    <comment ref="DP128" authorId="0">
      <text>
        <r>
          <rPr>
            <sz val="12"/>
            <rFont val="ＭＳ ゴシック"/>
            <charset val="128"/>
          </rPr>
          <t>情報登録日時
データが作成された時の登録日時</t>
        </r>
      </text>
    </comment>
    <comment ref="DQ128" authorId="0">
      <text>
        <r>
          <rPr>
            <sz val="12"/>
            <rFont val="ＭＳ ゴシック"/>
            <charset val="128"/>
          </rPr>
          <t>照会結果
検査結果＋「以上・以下・未満」等を付加し編集済みの表示用結果値</t>
        </r>
      </text>
    </comment>
    <comment ref="B134" authorId="0">
      <text>
        <r>
          <rPr>
            <sz val="12"/>
            <rFont val="ＭＳ ゴシック"/>
            <charset val="128"/>
          </rPr>
          <t>検査開始日</t>
        </r>
      </text>
    </comment>
    <comment ref="C134" authorId="0">
      <text>
        <r>
          <rPr>
            <sz val="12"/>
            <rFont val="ＭＳ ゴシック"/>
            <charset val="128"/>
          </rPr>
          <t>処理日</t>
        </r>
      </text>
    </comment>
    <comment ref="D13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4" authorId="0">
      <text>
        <r>
          <rPr>
            <sz val="12"/>
            <rFont val="ＭＳ ゴシック"/>
            <charset val="128"/>
          </rPr>
          <t>検体Ｎｏ桁数フラグ
[ ｽﾍﾟｰｽ:旧ﾚｲｱｳﾄ 6:６桁 7:７桁 9:９桁 ]</t>
        </r>
      </text>
    </comment>
    <comment ref="F134" authorId="0">
      <text>
        <r>
          <rPr>
            <sz val="12"/>
            <rFont val="ＭＳ ゴシック"/>
            <charset val="128"/>
          </rPr>
          <t>検査グループ
EUC対応で16byte。</t>
        </r>
      </text>
    </comment>
    <comment ref="G134" authorId="0">
      <text>
        <r>
          <rPr>
            <b/>
            <sz val="12"/>
            <rFont val="ＭＳ ゴシック"/>
            <charset val="128"/>
          </rPr>
          <t xml:space="preserve">項目コード:
</t>
        </r>
      </text>
    </comment>
    <comment ref="H134" authorId="0">
      <text>
        <r>
          <rPr>
            <sz val="12"/>
            <rFont val="ＭＳ ゴシック"/>
            <charset val="128"/>
          </rPr>
          <t>検査回数</t>
        </r>
      </text>
    </comment>
    <comment ref="I134" authorId="0">
      <text>
        <r>
          <rPr>
            <sz val="12"/>
            <rFont val="ＭＳ ゴシック"/>
            <charset val="128"/>
          </rPr>
          <t>検査回数枝番
同一検査回数で希釈倍率が違うものを表現</t>
        </r>
      </text>
    </comment>
    <comment ref="J134" authorId="0">
      <text>
        <r>
          <rPr>
            <sz val="12"/>
            <rFont val="ＭＳ ゴシック"/>
            <charset val="128"/>
          </rPr>
          <t xml:space="preserve">依頼発生元区分
[ 0:上位ｼｽﾃﾑ(報告あり) 1:ｻﾃﾗｲﾄｼｽﾃﾑ(報告あり) 2:ｻﾃﾗｲﾄｼｽﾃﾑ(報告なし) ]
</t>
        </r>
      </text>
    </comment>
    <comment ref="K13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4" authorId="0">
      <text>
        <r>
          <rPr>
            <sz val="12"/>
            <rFont val="ＭＳ ゴシック"/>
            <charset val="128"/>
          </rPr>
          <t>ＢＭＬ受付年月日</t>
        </r>
      </text>
    </comment>
    <comment ref="N134" authorId="0">
      <text>
        <r>
          <rPr>
            <sz val="12"/>
            <rFont val="ＭＳ ゴシック"/>
            <charset val="128"/>
          </rPr>
          <t>依頼書Ｎｏ</t>
        </r>
      </text>
    </comment>
    <comment ref="O134" authorId="0">
      <text>
        <r>
          <rPr>
            <sz val="12"/>
            <rFont val="ＭＳ ゴシック"/>
            <charset val="128"/>
          </rPr>
          <t>依頼書Ｎｏ桁数フラグ
[ ｽﾍﾟｰｽ:旧ﾚｲｱｳﾄ 6:６桁 7:７桁 9:９桁 ]</t>
        </r>
      </text>
    </comment>
    <comment ref="P134" authorId="0">
      <text>
        <r>
          <rPr>
            <sz val="12"/>
            <rFont val="ＭＳ ゴシック"/>
            <charset val="128"/>
          </rPr>
          <t>属性世代Ｎｏ
'’０’からカウントアップ</t>
        </r>
      </text>
    </comment>
    <comment ref="Q134" authorId="0">
      <text>
        <r>
          <rPr>
            <sz val="12"/>
            <rFont val="ＭＳ ゴシック"/>
            <charset val="128"/>
          </rPr>
          <t>施設コード</t>
        </r>
      </text>
    </comment>
    <comment ref="R134" authorId="0">
      <text>
        <r>
          <rPr>
            <sz val="12"/>
            <rFont val="ＭＳ ゴシック"/>
            <charset val="128"/>
          </rPr>
          <t>トレーＩＤ</t>
        </r>
      </text>
    </comment>
    <comment ref="S134" authorId="0">
      <text>
        <r>
          <rPr>
            <sz val="12"/>
            <rFont val="ＭＳ ゴシック"/>
            <charset val="128"/>
          </rPr>
          <t>トレーポジション</t>
        </r>
      </text>
    </comment>
    <comment ref="T134" authorId="0">
      <text>
        <r>
          <rPr>
            <sz val="12"/>
            <rFont val="ＭＳ ゴシック"/>
            <charset val="128"/>
          </rPr>
          <t>アッセイラックＩＤ</t>
        </r>
      </text>
    </comment>
    <comment ref="U134" authorId="0">
      <text>
        <r>
          <rPr>
            <sz val="12"/>
            <rFont val="ＭＳ ゴシック"/>
            <charset val="128"/>
          </rPr>
          <t>アッセイラックポジション</t>
        </r>
      </text>
    </comment>
    <comment ref="V134" authorId="0">
      <text>
        <r>
          <rPr>
            <sz val="12"/>
            <rFont val="ＭＳ ゴシック"/>
            <charset val="128"/>
          </rPr>
          <t>親項目コード
分画・負荷の親項目コード</t>
        </r>
      </text>
    </comment>
    <comment ref="W134" authorId="0">
      <text>
        <r>
          <rPr>
            <sz val="12"/>
            <rFont val="ＭＳ ゴシック"/>
            <charset val="128"/>
          </rPr>
          <t>セクションコード
例：　A　生化/マルチ
　　　B　血液学</t>
        </r>
      </text>
    </comment>
    <comment ref="X13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4" authorId="0">
      <text>
        <r>
          <rPr>
            <sz val="12"/>
            <rFont val="ＭＳ ゴシック"/>
            <charset val="128"/>
          </rPr>
          <t>サンプリングコード
現行ＷＳｺｰﾄﾞ</t>
        </r>
      </text>
    </comment>
    <comment ref="Z134" authorId="0">
      <text>
        <r>
          <rPr>
            <sz val="12"/>
            <rFont val="ＭＳ ゴシック"/>
            <charset val="128"/>
          </rPr>
          <t>分析機区分</t>
        </r>
      </text>
    </comment>
    <comment ref="AA134" authorId="0">
      <text>
        <r>
          <rPr>
            <sz val="12"/>
            <rFont val="ＭＳ ゴシック"/>
            <charset val="128"/>
          </rPr>
          <t xml:space="preserve">分析機ライン
</t>
        </r>
      </text>
    </comment>
    <comment ref="AB134" authorId="0">
      <text>
        <r>
          <rPr>
            <sz val="12"/>
            <rFont val="ＭＳ ゴシック"/>
            <charset val="128"/>
          </rPr>
          <t>分析機号機
号機＋モジュールＮＯ</t>
        </r>
      </text>
    </comment>
    <comment ref="AC134" authorId="0">
      <text>
        <r>
          <rPr>
            <sz val="12"/>
            <rFont val="ＭＳ ゴシック"/>
            <charset val="128"/>
          </rPr>
          <t>分析機ＳＥＱ
モジュール単位のSEQ。結果登録時に設定。
BM=分析機からの番号、日立=システム側で振る。</t>
        </r>
      </text>
    </comment>
    <comment ref="AD134" authorId="0">
      <text>
        <r>
          <rPr>
            <sz val="12"/>
            <rFont val="ＭＳ ゴシック"/>
            <charset val="128"/>
          </rPr>
          <t>分析機エラーステータス</t>
        </r>
      </text>
    </comment>
    <comment ref="AE134" authorId="0">
      <text>
        <r>
          <rPr>
            <sz val="12"/>
            <rFont val="ＭＳ ゴシック"/>
            <charset val="128"/>
          </rPr>
          <t>測定日時</t>
        </r>
      </text>
    </comment>
    <comment ref="AF134" authorId="0">
      <text>
        <r>
          <rPr>
            <sz val="12"/>
            <rFont val="ＭＳ ゴシック"/>
            <charset val="128"/>
          </rPr>
          <t>内部項目コード
分析機のチャネルコード
（分析機用項目コード）</t>
        </r>
      </text>
    </comment>
    <comment ref="AG134" authorId="0">
      <text>
        <r>
          <rPr>
            <sz val="12"/>
            <rFont val="ＭＳ ゴシック"/>
            <charset val="128"/>
          </rPr>
          <t>定性・定量フラグ
[ S:定性 R:定量 ]</t>
        </r>
      </text>
    </comment>
    <comment ref="AH134" authorId="0">
      <text>
        <r>
          <rPr>
            <sz val="12"/>
            <rFont val="ＭＳ ゴシック"/>
            <charset val="128"/>
          </rPr>
          <t>材料コード</t>
        </r>
      </text>
    </comment>
    <comment ref="AI134" authorId="0">
      <text>
        <r>
          <rPr>
            <sz val="12"/>
            <rFont val="ＭＳ ゴシック"/>
            <charset val="128"/>
          </rPr>
          <t>優先レベル
ユーザからの希望順位。検査の優先順位を示す。
01～99を任意に設定</t>
        </r>
      </text>
    </comment>
    <comment ref="AJ134" authorId="0">
      <text>
        <r>
          <rPr>
            <sz val="12"/>
            <rFont val="ＭＳ ゴシック"/>
            <charset val="128"/>
          </rPr>
          <t>基準値ＮＯ
報告書に記述する基準値を示す
推定材料と項目コードからマスタ参照して算出</t>
        </r>
      </text>
    </comment>
    <comment ref="AK13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4" authorId="0">
      <text>
        <r>
          <rPr>
            <sz val="12"/>
            <rFont val="ＭＳ ゴシック"/>
            <charset val="128"/>
          </rPr>
          <t>特別基準値ＮＯ
特別基準値マスタから導出した基準値Ｎｏ</t>
        </r>
      </text>
    </comment>
    <comment ref="AM13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4" authorId="0">
      <text>
        <r>
          <rPr>
            <sz val="12"/>
            <rFont val="ＭＳ ゴシック"/>
            <charset val="128"/>
          </rPr>
          <t>非定型負荷時間
非定型負荷区分の時間
G(12)なので24byte</t>
        </r>
      </text>
    </comment>
    <comment ref="AO134" authorId="0">
      <text>
        <r>
          <rPr>
            <sz val="12"/>
            <rFont val="ＭＳ ゴシック"/>
            <charset val="128"/>
          </rPr>
          <t>集検フラグ
[ 0:ﾃﾞﾌｫﾙﾄ 1:集検 ]</t>
        </r>
      </text>
    </comment>
    <comment ref="AP13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4" authorId="0">
      <text>
        <r>
          <rPr>
            <sz val="12"/>
            <rFont val="ＭＳ ゴシック"/>
            <charset val="128"/>
          </rPr>
          <t>凍結フラグ
凍結項目か否かを示す
区分は現行通り？→現行通り
[ ｶ:解凍 空白:一般項目 ﾄ:凍結 ]
EUC対応で2byte。</t>
        </r>
      </text>
    </comment>
    <comment ref="AR134" authorId="0">
      <text>
        <r>
          <rPr>
            <sz val="12"/>
            <rFont val="ＭＳ ゴシック"/>
            <charset val="128"/>
          </rPr>
          <t>実施希釈倍率
実際に測定された希釈倍率。</t>
        </r>
      </text>
    </comment>
    <comment ref="AS13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4" authorId="0">
      <text>
        <r>
          <rPr>
            <sz val="12"/>
            <rFont val="ＭＳ ゴシック"/>
            <charset val="128"/>
          </rPr>
          <t>緊急依頼フラグ
緊急の依頼かどうかを示す。（患者情報より）
[ 0:デフォルト 1:緊急 ]</t>
        </r>
      </text>
    </comment>
    <comment ref="AU134" authorId="0">
      <text>
        <r>
          <rPr>
            <sz val="12"/>
            <rFont val="ＭＳ ゴシック"/>
            <charset val="128"/>
          </rPr>
          <t>緊急依頼ロットＮｏ
緊急依頼の場合に投入する検体のまとまり</t>
        </r>
      </text>
    </comment>
    <comment ref="AV13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4" authorId="0">
      <text>
        <r>
          <rPr>
            <sz val="12"/>
            <rFont val="ＭＳ ゴシック"/>
            <charset val="128"/>
          </rPr>
          <t xml:space="preserve">生データ
分析機からのそのままの値、手入力したそのままの値。(数値のみ)
</t>
        </r>
      </text>
    </comment>
    <comment ref="AZ134" authorId="0">
      <text>
        <r>
          <rPr>
            <sz val="12"/>
            <rFont val="ＭＳ ゴシック"/>
            <charset val="128"/>
          </rPr>
          <t>検査結果１
基本的に数値データを保管する
必要に応じ換算、補正、校正後の値</t>
        </r>
      </text>
    </comment>
    <comment ref="BA13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4" authorId="0">
      <text>
        <r>
          <rPr>
            <sz val="12"/>
            <rFont val="ＭＳ ゴシック"/>
            <charset val="128"/>
          </rPr>
          <t>検査結果補足</t>
        </r>
      </text>
    </comment>
    <comment ref="BD134" authorId="0">
      <text>
        <r>
          <rPr>
            <sz val="12"/>
            <rFont val="ＭＳ ゴシック"/>
            <charset val="128"/>
          </rPr>
          <t>表示結果
画面から手入力された値および、分析機からの値を登録</t>
        </r>
      </text>
    </comment>
    <comment ref="BE134" authorId="0">
      <text>
        <r>
          <rPr>
            <sz val="12"/>
            <rFont val="ＭＳ ゴシック"/>
            <charset val="128"/>
          </rPr>
          <t>指数（ＳＤＩ）</t>
        </r>
      </text>
    </comment>
    <comment ref="BF134" authorId="0">
      <text>
        <r>
          <rPr>
            <sz val="12"/>
            <rFont val="ＭＳ ゴシック"/>
            <charset val="128"/>
          </rPr>
          <t>結果コメント１
４桁コードをセットする場合は頭’０’埋めで右詰めで登録すること</t>
        </r>
      </text>
    </comment>
    <comment ref="BG134" authorId="0">
      <text>
        <r>
          <rPr>
            <sz val="12"/>
            <rFont val="ＭＳ ゴシック"/>
            <charset val="128"/>
          </rPr>
          <t>結果コメント２
４桁コードをセットする場合は頭’０’埋めで右詰めで登録すること</t>
        </r>
      </text>
    </comment>
    <comment ref="BH134" authorId="0">
      <text>
        <r>
          <rPr>
            <sz val="16"/>
            <rFont val="ＭＳ Ｐゴシック"/>
            <charset val="128"/>
          </rPr>
          <t>結果状況コード
[ 0:未入力 1:中間結果 3:最終結果 ]</t>
        </r>
      </text>
    </comment>
    <comment ref="BI134" authorId="0">
      <text>
        <r>
          <rPr>
            <sz val="12"/>
            <rFont val="ＭＳ ゴシック"/>
            <charset val="128"/>
          </rPr>
          <t xml:space="preserve">パニックレンジフラグ
BML設定のパニック値（基準値マスタ）で報告要否を判別。
[ 0:デフォルト 1:BMLパニック報告対象 ]
</t>
        </r>
      </text>
    </comment>
    <comment ref="BJ13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4" authorId="0">
      <text>
        <r>
          <rPr>
            <sz val="12"/>
            <rFont val="ＭＳ ゴシック"/>
            <charset val="128"/>
          </rPr>
          <t xml:space="preserve">結果換算フラグ
換算した結果か否か
[ 0:デフォルト 1:換算結果 ]
</t>
        </r>
      </text>
    </comment>
    <comment ref="BL13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4" authorId="0">
      <text>
        <r>
          <rPr>
            <sz val="12"/>
            <rFont val="ＭＳ ゴシック"/>
            <charset val="128"/>
          </rPr>
          <t>特別異常値区分（男）
施設？で判断可能。</t>
        </r>
      </text>
    </comment>
    <comment ref="BQ134" authorId="0">
      <text>
        <r>
          <rPr>
            <sz val="12"/>
            <rFont val="ＭＳ ゴシック"/>
            <charset val="128"/>
          </rPr>
          <t>特別異常値区分（女）
施設？で判断可能。</t>
        </r>
      </text>
    </comment>
    <comment ref="BR134" authorId="0">
      <text>
        <r>
          <rPr>
            <sz val="12"/>
            <rFont val="ＭＳ ゴシック"/>
            <charset val="128"/>
          </rPr>
          <t>特別異常値区分（不明）
施設？で判断可能。</t>
        </r>
      </text>
    </comment>
    <comment ref="BS134" authorId="0">
      <text>
        <r>
          <rPr>
            <sz val="12"/>
            <rFont val="ＭＳ ゴシック"/>
            <charset val="128"/>
          </rPr>
          <t>血清情報(乳び）レベル
'－３ ～ ＋３</t>
        </r>
      </text>
    </comment>
    <comment ref="BT134" authorId="0">
      <text>
        <r>
          <rPr>
            <sz val="12"/>
            <rFont val="ＭＳ ゴシック"/>
            <charset val="128"/>
          </rPr>
          <t>血清情報(乳び）エラーステータス
分析機の値を設定</t>
        </r>
      </text>
    </comment>
    <comment ref="BU134" authorId="0">
      <text>
        <r>
          <rPr>
            <sz val="12"/>
            <rFont val="ＭＳ ゴシック"/>
            <charset val="128"/>
          </rPr>
          <t>血清情報(溶血) レベル
'－３ ～ ＋３</t>
        </r>
      </text>
    </comment>
    <comment ref="BV134" authorId="0">
      <text>
        <r>
          <rPr>
            <sz val="12"/>
            <rFont val="ＭＳ ゴシック"/>
            <charset val="128"/>
          </rPr>
          <t>血清情報(溶血) エラーステータス
分析機の値を設定</t>
        </r>
      </text>
    </comment>
    <comment ref="BW134" authorId="0">
      <text>
        <r>
          <rPr>
            <sz val="12"/>
            <rFont val="ＭＳ ゴシック"/>
            <charset val="128"/>
          </rPr>
          <t>血清情報(etc)  レベル</t>
        </r>
      </text>
    </comment>
    <comment ref="BX134" authorId="0">
      <text>
        <r>
          <rPr>
            <sz val="12"/>
            <rFont val="ＭＳ ゴシック"/>
            <charset val="128"/>
          </rPr>
          <t>血清情報(etc)  エラーステータス</t>
        </r>
      </text>
    </comment>
    <comment ref="BY134" authorId="0">
      <text>
        <r>
          <rPr>
            <sz val="12"/>
            <rFont val="ＭＳ ゴシック"/>
            <charset val="128"/>
          </rPr>
          <t>コントロールＮｏ
精度管理対象元のコントロールNoを結果登録時に設定。</t>
        </r>
      </text>
    </comment>
    <comment ref="BZ134" authorId="0">
      <text>
        <r>
          <rPr>
            <sz val="12"/>
            <rFont val="ＭＳ ゴシック"/>
            <charset val="128"/>
          </rPr>
          <t>検査ＳＥＱ
検査G単位に振られる番号
初回：分注展開時にトレー毎に振る？W/S時は？</t>
        </r>
      </text>
    </comment>
    <comment ref="CA134" authorId="0">
      <text>
        <r>
          <rPr>
            <sz val="12"/>
            <rFont val="ＭＳ ゴシック"/>
            <charset val="128"/>
          </rPr>
          <t>検査バッチＮｏ</t>
        </r>
      </text>
    </comment>
    <comment ref="CB134" authorId="0">
      <text>
        <r>
          <rPr>
            <sz val="12"/>
            <rFont val="ＭＳ ゴシック"/>
            <charset val="128"/>
          </rPr>
          <t>プロットＮｏ
X_M管理対象元のプロットNoを結果登録時に設定。</t>
        </r>
      </text>
    </comment>
    <comment ref="CC134" authorId="0">
      <text>
        <r>
          <rPr>
            <sz val="12"/>
            <rFont val="ＭＳ ゴシック"/>
            <charset val="128"/>
          </rPr>
          <t>プロットＳＥＱ
プロットNO内のSEQ（ファイルで番号管理）</t>
        </r>
      </text>
    </comment>
    <comment ref="CD134" authorId="0">
      <text>
        <r>
          <rPr>
            <sz val="12"/>
            <rFont val="ＭＳ ゴシック"/>
            <charset val="128"/>
          </rPr>
          <t>データ入力担当者</t>
        </r>
      </text>
    </comment>
    <comment ref="CE134" authorId="0">
      <text>
        <r>
          <rPr>
            <sz val="12"/>
            <rFont val="ＭＳ ゴシック"/>
            <charset val="128"/>
          </rPr>
          <t>データ入力日時</t>
        </r>
      </text>
    </comment>
    <comment ref="CF134" authorId="0">
      <text>
        <r>
          <rPr>
            <sz val="12"/>
            <rFont val="ＭＳ ゴシック"/>
            <charset val="128"/>
          </rPr>
          <t>検査完了日時</t>
        </r>
      </text>
    </comment>
    <comment ref="CG134" authorId="0">
      <text>
        <r>
          <rPr>
            <sz val="12"/>
            <rFont val="ＭＳ ゴシック"/>
            <charset val="128"/>
          </rPr>
          <t>報告日時</t>
        </r>
      </text>
    </comment>
    <comment ref="CH134" authorId="0">
      <text>
        <r>
          <rPr>
            <sz val="12"/>
            <rFont val="ＭＳ ゴシック"/>
            <charset val="128"/>
          </rPr>
          <t>報告希望時間
施設からの報告希望時間。
属性情報から引き継ぐ</t>
        </r>
      </text>
    </comment>
    <comment ref="CI134" authorId="0">
      <text>
        <r>
          <rPr>
            <sz val="12"/>
            <rFont val="ＭＳ ゴシック"/>
            <charset val="128"/>
          </rPr>
          <t>次回報告予定日
中間報告対象の最終報告予定日
報告時に項目マスタで＋日数を取得し設定</t>
        </r>
      </text>
    </comment>
    <comment ref="CJ134" authorId="0">
      <text>
        <r>
          <rPr>
            <sz val="12"/>
            <rFont val="ＭＳ ゴシック"/>
            <charset val="128"/>
          </rPr>
          <t>次回報告予定時刻
報告希望時間から引き継ぐ</t>
        </r>
      </text>
    </comment>
    <comment ref="CK13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4" authorId="0">
      <text>
        <r>
          <rPr>
            <sz val="12"/>
            <rFont val="ＭＳ ゴシック"/>
            <charset val="128"/>
          </rPr>
          <t>画像別紙フラグ
画像別紙情報が存在するか否か
[ 0:無し 1:有り]
検査結果詳細情報を使用する</t>
        </r>
      </text>
    </comment>
    <comment ref="CM134" authorId="0">
      <text>
        <r>
          <rPr>
            <sz val="12"/>
            <rFont val="ＭＳ ゴシック"/>
            <charset val="128"/>
          </rPr>
          <t>補正フラグ
[ 0:補正対象外 1:手動補正前 2:自動補正前 3:手動補正済 4:自動補正済 ]</t>
        </r>
      </text>
    </comment>
    <comment ref="CN134" authorId="0">
      <text>
        <r>
          <rPr>
            <sz val="12"/>
            <rFont val="ＭＳ Ｐゴシック"/>
            <charset val="128"/>
          </rPr>
          <t>結果優先フラグ
複数検査回数で画面、帳票等に優先的に表示させるためのフラグ
[ ｽﾍﾟｰｽ:ﾃﾞﾌｫﾙﾄ 1:優先結果 ]</t>
        </r>
      </text>
    </comment>
    <comment ref="CO134" authorId="0">
      <text>
        <r>
          <rPr>
            <sz val="12"/>
            <rFont val="ＭＳ ゴシック"/>
            <charset val="128"/>
          </rPr>
          <t>手入力フラグ
手入力されたかどうかを判断するフラグ
[ ｽﾍﾟｰｽ:ﾃﾞﾌｫﾙﾄ 1:手入力結果 ]</t>
        </r>
      </text>
    </comment>
    <comment ref="CP134" authorId="0">
      <text>
        <r>
          <rPr>
            <sz val="12"/>
            <rFont val="ＭＳ ゴシック"/>
            <charset val="128"/>
          </rPr>
          <t>採用フラグ
同一検査回数内で結果を採用したフラグ</t>
        </r>
      </text>
    </comment>
    <comment ref="CQ13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4" authorId="0">
      <text>
        <r>
          <rPr>
            <sz val="12"/>
            <rFont val="ＭＳ ゴシック"/>
            <charset val="128"/>
          </rPr>
          <t>再検フラグ01
オンライン、入力画面にてレンジチェック（RNGCHKMST）を行った際に更新する。
正常　　　：０、１
高値エラー：３
低値エラー：４</t>
        </r>
      </text>
    </comment>
    <comment ref="CS13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4" authorId="0">
      <text>
        <r>
          <rPr>
            <sz val="12"/>
            <rFont val="ＭＳ ゴシック"/>
            <charset val="128"/>
          </rPr>
          <t>再検フラグ04
※分画チェック</t>
        </r>
      </text>
    </comment>
    <comment ref="CV134" authorId="0">
      <text>
        <r>
          <rPr>
            <sz val="12"/>
            <rFont val="ＭＳ ゴシック"/>
            <charset val="128"/>
          </rPr>
          <t>再検フラグ05
※乳び・溶血チェック</t>
        </r>
      </text>
    </comment>
    <comment ref="CW134" authorId="0">
      <text>
        <r>
          <rPr>
            <sz val="12"/>
            <rFont val="ＭＳ ゴシック"/>
            <charset val="128"/>
          </rPr>
          <t xml:space="preserve">※履歴チェック
</t>
        </r>
      </text>
    </comment>
    <comment ref="CX13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4" authorId="0">
      <text>
        <r>
          <rPr>
            <sz val="12"/>
            <rFont val="ＭＳ ゴシック"/>
            <charset val="128"/>
          </rPr>
          <t>再検フラグ08
※計算チェック</t>
        </r>
      </text>
    </comment>
    <comment ref="CZ134" authorId="0">
      <text>
        <r>
          <rPr>
            <sz val="12"/>
            <rFont val="ＭＳ ゴシック"/>
            <charset val="128"/>
          </rPr>
          <t>再検フラグ09
※１００％チェック</t>
        </r>
      </text>
    </comment>
    <comment ref="DA134" authorId="0">
      <text>
        <r>
          <rPr>
            <sz val="12"/>
            <rFont val="ＭＳ ゴシック"/>
            <charset val="128"/>
          </rPr>
          <t>再検フラグ10
※透析前後チェック</t>
        </r>
      </text>
    </comment>
    <comment ref="DB13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4" authorId="0">
      <text>
        <r>
          <rPr>
            <sz val="12"/>
            <rFont val="ＭＳ ゴシック"/>
            <charset val="128"/>
          </rPr>
          <t xml:space="preserve">再検フラグ12
※校正処理
</t>
        </r>
      </text>
    </comment>
    <comment ref="DD134" authorId="0">
      <text>
        <r>
          <rPr>
            <sz val="12"/>
            <rFont val="ＭＳ ゴシック"/>
            <charset val="128"/>
          </rPr>
          <t>再検フラグ13
※照合NG確定処理</t>
        </r>
      </text>
    </comment>
    <comment ref="DE134" authorId="0">
      <text>
        <r>
          <rPr>
            <sz val="12"/>
            <rFont val="ＭＳ ゴシック"/>
            <charset val="128"/>
          </rPr>
          <t>再検フラグ14
※相関チェック(WS間)</t>
        </r>
      </text>
    </comment>
    <comment ref="DF134" authorId="0">
      <text>
        <r>
          <rPr>
            <sz val="12"/>
            <rFont val="ＭＳ ゴシック"/>
            <charset val="128"/>
          </rPr>
          <t>再検フラグ15
※負荷パターンチェック</t>
        </r>
      </text>
    </comment>
    <comment ref="DG13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4" authorId="0">
      <text>
        <r>
          <rPr>
            <sz val="12"/>
            <rFont val="ＭＳ ゴシック"/>
            <charset val="128"/>
          </rPr>
          <t xml:space="preserve">再検フラグ17
※チェック状態フラグ
[ 0:未ﾁｪｯｸ 1:OK 2:NG ]
(ﾁｪｯｸ不要なフラグは1＝OKの設定にすする)
</t>
        </r>
      </text>
    </comment>
    <comment ref="DI134" authorId="0">
      <text>
        <r>
          <rPr>
            <sz val="12"/>
            <rFont val="ＭＳ ゴシック"/>
            <charset val="128"/>
          </rPr>
          <t>再検フラグ18</t>
        </r>
      </text>
    </comment>
    <comment ref="DJ134" authorId="0">
      <text>
        <r>
          <rPr>
            <sz val="12"/>
            <rFont val="ＭＳ ゴシック"/>
            <charset val="128"/>
          </rPr>
          <t xml:space="preserve">再検フラグ19
※チェック状態フラグ
[ 0:未ﾁｪｯｸ 1:OK 2:NG ]
(ﾁｪｯｸ不要なフラグは1＝OKの設定にすする)
</t>
        </r>
      </text>
    </comment>
    <comment ref="DK134" authorId="0">
      <text>
        <r>
          <rPr>
            <sz val="12"/>
            <rFont val="ＭＳ ゴシック"/>
            <charset val="128"/>
          </rPr>
          <t xml:space="preserve">再検フラグ20
※チェック状態フラグ
[ 0:未ﾁｪｯｸ 1:OK 2:NG ]
(ﾁｪｯｸ不要なフラグは1＝OKの設定にすする)
</t>
        </r>
      </text>
    </comment>
    <comment ref="DL134" authorId="0">
      <text>
        <r>
          <rPr>
            <sz val="12"/>
            <rFont val="ＭＳ ゴシック"/>
            <charset val="128"/>
          </rPr>
          <t>再検理由コードＡ
代表の再検理由コードをセット</t>
        </r>
      </text>
    </comment>
    <comment ref="DM134" authorId="0">
      <text>
        <r>
          <rPr>
            <sz val="12"/>
            <rFont val="ＭＳ ゴシック"/>
            <charset val="128"/>
          </rPr>
          <t xml:space="preserve">再検理由コードＢ
代表の再検理由コードをセット
</t>
        </r>
      </text>
    </comment>
    <comment ref="DN134" authorId="0">
      <text>
        <r>
          <rPr>
            <sz val="12"/>
            <rFont val="ＭＳ ゴシック"/>
            <charset val="128"/>
          </rPr>
          <t>再検理由コードＣ
代表の再検理由コードをセット</t>
        </r>
      </text>
    </comment>
    <comment ref="DO134" authorId="0">
      <text>
        <r>
          <rPr>
            <sz val="12"/>
            <rFont val="ＭＳ ゴシック"/>
            <charset val="128"/>
          </rPr>
          <t>情報更新日時</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DP154" authorId="0">
      <text>
        <r>
          <rPr>
            <sz val="12"/>
            <rFont val="ＭＳ ゴシック"/>
            <charset val="128"/>
          </rPr>
          <t>情報登録日時
データが作成された時の登録日時</t>
        </r>
      </text>
    </comment>
    <comment ref="DQ154" authorId="0">
      <text>
        <r>
          <rPr>
            <sz val="12"/>
            <rFont val="ＭＳ ゴシック"/>
            <charset val="128"/>
          </rPr>
          <t>照会結果
検査結果＋「以上・以下・未満」等を付加し編集済みの表示用結果値</t>
        </r>
      </text>
    </comment>
    <comment ref="B160" authorId="0">
      <text>
        <r>
          <rPr>
            <sz val="12"/>
            <rFont val="ＭＳ ゴシック"/>
            <charset val="128"/>
          </rPr>
          <t>検査開始日</t>
        </r>
      </text>
    </comment>
    <comment ref="C160" authorId="0">
      <text>
        <r>
          <rPr>
            <sz val="12"/>
            <rFont val="ＭＳ ゴシック"/>
            <charset val="128"/>
          </rPr>
          <t>処理日</t>
        </r>
      </text>
    </comment>
    <comment ref="D16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0" authorId="0">
      <text>
        <r>
          <rPr>
            <sz val="12"/>
            <rFont val="ＭＳ ゴシック"/>
            <charset val="128"/>
          </rPr>
          <t>検体Ｎｏ桁数フラグ
[ ｽﾍﾟｰｽ:旧ﾚｲｱｳﾄ 6:６桁 7:７桁 9:９桁 ]</t>
        </r>
      </text>
    </comment>
    <comment ref="F160" authorId="0">
      <text>
        <r>
          <rPr>
            <sz val="12"/>
            <rFont val="ＭＳ ゴシック"/>
            <charset val="128"/>
          </rPr>
          <t>検査グループ
EUC対応で16byte。</t>
        </r>
      </text>
    </comment>
    <comment ref="G160" authorId="0">
      <text>
        <r>
          <rPr>
            <b/>
            <sz val="12"/>
            <rFont val="ＭＳ ゴシック"/>
            <charset val="128"/>
          </rPr>
          <t xml:space="preserve">項目コード:
</t>
        </r>
      </text>
    </comment>
    <comment ref="H160" authorId="0">
      <text>
        <r>
          <rPr>
            <sz val="12"/>
            <rFont val="ＭＳ ゴシック"/>
            <charset val="128"/>
          </rPr>
          <t>検査回数</t>
        </r>
      </text>
    </comment>
    <comment ref="I160" authorId="0">
      <text>
        <r>
          <rPr>
            <sz val="12"/>
            <rFont val="ＭＳ ゴシック"/>
            <charset val="128"/>
          </rPr>
          <t>検査回数枝番
同一検査回数で希釈倍率が違うものを表現</t>
        </r>
      </text>
    </comment>
    <comment ref="J160" authorId="0">
      <text>
        <r>
          <rPr>
            <sz val="12"/>
            <rFont val="ＭＳ ゴシック"/>
            <charset val="128"/>
          </rPr>
          <t xml:space="preserve">依頼発生元区分
[ 0:上位ｼｽﾃﾑ(報告あり) 1:ｻﾃﾗｲﾄｼｽﾃﾑ(報告あり) 2:ｻﾃﾗｲﾄｼｽﾃﾑ(報告なし) ]
</t>
        </r>
      </text>
    </comment>
    <comment ref="K16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0" authorId="0">
      <text>
        <r>
          <rPr>
            <sz val="12"/>
            <rFont val="ＭＳ ゴシック"/>
            <charset val="128"/>
          </rPr>
          <t>ＢＭＬ受付年月日</t>
        </r>
      </text>
    </comment>
    <comment ref="N160" authorId="0">
      <text>
        <r>
          <rPr>
            <sz val="12"/>
            <rFont val="ＭＳ ゴシック"/>
            <charset val="128"/>
          </rPr>
          <t>依頼書Ｎｏ</t>
        </r>
      </text>
    </comment>
    <comment ref="O160" authorId="0">
      <text>
        <r>
          <rPr>
            <sz val="12"/>
            <rFont val="ＭＳ ゴシック"/>
            <charset val="128"/>
          </rPr>
          <t>依頼書Ｎｏ桁数フラグ
[ ｽﾍﾟｰｽ:旧ﾚｲｱｳﾄ 6:６桁 7:７桁 9:９桁 ]</t>
        </r>
      </text>
    </comment>
    <comment ref="P160" authorId="0">
      <text>
        <r>
          <rPr>
            <sz val="12"/>
            <rFont val="ＭＳ ゴシック"/>
            <charset val="128"/>
          </rPr>
          <t>属性世代Ｎｏ
'’０’からカウントアップ</t>
        </r>
      </text>
    </comment>
    <comment ref="Q160" authorId="0">
      <text>
        <r>
          <rPr>
            <sz val="12"/>
            <rFont val="ＭＳ ゴシック"/>
            <charset val="128"/>
          </rPr>
          <t>施設コード</t>
        </r>
      </text>
    </comment>
    <comment ref="R160" authorId="0">
      <text>
        <r>
          <rPr>
            <sz val="12"/>
            <rFont val="ＭＳ ゴシック"/>
            <charset val="128"/>
          </rPr>
          <t>トレーＩＤ</t>
        </r>
      </text>
    </comment>
    <comment ref="S160" authorId="0">
      <text>
        <r>
          <rPr>
            <sz val="12"/>
            <rFont val="ＭＳ ゴシック"/>
            <charset val="128"/>
          </rPr>
          <t>トレーポジション</t>
        </r>
      </text>
    </comment>
    <comment ref="T160" authorId="0">
      <text>
        <r>
          <rPr>
            <sz val="12"/>
            <rFont val="ＭＳ ゴシック"/>
            <charset val="128"/>
          </rPr>
          <t>アッセイラックＩＤ</t>
        </r>
      </text>
    </comment>
    <comment ref="U160" authorId="0">
      <text>
        <r>
          <rPr>
            <sz val="12"/>
            <rFont val="ＭＳ ゴシック"/>
            <charset val="128"/>
          </rPr>
          <t>アッセイラックポジション</t>
        </r>
      </text>
    </comment>
    <comment ref="V160" authorId="0">
      <text>
        <r>
          <rPr>
            <sz val="12"/>
            <rFont val="ＭＳ ゴシック"/>
            <charset val="128"/>
          </rPr>
          <t>親項目コード
分画・負荷の親項目コード</t>
        </r>
      </text>
    </comment>
    <comment ref="W160" authorId="0">
      <text>
        <r>
          <rPr>
            <sz val="12"/>
            <rFont val="ＭＳ ゴシック"/>
            <charset val="128"/>
          </rPr>
          <t>セクションコード
例：　A　生化/マルチ
　　　B　血液学</t>
        </r>
      </text>
    </comment>
    <comment ref="X16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0" authorId="0">
      <text>
        <r>
          <rPr>
            <sz val="12"/>
            <rFont val="ＭＳ ゴシック"/>
            <charset val="128"/>
          </rPr>
          <t>サンプリングコード
現行ＷＳｺｰﾄﾞ</t>
        </r>
      </text>
    </comment>
    <comment ref="Z160" authorId="0">
      <text>
        <r>
          <rPr>
            <sz val="12"/>
            <rFont val="ＭＳ ゴシック"/>
            <charset val="128"/>
          </rPr>
          <t>分析機区分</t>
        </r>
      </text>
    </comment>
    <comment ref="AA160" authorId="0">
      <text>
        <r>
          <rPr>
            <sz val="12"/>
            <rFont val="ＭＳ ゴシック"/>
            <charset val="128"/>
          </rPr>
          <t xml:space="preserve">分析機ライン
</t>
        </r>
      </text>
    </comment>
    <comment ref="AB160" authorId="0">
      <text>
        <r>
          <rPr>
            <sz val="12"/>
            <rFont val="ＭＳ ゴシック"/>
            <charset val="128"/>
          </rPr>
          <t>分析機号機
号機＋モジュールＮＯ</t>
        </r>
      </text>
    </comment>
    <comment ref="AC160" authorId="0">
      <text>
        <r>
          <rPr>
            <sz val="12"/>
            <rFont val="ＭＳ ゴシック"/>
            <charset val="128"/>
          </rPr>
          <t>分析機ＳＥＱ
モジュール単位のSEQ。結果登録時に設定。
BM=分析機からの番号、日立=システム側で振る。</t>
        </r>
      </text>
    </comment>
    <comment ref="AD160" authorId="0">
      <text>
        <r>
          <rPr>
            <sz val="12"/>
            <rFont val="ＭＳ ゴシック"/>
            <charset val="128"/>
          </rPr>
          <t>分析機エラーステータス</t>
        </r>
      </text>
    </comment>
    <comment ref="AE160" authorId="0">
      <text>
        <r>
          <rPr>
            <sz val="12"/>
            <rFont val="ＭＳ ゴシック"/>
            <charset val="128"/>
          </rPr>
          <t>測定日時</t>
        </r>
      </text>
    </comment>
    <comment ref="AF160" authorId="0">
      <text>
        <r>
          <rPr>
            <sz val="12"/>
            <rFont val="ＭＳ ゴシック"/>
            <charset val="128"/>
          </rPr>
          <t>内部項目コード
分析機のチャネルコード
（分析機用項目コード）</t>
        </r>
      </text>
    </comment>
    <comment ref="AG160" authorId="0">
      <text>
        <r>
          <rPr>
            <sz val="12"/>
            <rFont val="ＭＳ ゴシック"/>
            <charset val="128"/>
          </rPr>
          <t>定性・定量フラグ
[ S:定性 R:定量 ]</t>
        </r>
      </text>
    </comment>
    <comment ref="AH160" authorId="0">
      <text>
        <r>
          <rPr>
            <sz val="12"/>
            <rFont val="ＭＳ ゴシック"/>
            <charset val="128"/>
          </rPr>
          <t>材料コード</t>
        </r>
      </text>
    </comment>
    <comment ref="AI160" authorId="0">
      <text>
        <r>
          <rPr>
            <sz val="12"/>
            <rFont val="ＭＳ ゴシック"/>
            <charset val="128"/>
          </rPr>
          <t>優先レベル
ユーザからの希望順位。検査の優先順位を示す。
01～99を任意に設定</t>
        </r>
      </text>
    </comment>
    <comment ref="AJ160" authorId="0">
      <text>
        <r>
          <rPr>
            <sz val="12"/>
            <rFont val="ＭＳ ゴシック"/>
            <charset val="128"/>
          </rPr>
          <t>基準値ＮＯ
報告書に記述する基準値を示す
推定材料と項目コードからマスタ参照して算出</t>
        </r>
      </text>
    </comment>
    <comment ref="AK16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0" authorId="0">
      <text>
        <r>
          <rPr>
            <sz val="12"/>
            <rFont val="ＭＳ ゴシック"/>
            <charset val="128"/>
          </rPr>
          <t>特別基準値ＮＯ
特別基準値マスタから導出した基準値Ｎｏ</t>
        </r>
      </text>
    </comment>
    <comment ref="AM16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0" authorId="0">
      <text>
        <r>
          <rPr>
            <sz val="12"/>
            <rFont val="ＭＳ ゴシック"/>
            <charset val="128"/>
          </rPr>
          <t>非定型負荷時間
非定型負荷区分の時間
G(12)なので24byte</t>
        </r>
      </text>
    </comment>
    <comment ref="AO160" authorId="0">
      <text>
        <r>
          <rPr>
            <sz val="12"/>
            <rFont val="ＭＳ ゴシック"/>
            <charset val="128"/>
          </rPr>
          <t>集検フラグ
[ 0:ﾃﾞﾌｫﾙﾄ 1:集検 ]</t>
        </r>
      </text>
    </comment>
    <comment ref="AP16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0" authorId="0">
      <text>
        <r>
          <rPr>
            <sz val="12"/>
            <rFont val="ＭＳ ゴシック"/>
            <charset val="128"/>
          </rPr>
          <t>凍結フラグ
凍結項目か否かを示す
区分は現行通り？→現行通り
[ ｶ:解凍 空白:一般項目 ﾄ:凍結 ]
EUC対応で2byte。</t>
        </r>
      </text>
    </comment>
    <comment ref="AR160" authorId="0">
      <text>
        <r>
          <rPr>
            <sz val="12"/>
            <rFont val="ＭＳ ゴシック"/>
            <charset val="128"/>
          </rPr>
          <t>実施希釈倍率
実際に測定された希釈倍率。</t>
        </r>
      </text>
    </comment>
    <comment ref="AS16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0" authorId="0">
      <text>
        <r>
          <rPr>
            <sz val="12"/>
            <rFont val="ＭＳ ゴシック"/>
            <charset val="128"/>
          </rPr>
          <t>緊急依頼フラグ
緊急の依頼かどうかを示す。（患者情報より）
[ 0:デフォルト 1:緊急 ]</t>
        </r>
      </text>
    </comment>
    <comment ref="AU160" authorId="0">
      <text>
        <r>
          <rPr>
            <sz val="12"/>
            <rFont val="ＭＳ ゴシック"/>
            <charset val="128"/>
          </rPr>
          <t>緊急依頼ロットＮｏ
緊急依頼の場合に投入する検体のまとまり</t>
        </r>
      </text>
    </comment>
    <comment ref="AV16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0" authorId="0">
      <text>
        <r>
          <rPr>
            <sz val="12"/>
            <rFont val="ＭＳ ゴシック"/>
            <charset val="128"/>
          </rPr>
          <t xml:space="preserve">生データ
分析機からのそのままの値、手入力したそのままの値。(数値のみ)
</t>
        </r>
      </text>
    </comment>
    <comment ref="AZ160" authorId="0">
      <text>
        <r>
          <rPr>
            <sz val="12"/>
            <rFont val="ＭＳ ゴシック"/>
            <charset val="128"/>
          </rPr>
          <t>検査結果１
基本的に数値データを保管する
必要に応じ換算、補正、校正後の値</t>
        </r>
      </text>
    </comment>
    <comment ref="BA16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0" authorId="0">
      <text>
        <r>
          <rPr>
            <sz val="12"/>
            <rFont val="ＭＳ ゴシック"/>
            <charset val="128"/>
          </rPr>
          <t>検査結果補足</t>
        </r>
      </text>
    </comment>
    <comment ref="BD160" authorId="0">
      <text>
        <r>
          <rPr>
            <sz val="12"/>
            <rFont val="ＭＳ ゴシック"/>
            <charset val="128"/>
          </rPr>
          <t>表示結果
画面から手入力された値および、分析機からの値を登録</t>
        </r>
      </text>
    </comment>
    <comment ref="BE160" authorId="0">
      <text>
        <r>
          <rPr>
            <sz val="12"/>
            <rFont val="ＭＳ ゴシック"/>
            <charset val="128"/>
          </rPr>
          <t>指数（ＳＤＩ）</t>
        </r>
      </text>
    </comment>
    <comment ref="BF160" authorId="0">
      <text>
        <r>
          <rPr>
            <sz val="12"/>
            <rFont val="ＭＳ ゴシック"/>
            <charset val="128"/>
          </rPr>
          <t>結果コメント１
４桁コードをセットする場合は頭’０’埋めで右詰めで登録すること</t>
        </r>
      </text>
    </comment>
    <comment ref="BG160" authorId="0">
      <text>
        <r>
          <rPr>
            <sz val="12"/>
            <rFont val="ＭＳ ゴシック"/>
            <charset val="128"/>
          </rPr>
          <t>結果コメント２
４桁コードをセットする場合は頭’０’埋めで右詰めで登録すること</t>
        </r>
      </text>
    </comment>
    <comment ref="BH160" authorId="0">
      <text>
        <r>
          <rPr>
            <sz val="16"/>
            <rFont val="ＭＳ Ｐゴシック"/>
            <charset val="128"/>
          </rPr>
          <t>結果状況コード
[ 0:未入力 1:中間結果 3:最終結果 ]</t>
        </r>
      </text>
    </comment>
    <comment ref="BI160" authorId="0">
      <text>
        <r>
          <rPr>
            <sz val="12"/>
            <rFont val="ＭＳ ゴシック"/>
            <charset val="128"/>
          </rPr>
          <t xml:space="preserve">パニックレンジフラグ
BML設定のパニック値（基準値マスタ）で報告要否を判別。
[ 0:デフォルト 1:BMLパニック報告対象 ]
</t>
        </r>
      </text>
    </comment>
    <comment ref="BJ16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0" authorId="0">
      <text>
        <r>
          <rPr>
            <sz val="12"/>
            <rFont val="ＭＳ ゴシック"/>
            <charset val="128"/>
          </rPr>
          <t xml:space="preserve">結果換算フラグ
換算した結果か否か
[ 0:デフォルト 1:換算結果 ]
</t>
        </r>
      </text>
    </comment>
    <comment ref="BL16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0" authorId="0">
      <text>
        <r>
          <rPr>
            <sz val="12"/>
            <rFont val="ＭＳ ゴシック"/>
            <charset val="128"/>
          </rPr>
          <t>特別異常値区分（男）
施設？で判断可能。</t>
        </r>
      </text>
    </comment>
    <comment ref="BQ160" authorId="0">
      <text>
        <r>
          <rPr>
            <sz val="12"/>
            <rFont val="ＭＳ ゴシック"/>
            <charset val="128"/>
          </rPr>
          <t>特別異常値区分（女）
施設？で判断可能。</t>
        </r>
      </text>
    </comment>
    <comment ref="BR160" authorId="0">
      <text>
        <r>
          <rPr>
            <sz val="12"/>
            <rFont val="ＭＳ ゴシック"/>
            <charset val="128"/>
          </rPr>
          <t>特別異常値区分（不明）
施設？で判断可能。</t>
        </r>
      </text>
    </comment>
    <comment ref="BS160" authorId="0">
      <text>
        <r>
          <rPr>
            <sz val="12"/>
            <rFont val="ＭＳ ゴシック"/>
            <charset val="128"/>
          </rPr>
          <t>血清情報(乳び）レベル
'－３ ～ ＋３</t>
        </r>
      </text>
    </comment>
    <comment ref="BT160" authorId="0">
      <text>
        <r>
          <rPr>
            <sz val="12"/>
            <rFont val="ＭＳ ゴシック"/>
            <charset val="128"/>
          </rPr>
          <t>血清情報(乳び）エラーステータス
分析機の値を設定</t>
        </r>
      </text>
    </comment>
    <comment ref="BU160" authorId="0">
      <text>
        <r>
          <rPr>
            <sz val="12"/>
            <rFont val="ＭＳ ゴシック"/>
            <charset val="128"/>
          </rPr>
          <t>血清情報(溶血) レベル
'－３ ～ ＋３</t>
        </r>
      </text>
    </comment>
    <comment ref="BV160" authorId="0">
      <text>
        <r>
          <rPr>
            <sz val="12"/>
            <rFont val="ＭＳ ゴシック"/>
            <charset val="128"/>
          </rPr>
          <t>血清情報(溶血) エラーステータス
分析機の値を設定</t>
        </r>
      </text>
    </comment>
    <comment ref="BW160" authorId="0">
      <text>
        <r>
          <rPr>
            <sz val="12"/>
            <rFont val="ＭＳ ゴシック"/>
            <charset val="128"/>
          </rPr>
          <t>血清情報(etc)  レベル</t>
        </r>
      </text>
    </comment>
    <comment ref="BX160" authorId="0">
      <text>
        <r>
          <rPr>
            <sz val="12"/>
            <rFont val="ＭＳ ゴシック"/>
            <charset val="128"/>
          </rPr>
          <t>血清情報(etc)  エラーステータス</t>
        </r>
      </text>
    </comment>
    <comment ref="BY160" authorId="0">
      <text>
        <r>
          <rPr>
            <sz val="12"/>
            <rFont val="ＭＳ ゴシック"/>
            <charset val="128"/>
          </rPr>
          <t>コントロールＮｏ
精度管理対象元のコントロールNoを結果登録時に設定。</t>
        </r>
      </text>
    </comment>
    <comment ref="BZ160" authorId="0">
      <text>
        <r>
          <rPr>
            <sz val="12"/>
            <rFont val="ＭＳ ゴシック"/>
            <charset val="128"/>
          </rPr>
          <t>検査ＳＥＱ
検査G単位に振られる番号
初回：分注展開時にトレー毎に振る？W/S時は？</t>
        </r>
      </text>
    </comment>
    <comment ref="CA160" authorId="0">
      <text>
        <r>
          <rPr>
            <sz val="12"/>
            <rFont val="ＭＳ ゴシック"/>
            <charset val="128"/>
          </rPr>
          <t>検査バッチＮｏ</t>
        </r>
      </text>
    </comment>
    <comment ref="CB160" authorId="0">
      <text>
        <r>
          <rPr>
            <sz val="12"/>
            <rFont val="ＭＳ ゴシック"/>
            <charset val="128"/>
          </rPr>
          <t>プロットＮｏ
X_M管理対象元のプロットNoを結果登録時に設定。</t>
        </r>
      </text>
    </comment>
    <comment ref="CC160" authorId="0">
      <text>
        <r>
          <rPr>
            <sz val="12"/>
            <rFont val="ＭＳ ゴシック"/>
            <charset val="128"/>
          </rPr>
          <t>プロットＳＥＱ
プロットNO内のSEQ（ファイルで番号管理）</t>
        </r>
      </text>
    </comment>
    <comment ref="CD160" authorId="0">
      <text>
        <r>
          <rPr>
            <sz val="12"/>
            <rFont val="ＭＳ ゴシック"/>
            <charset val="128"/>
          </rPr>
          <t>データ入力担当者</t>
        </r>
      </text>
    </comment>
    <comment ref="CE160" authorId="0">
      <text>
        <r>
          <rPr>
            <sz val="12"/>
            <rFont val="ＭＳ ゴシック"/>
            <charset val="128"/>
          </rPr>
          <t>データ入力日時</t>
        </r>
      </text>
    </comment>
    <comment ref="CF160" authorId="0">
      <text>
        <r>
          <rPr>
            <sz val="12"/>
            <rFont val="ＭＳ ゴシック"/>
            <charset val="128"/>
          </rPr>
          <t>検査完了日時</t>
        </r>
      </text>
    </comment>
    <comment ref="CG160" authorId="0">
      <text>
        <r>
          <rPr>
            <sz val="12"/>
            <rFont val="ＭＳ ゴシック"/>
            <charset val="128"/>
          </rPr>
          <t>報告日時</t>
        </r>
      </text>
    </comment>
    <comment ref="CH160" authorId="0">
      <text>
        <r>
          <rPr>
            <sz val="12"/>
            <rFont val="ＭＳ ゴシック"/>
            <charset val="128"/>
          </rPr>
          <t>報告希望時間
施設からの報告希望時間。
属性情報から引き継ぐ</t>
        </r>
      </text>
    </comment>
    <comment ref="CI160" authorId="0">
      <text>
        <r>
          <rPr>
            <sz val="12"/>
            <rFont val="ＭＳ ゴシック"/>
            <charset val="128"/>
          </rPr>
          <t>次回報告予定日
中間報告対象の最終報告予定日
報告時に項目マスタで＋日数を取得し設定</t>
        </r>
      </text>
    </comment>
    <comment ref="CJ160" authorId="0">
      <text>
        <r>
          <rPr>
            <sz val="12"/>
            <rFont val="ＭＳ ゴシック"/>
            <charset val="128"/>
          </rPr>
          <t>次回報告予定時刻
報告希望時間から引き継ぐ</t>
        </r>
      </text>
    </comment>
    <comment ref="CK16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0" authorId="0">
      <text>
        <r>
          <rPr>
            <sz val="12"/>
            <rFont val="ＭＳ ゴシック"/>
            <charset val="128"/>
          </rPr>
          <t>画像別紙フラグ
画像別紙情報が存在するか否か
[ 0:無し 1:有り]
検査結果詳細情報を使用する</t>
        </r>
      </text>
    </comment>
    <comment ref="CM160" authorId="0">
      <text>
        <r>
          <rPr>
            <sz val="12"/>
            <rFont val="ＭＳ ゴシック"/>
            <charset val="128"/>
          </rPr>
          <t>補正フラグ
[ 0:補正対象外 1:手動補正前 2:自動補正前 3:手動補正済 4:自動補正済 ]</t>
        </r>
      </text>
    </comment>
    <comment ref="CN160" authorId="0">
      <text>
        <r>
          <rPr>
            <sz val="12"/>
            <rFont val="ＭＳ Ｐゴシック"/>
            <charset val="128"/>
          </rPr>
          <t>結果優先フラグ
複数検査回数で画面、帳票等に優先的に表示させるためのフラグ
[ ｽﾍﾟｰｽ:ﾃﾞﾌｫﾙﾄ 1:優先結果 ]</t>
        </r>
      </text>
    </comment>
    <comment ref="CO160" authorId="0">
      <text>
        <r>
          <rPr>
            <sz val="12"/>
            <rFont val="ＭＳ ゴシック"/>
            <charset val="128"/>
          </rPr>
          <t>手入力フラグ
手入力されたかどうかを判断するフラグ
[ ｽﾍﾟｰｽ:ﾃﾞﾌｫﾙﾄ 1:手入力結果 ]</t>
        </r>
      </text>
    </comment>
    <comment ref="CP160" authorId="0">
      <text>
        <r>
          <rPr>
            <sz val="12"/>
            <rFont val="ＭＳ ゴシック"/>
            <charset val="128"/>
          </rPr>
          <t>採用フラグ
同一検査回数内で結果を採用したフラグ</t>
        </r>
      </text>
    </comment>
    <comment ref="CQ16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0" authorId="0">
      <text>
        <r>
          <rPr>
            <sz val="12"/>
            <rFont val="ＭＳ ゴシック"/>
            <charset val="128"/>
          </rPr>
          <t>再検フラグ01
オンライン、入力画面にてレンジチェック（RNGCHKMST）を行った際に更新する。
正常　　　：０、１
高値エラー：３
低値エラー：４</t>
        </r>
      </text>
    </comment>
    <comment ref="CS16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0" authorId="0">
      <text>
        <r>
          <rPr>
            <sz val="12"/>
            <rFont val="ＭＳ ゴシック"/>
            <charset val="128"/>
          </rPr>
          <t>再検フラグ04
※分画チェック</t>
        </r>
      </text>
    </comment>
    <comment ref="CV160" authorId="0">
      <text>
        <r>
          <rPr>
            <sz val="12"/>
            <rFont val="ＭＳ ゴシック"/>
            <charset val="128"/>
          </rPr>
          <t>再検フラグ05
※乳び・溶血チェック</t>
        </r>
      </text>
    </comment>
    <comment ref="CW160" authorId="0">
      <text>
        <r>
          <rPr>
            <sz val="12"/>
            <rFont val="ＭＳ ゴシック"/>
            <charset val="128"/>
          </rPr>
          <t xml:space="preserve">※履歴チェック
</t>
        </r>
      </text>
    </comment>
    <comment ref="CX16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0" authorId="0">
      <text>
        <r>
          <rPr>
            <sz val="12"/>
            <rFont val="ＭＳ ゴシック"/>
            <charset val="128"/>
          </rPr>
          <t>再検フラグ08
※計算チェック</t>
        </r>
      </text>
    </comment>
    <comment ref="CZ160" authorId="0">
      <text>
        <r>
          <rPr>
            <sz val="12"/>
            <rFont val="ＭＳ ゴシック"/>
            <charset val="128"/>
          </rPr>
          <t>再検フラグ09
※１００％チェック</t>
        </r>
      </text>
    </comment>
    <comment ref="DA160" authorId="0">
      <text>
        <r>
          <rPr>
            <sz val="12"/>
            <rFont val="ＭＳ ゴシック"/>
            <charset val="128"/>
          </rPr>
          <t>再検フラグ10
※透析前後チェック</t>
        </r>
      </text>
    </comment>
    <comment ref="DB16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0" authorId="0">
      <text>
        <r>
          <rPr>
            <sz val="12"/>
            <rFont val="ＭＳ ゴシック"/>
            <charset val="128"/>
          </rPr>
          <t xml:space="preserve">再検フラグ12
※校正処理
</t>
        </r>
      </text>
    </comment>
    <comment ref="DD160" authorId="0">
      <text>
        <r>
          <rPr>
            <sz val="12"/>
            <rFont val="ＭＳ ゴシック"/>
            <charset val="128"/>
          </rPr>
          <t>再検フラグ13
※照合NG確定処理</t>
        </r>
      </text>
    </comment>
    <comment ref="DE160" authorId="0">
      <text>
        <r>
          <rPr>
            <sz val="12"/>
            <rFont val="ＭＳ ゴシック"/>
            <charset val="128"/>
          </rPr>
          <t>再検フラグ14
※相関チェック(WS間)</t>
        </r>
      </text>
    </comment>
    <comment ref="DF160" authorId="0">
      <text>
        <r>
          <rPr>
            <sz val="12"/>
            <rFont val="ＭＳ ゴシック"/>
            <charset val="128"/>
          </rPr>
          <t>再検フラグ15
※負荷パターンチェック</t>
        </r>
      </text>
    </comment>
    <comment ref="DG16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0" authorId="0">
      <text>
        <r>
          <rPr>
            <sz val="12"/>
            <rFont val="ＭＳ ゴシック"/>
            <charset val="128"/>
          </rPr>
          <t xml:space="preserve">再検フラグ17
※チェック状態フラグ
[ 0:未ﾁｪｯｸ 1:OK 2:NG ]
(ﾁｪｯｸ不要なフラグは1＝OKの設定にすする)
</t>
        </r>
      </text>
    </comment>
    <comment ref="DI160" authorId="0">
      <text>
        <r>
          <rPr>
            <sz val="12"/>
            <rFont val="ＭＳ ゴシック"/>
            <charset val="128"/>
          </rPr>
          <t>再検フラグ18</t>
        </r>
      </text>
    </comment>
    <comment ref="DJ160" authorId="0">
      <text>
        <r>
          <rPr>
            <sz val="12"/>
            <rFont val="ＭＳ ゴシック"/>
            <charset val="128"/>
          </rPr>
          <t xml:space="preserve">再検フラグ19
※チェック状態フラグ
[ 0:未ﾁｪｯｸ 1:OK 2:NG ]
(ﾁｪｯｸ不要なフラグは1＝OKの設定にすする)
</t>
        </r>
      </text>
    </comment>
    <comment ref="DK160" authorId="0">
      <text>
        <r>
          <rPr>
            <sz val="12"/>
            <rFont val="ＭＳ ゴシック"/>
            <charset val="128"/>
          </rPr>
          <t xml:space="preserve">再検フラグ20
※チェック状態フラグ
[ 0:未ﾁｪｯｸ 1:OK 2:NG ]
(ﾁｪｯｸ不要なフラグは1＝OKの設定にすする)
</t>
        </r>
      </text>
    </comment>
    <comment ref="DL160" authorId="0">
      <text>
        <r>
          <rPr>
            <sz val="12"/>
            <rFont val="ＭＳ ゴシック"/>
            <charset val="128"/>
          </rPr>
          <t>再検理由コードＡ
代表の再検理由コードをセット</t>
        </r>
      </text>
    </comment>
    <comment ref="DM160" authorId="0">
      <text>
        <r>
          <rPr>
            <sz val="12"/>
            <rFont val="ＭＳ ゴシック"/>
            <charset val="128"/>
          </rPr>
          <t xml:space="preserve">再検理由コードＢ
代表の再検理由コードをセット
</t>
        </r>
      </text>
    </comment>
    <comment ref="DN160" authorId="0">
      <text>
        <r>
          <rPr>
            <sz val="12"/>
            <rFont val="ＭＳ ゴシック"/>
            <charset val="128"/>
          </rPr>
          <t>再検理由コードＣ
代表の再検理由コードをセット</t>
        </r>
      </text>
    </comment>
    <comment ref="DO160" authorId="0">
      <text>
        <r>
          <rPr>
            <sz val="12"/>
            <rFont val="ＭＳ ゴシック"/>
            <charset val="128"/>
          </rPr>
          <t>情報更新日時</t>
        </r>
      </text>
    </comment>
    <comment ref="DP160" authorId="0">
      <text>
        <r>
          <rPr>
            <sz val="12"/>
            <rFont val="ＭＳ ゴシック"/>
            <charset val="128"/>
          </rPr>
          <t>情報登録日時
データが作成された時の登録日時</t>
        </r>
      </text>
    </comment>
    <comment ref="DQ160" authorId="0">
      <text>
        <r>
          <rPr>
            <sz val="12"/>
            <rFont val="ＭＳ ゴシック"/>
            <charset val="128"/>
          </rPr>
          <t>照会結果
検査結果＋「以上・以下・未満」等を付加し編集済みの表示用結果値</t>
        </r>
      </text>
    </comment>
    <comment ref="B166" authorId="0">
      <text>
        <r>
          <rPr>
            <sz val="12"/>
            <rFont val="ＭＳ ゴシック"/>
            <charset val="128"/>
          </rPr>
          <t>検査開始日</t>
        </r>
      </text>
    </comment>
    <comment ref="C166" authorId="0">
      <text>
        <r>
          <rPr>
            <sz val="12"/>
            <rFont val="ＭＳ ゴシック"/>
            <charset val="128"/>
          </rPr>
          <t>処理日</t>
        </r>
      </text>
    </comment>
    <comment ref="D16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6" authorId="0">
      <text>
        <r>
          <rPr>
            <sz val="12"/>
            <rFont val="ＭＳ ゴシック"/>
            <charset val="128"/>
          </rPr>
          <t>検体Ｎｏ桁数フラグ
[ ｽﾍﾟｰｽ:旧ﾚｲｱｳﾄ 6:６桁 7:７桁 9:９桁 ]</t>
        </r>
      </text>
    </comment>
    <comment ref="F166" authorId="0">
      <text>
        <r>
          <rPr>
            <sz val="12"/>
            <rFont val="ＭＳ ゴシック"/>
            <charset val="128"/>
          </rPr>
          <t>検査グループ
EUC対応で16byte。</t>
        </r>
      </text>
    </comment>
    <comment ref="G166" authorId="0">
      <text>
        <r>
          <rPr>
            <b/>
            <sz val="12"/>
            <rFont val="ＭＳ ゴシック"/>
            <charset val="128"/>
          </rPr>
          <t xml:space="preserve">項目コード:
</t>
        </r>
      </text>
    </comment>
    <comment ref="H166" authorId="0">
      <text>
        <r>
          <rPr>
            <sz val="12"/>
            <rFont val="ＭＳ ゴシック"/>
            <charset val="128"/>
          </rPr>
          <t>検査回数</t>
        </r>
      </text>
    </comment>
    <comment ref="I166" authorId="0">
      <text>
        <r>
          <rPr>
            <sz val="12"/>
            <rFont val="ＭＳ ゴシック"/>
            <charset val="128"/>
          </rPr>
          <t>検査回数枝番
同一検査回数で希釈倍率が違うものを表現</t>
        </r>
      </text>
    </comment>
    <comment ref="J166" authorId="0">
      <text>
        <r>
          <rPr>
            <sz val="12"/>
            <rFont val="ＭＳ ゴシック"/>
            <charset val="128"/>
          </rPr>
          <t xml:space="preserve">依頼発生元区分
[ 0:上位ｼｽﾃﾑ(報告あり) 1:ｻﾃﾗｲﾄｼｽﾃﾑ(報告あり) 2:ｻﾃﾗｲﾄｼｽﾃﾑ(報告なし) ]
</t>
        </r>
      </text>
    </comment>
    <comment ref="K16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6" authorId="0">
      <text>
        <r>
          <rPr>
            <sz val="12"/>
            <rFont val="ＭＳ ゴシック"/>
            <charset val="128"/>
          </rPr>
          <t>ＢＭＬ受付年月日</t>
        </r>
      </text>
    </comment>
    <comment ref="N166" authorId="0">
      <text>
        <r>
          <rPr>
            <sz val="12"/>
            <rFont val="ＭＳ ゴシック"/>
            <charset val="128"/>
          </rPr>
          <t>依頼書Ｎｏ</t>
        </r>
      </text>
    </comment>
    <comment ref="O166" authorId="0">
      <text>
        <r>
          <rPr>
            <sz val="12"/>
            <rFont val="ＭＳ ゴシック"/>
            <charset val="128"/>
          </rPr>
          <t>依頼書Ｎｏ桁数フラグ
[ ｽﾍﾟｰｽ:旧ﾚｲｱｳﾄ 6:６桁 7:７桁 9:９桁 ]</t>
        </r>
      </text>
    </comment>
    <comment ref="P166" authorId="0">
      <text>
        <r>
          <rPr>
            <sz val="12"/>
            <rFont val="ＭＳ ゴシック"/>
            <charset val="128"/>
          </rPr>
          <t>属性世代Ｎｏ
'’０’からカウントアップ</t>
        </r>
      </text>
    </comment>
    <comment ref="Q166" authorId="0">
      <text>
        <r>
          <rPr>
            <sz val="12"/>
            <rFont val="ＭＳ ゴシック"/>
            <charset val="128"/>
          </rPr>
          <t>施設コード</t>
        </r>
      </text>
    </comment>
    <comment ref="R166" authorId="0">
      <text>
        <r>
          <rPr>
            <sz val="12"/>
            <rFont val="ＭＳ ゴシック"/>
            <charset val="128"/>
          </rPr>
          <t>トレーＩＤ</t>
        </r>
      </text>
    </comment>
    <comment ref="S166" authorId="0">
      <text>
        <r>
          <rPr>
            <sz val="12"/>
            <rFont val="ＭＳ ゴシック"/>
            <charset val="128"/>
          </rPr>
          <t>トレーポジション</t>
        </r>
      </text>
    </comment>
    <comment ref="T166" authorId="0">
      <text>
        <r>
          <rPr>
            <sz val="12"/>
            <rFont val="ＭＳ ゴシック"/>
            <charset val="128"/>
          </rPr>
          <t>アッセイラックＩＤ</t>
        </r>
      </text>
    </comment>
    <comment ref="U166" authorId="0">
      <text>
        <r>
          <rPr>
            <sz val="12"/>
            <rFont val="ＭＳ ゴシック"/>
            <charset val="128"/>
          </rPr>
          <t>アッセイラックポジション</t>
        </r>
      </text>
    </comment>
    <comment ref="V166" authorId="0">
      <text>
        <r>
          <rPr>
            <sz val="12"/>
            <rFont val="ＭＳ ゴシック"/>
            <charset val="128"/>
          </rPr>
          <t>親項目コード
分画・負荷の親項目コード</t>
        </r>
      </text>
    </comment>
    <comment ref="W166" authorId="0">
      <text>
        <r>
          <rPr>
            <sz val="12"/>
            <rFont val="ＭＳ ゴシック"/>
            <charset val="128"/>
          </rPr>
          <t>セクションコード
例：　A　生化/マルチ
　　　B　血液学</t>
        </r>
      </text>
    </comment>
    <comment ref="X16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6" authorId="0">
      <text>
        <r>
          <rPr>
            <sz val="12"/>
            <rFont val="ＭＳ ゴシック"/>
            <charset val="128"/>
          </rPr>
          <t>サンプリングコード
現行ＷＳｺｰﾄﾞ</t>
        </r>
      </text>
    </comment>
    <comment ref="Z166" authorId="0">
      <text>
        <r>
          <rPr>
            <sz val="12"/>
            <rFont val="ＭＳ ゴシック"/>
            <charset val="128"/>
          </rPr>
          <t>分析機区分</t>
        </r>
      </text>
    </comment>
    <comment ref="AA166" authorId="0">
      <text>
        <r>
          <rPr>
            <sz val="12"/>
            <rFont val="ＭＳ ゴシック"/>
            <charset val="128"/>
          </rPr>
          <t xml:space="preserve">分析機ライン
</t>
        </r>
      </text>
    </comment>
    <comment ref="AB166" authorId="0">
      <text>
        <r>
          <rPr>
            <sz val="12"/>
            <rFont val="ＭＳ ゴシック"/>
            <charset val="128"/>
          </rPr>
          <t>分析機号機
号機＋モジュールＮＯ</t>
        </r>
      </text>
    </comment>
    <comment ref="AC166" authorId="0">
      <text>
        <r>
          <rPr>
            <sz val="12"/>
            <rFont val="ＭＳ ゴシック"/>
            <charset val="128"/>
          </rPr>
          <t>分析機ＳＥＱ
モジュール単位のSEQ。結果登録時に設定。
BM=分析機からの番号、日立=システム側で振る。</t>
        </r>
      </text>
    </comment>
    <comment ref="AD166" authorId="0">
      <text>
        <r>
          <rPr>
            <sz val="12"/>
            <rFont val="ＭＳ ゴシック"/>
            <charset val="128"/>
          </rPr>
          <t>分析機エラーステータス</t>
        </r>
      </text>
    </comment>
    <comment ref="AE166" authorId="0">
      <text>
        <r>
          <rPr>
            <sz val="12"/>
            <rFont val="ＭＳ ゴシック"/>
            <charset val="128"/>
          </rPr>
          <t>測定日時</t>
        </r>
      </text>
    </comment>
    <comment ref="AF166" authorId="0">
      <text>
        <r>
          <rPr>
            <sz val="12"/>
            <rFont val="ＭＳ ゴシック"/>
            <charset val="128"/>
          </rPr>
          <t>内部項目コード
分析機のチャネルコード
（分析機用項目コード）</t>
        </r>
      </text>
    </comment>
    <comment ref="AG166" authorId="0">
      <text>
        <r>
          <rPr>
            <sz val="12"/>
            <rFont val="ＭＳ ゴシック"/>
            <charset val="128"/>
          </rPr>
          <t>定性・定量フラグ
[ S:定性 R:定量 ]</t>
        </r>
      </text>
    </comment>
    <comment ref="AH166" authorId="0">
      <text>
        <r>
          <rPr>
            <sz val="12"/>
            <rFont val="ＭＳ ゴシック"/>
            <charset val="128"/>
          </rPr>
          <t>材料コード</t>
        </r>
      </text>
    </comment>
    <comment ref="AI166" authorId="0">
      <text>
        <r>
          <rPr>
            <sz val="12"/>
            <rFont val="ＭＳ ゴシック"/>
            <charset val="128"/>
          </rPr>
          <t>優先レベル
ユーザからの希望順位。検査の優先順位を示す。
01～99を任意に設定</t>
        </r>
      </text>
    </comment>
    <comment ref="AJ166" authorId="0">
      <text>
        <r>
          <rPr>
            <sz val="12"/>
            <rFont val="ＭＳ ゴシック"/>
            <charset val="128"/>
          </rPr>
          <t>基準値ＮＯ
報告書に記述する基準値を示す
推定材料と項目コードからマスタ参照して算出</t>
        </r>
      </text>
    </comment>
    <comment ref="AK16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6" authorId="0">
      <text>
        <r>
          <rPr>
            <sz val="12"/>
            <rFont val="ＭＳ ゴシック"/>
            <charset val="128"/>
          </rPr>
          <t>特別基準値ＮＯ
特別基準値マスタから導出した基準値Ｎｏ</t>
        </r>
      </text>
    </comment>
    <comment ref="AM16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6" authorId="0">
      <text>
        <r>
          <rPr>
            <sz val="12"/>
            <rFont val="ＭＳ ゴシック"/>
            <charset val="128"/>
          </rPr>
          <t>非定型負荷時間
非定型負荷区分の時間
G(12)なので24byte</t>
        </r>
      </text>
    </comment>
    <comment ref="AO166" authorId="0">
      <text>
        <r>
          <rPr>
            <sz val="12"/>
            <rFont val="ＭＳ ゴシック"/>
            <charset val="128"/>
          </rPr>
          <t>集検フラグ
[ 0:ﾃﾞﾌｫﾙﾄ 1:集検 ]</t>
        </r>
      </text>
    </comment>
    <comment ref="AP16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6" authorId="0">
      <text>
        <r>
          <rPr>
            <sz val="12"/>
            <rFont val="ＭＳ ゴシック"/>
            <charset val="128"/>
          </rPr>
          <t>凍結フラグ
凍結項目か否かを示す
区分は現行通り？→現行通り
[ ｶ:解凍 空白:一般項目 ﾄ:凍結 ]
EUC対応で2byte。</t>
        </r>
      </text>
    </comment>
    <comment ref="AR166" authorId="0">
      <text>
        <r>
          <rPr>
            <sz val="12"/>
            <rFont val="ＭＳ ゴシック"/>
            <charset val="128"/>
          </rPr>
          <t>実施希釈倍率
実際に測定された希釈倍率。</t>
        </r>
      </text>
    </comment>
    <comment ref="AS16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6" authorId="0">
      <text>
        <r>
          <rPr>
            <sz val="12"/>
            <rFont val="ＭＳ ゴシック"/>
            <charset val="128"/>
          </rPr>
          <t>緊急依頼フラグ
緊急の依頼かどうかを示す。（患者情報より）
[ 0:デフォルト 1:緊急 ]</t>
        </r>
      </text>
    </comment>
    <comment ref="AU166" authorId="0">
      <text>
        <r>
          <rPr>
            <sz val="12"/>
            <rFont val="ＭＳ ゴシック"/>
            <charset val="128"/>
          </rPr>
          <t>緊急依頼ロットＮｏ
緊急依頼の場合に投入する検体のまとまり</t>
        </r>
      </text>
    </comment>
    <comment ref="AV16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6" authorId="0">
      <text>
        <r>
          <rPr>
            <sz val="12"/>
            <rFont val="ＭＳ ゴシック"/>
            <charset val="128"/>
          </rPr>
          <t xml:space="preserve">生データ
分析機からのそのままの値、手入力したそのままの値。(数値のみ)
</t>
        </r>
      </text>
    </comment>
    <comment ref="AZ166" authorId="0">
      <text>
        <r>
          <rPr>
            <sz val="12"/>
            <rFont val="ＭＳ ゴシック"/>
            <charset val="128"/>
          </rPr>
          <t>検査結果１
基本的に数値データを保管する
必要に応じ換算、補正、校正後の値</t>
        </r>
      </text>
    </comment>
    <comment ref="BA16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6" authorId="0">
      <text>
        <r>
          <rPr>
            <sz val="12"/>
            <rFont val="ＭＳ ゴシック"/>
            <charset val="128"/>
          </rPr>
          <t>検査結果補足</t>
        </r>
      </text>
    </comment>
    <comment ref="BD166" authorId="0">
      <text>
        <r>
          <rPr>
            <sz val="12"/>
            <rFont val="ＭＳ ゴシック"/>
            <charset val="128"/>
          </rPr>
          <t>表示結果
画面から手入力された値および、分析機からの値を登録</t>
        </r>
      </text>
    </comment>
    <comment ref="BE166" authorId="0">
      <text>
        <r>
          <rPr>
            <sz val="12"/>
            <rFont val="ＭＳ ゴシック"/>
            <charset val="128"/>
          </rPr>
          <t>指数（ＳＤＩ）</t>
        </r>
      </text>
    </comment>
    <comment ref="BF166" authorId="0">
      <text>
        <r>
          <rPr>
            <sz val="12"/>
            <rFont val="ＭＳ ゴシック"/>
            <charset val="128"/>
          </rPr>
          <t>結果コメント１
４桁コードをセットする場合は頭’０’埋めで右詰めで登録すること</t>
        </r>
      </text>
    </comment>
    <comment ref="BG166" authorId="0">
      <text>
        <r>
          <rPr>
            <sz val="12"/>
            <rFont val="ＭＳ ゴシック"/>
            <charset val="128"/>
          </rPr>
          <t>結果コメント２
４桁コードをセットする場合は頭’０’埋めで右詰めで登録すること</t>
        </r>
      </text>
    </comment>
    <comment ref="BH166" authorId="0">
      <text>
        <r>
          <rPr>
            <sz val="16"/>
            <rFont val="ＭＳ Ｐゴシック"/>
            <charset val="128"/>
          </rPr>
          <t>結果状況コード
[ 0:未入力 1:中間結果 3:最終結果 ]</t>
        </r>
      </text>
    </comment>
    <comment ref="BI166" authorId="0">
      <text>
        <r>
          <rPr>
            <sz val="12"/>
            <rFont val="ＭＳ ゴシック"/>
            <charset val="128"/>
          </rPr>
          <t xml:space="preserve">パニックレンジフラグ
BML設定のパニック値（基準値マスタ）で報告要否を判別。
[ 0:デフォルト 1:BMLパニック報告対象 ]
</t>
        </r>
      </text>
    </comment>
    <comment ref="BJ16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6" authorId="0">
      <text>
        <r>
          <rPr>
            <sz val="12"/>
            <rFont val="ＭＳ ゴシック"/>
            <charset val="128"/>
          </rPr>
          <t xml:space="preserve">結果換算フラグ
換算した結果か否か
[ 0:デフォルト 1:換算結果 ]
</t>
        </r>
      </text>
    </comment>
    <comment ref="BL16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6" authorId="0">
      <text>
        <r>
          <rPr>
            <sz val="12"/>
            <rFont val="ＭＳ ゴシック"/>
            <charset val="128"/>
          </rPr>
          <t>特別異常値区分（男）
施設？で判断可能。</t>
        </r>
      </text>
    </comment>
    <comment ref="BQ166" authorId="0">
      <text>
        <r>
          <rPr>
            <sz val="12"/>
            <rFont val="ＭＳ ゴシック"/>
            <charset val="128"/>
          </rPr>
          <t>特別異常値区分（女）
施設？で判断可能。</t>
        </r>
      </text>
    </comment>
    <comment ref="BR166" authorId="0">
      <text>
        <r>
          <rPr>
            <sz val="12"/>
            <rFont val="ＭＳ ゴシック"/>
            <charset val="128"/>
          </rPr>
          <t>特別異常値区分（不明）
施設？で判断可能。</t>
        </r>
      </text>
    </comment>
    <comment ref="BS166" authorId="0">
      <text>
        <r>
          <rPr>
            <sz val="12"/>
            <rFont val="ＭＳ ゴシック"/>
            <charset val="128"/>
          </rPr>
          <t>血清情報(乳び）レベル
'－３ ～ ＋３</t>
        </r>
      </text>
    </comment>
    <comment ref="BT166" authorId="0">
      <text>
        <r>
          <rPr>
            <sz val="12"/>
            <rFont val="ＭＳ ゴシック"/>
            <charset val="128"/>
          </rPr>
          <t>血清情報(乳び）エラーステータス
分析機の値を設定</t>
        </r>
      </text>
    </comment>
    <comment ref="BU166" authorId="0">
      <text>
        <r>
          <rPr>
            <sz val="12"/>
            <rFont val="ＭＳ ゴシック"/>
            <charset val="128"/>
          </rPr>
          <t>血清情報(溶血) レベル
'－３ ～ ＋３</t>
        </r>
      </text>
    </comment>
    <comment ref="BV166" authorId="0">
      <text>
        <r>
          <rPr>
            <sz val="12"/>
            <rFont val="ＭＳ ゴシック"/>
            <charset val="128"/>
          </rPr>
          <t>血清情報(溶血) エラーステータス
分析機の値を設定</t>
        </r>
      </text>
    </comment>
    <comment ref="BW166" authorId="0">
      <text>
        <r>
          <rPr>
            <sz val="12"/>
            <rFont val="ＭＳ ゴシック"/>
            <charset val="128"/>
          </rPr>
          <t>血清情報(etc)  レベル</t>
        </r>
      </text>
    </comment>
    <comment ref="BX166" authorId="0">
      <text>
        <r>
          <rPr>
            <sz val="12"/>
            <rFont val="ＭＳ ゴシック"/>
            <charset val="128"/>
          </rPr>
          <t>血清情報(etc)  エラーステータス</t>
        </r>
      </text>
    </comment>
    <comment ref="BY166" authorId="0">
      <text>
        <r>
          <rPr>
            <sz val="12"/>
            <rFont val="ＭＳ ゴシック"/>
            <charset val="128"/>
          </rPr>
          <t>コントロールＮｏ
精度管理対象元のコントロールNoを結果登録時に設定。</t>
        </r>
      </text>
    </comment>
    <comment ref="BZ166" authorId="0">
      <text>
        <r>
          <rPr>
            <sz val="12"/>
            <rFont val="ＭＳ ゴシック"/>
            <charset val="128"/>
          </rPr>
          <t>検査ＳＥＱ
検査G単位に振られる番号
初回：分注展開時にトレー毎に振る？W/S時は？</t>
        </r>
      </text>
    </comment>
    <comment ref="CA166" authorId="0">
      <text>
        <r>
          <rPr>
            <sz val="12"/>
            <rFont val="ＭＳ ゴシック"/>
            <charset val="128"/>
          </rPr>
          <t>検査バッチＮｏ</t>
        </r>
      </text>
    </comment>
    <comment ref="CB166" authorId="0">
      <text>
        <r>
          <rPr>
            <sz val="12"/>
            <rFont val="ＭＳ ゴシック"/>
            <charset val="128"/>
          </rPr>
          <t>プロットＮｏ
X_M管理対象元のプロットNoを結果登録時に設定。</t>
        </r>
      </text>
    </comment>
    <comment ref="CC166" authorId="0">
      <text>
        <r>
          <rPr>
            <sz val="12"/>
            <rFont val="ＭＳ ゴシック"/>
            <charset val="128"/>
          </rPr>
          <t>プロットＳＥＱ
プロットNO内のSEQ（ファイルで番号管理）</t>
        </r>
      </text>
    </comment>
    <comment ref="CD166" authorId="0">
      <text>
        <r>
          <rPr>
            <sz val="12"/>
            <rFont val="ＭＳ ゴシック"/>
            <charset val="128"/>
          </rPr>
          <t>データ入力担当者</t>
        </r>
      </text>
    </comment>
    <comment ref="CE166" authorId="0">
      <text>
        <r>
          <rPr>
            <sz val="12"/>
            <rFont val="ＭＳ ゴシック"/>
            <charset val="128"/>
          </rPr>
          <t>データ入力日時</t>
        </r>
      </text>
    </comment>
    <comment ref="CF166" authorId="0">
      <text>
        <r>
          <rPr>
            <sz val="12"/>
            <rFont val="ＭＳ ゴシック"/>
            <charset val="128"/>
          </rPr>
          <t>検査完了日時</t>
        </r>
      </text>
    </comment>
    <comment ref="CG166" authorId="0">
      <text>
        <r>
          <rPr>
            <sz val="12"/>
            <rFont val="ＭＳ ゴシック"/>
            <charset val="128"/>
          </rPr>
          <t>報告日時</t>
        </r>
      </text>
    </comment>
    <comment ref="CH166" authorId="0">
      <text>
        <r>
          <rPr>
            <sz val="12"/>
            <rFont val="ＭＳ ゴシック"/>
            <charset val="128"/>
          </rPr>
          <t>報告希望時間
施設からの報告希望時間。
属性情報から引き継ぐ</t>
        </r>
      </text>
    </comment>
    <comment ref="CI166" authorId="0">
      <text>
        <r>
          <rPr>
            <sz val="12"/>
            <rFont val="ＭＳ ゴシック"/>
            <charset val="128"/>
          </rPr>
          <t>次回報告予定日
中間報告対象の最終報告予定日
報告時に項目マスタで＋日数を取得し設定</t>
        </r>
      </text>
    </comment>
    <comment ref="CJ166" authorId="0">
      <text>
        <r>
          <rPr>
            <sz val="12"/>
            <rFont val="ＭＳ ゴシック"/>
            <charset val="128"/>
          </rPr>
          <t>次回報告予定時刻
報告希望時間から引き継ぐ</t>
        </r>
      </text>
    </comment>
    <comment ref="CK16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6" authorId="0">
      <text>
        <r>
          <rPr>
            <sz val="12"/>
            <rFont val="ＭＳ ゴシック"/>
            <charset val="128"/>
          </rPr>
          <t>画像別紙フラグ
画像別紙情報が存在するか否か
[ 0:無し 1:有り]
検査結果詳細情報を使用する</t>
        </r>
      </text>
    </comment>
    <comment ref="CM166" authorId="0">
      <text>
        <r>
          <rPr>
            <sz val="12"/>
            <rFont val="ＭＳ ゴシック"/>
            <charset val="128"/>
          </rPr>
          <t>補正フラグ
[ 0:補正対象外 1:手動補正前 2:自動補正前 3:手動補正済 4:自動補正済 ]</t>
        </r>
      </text>
    </comment>
    <comment ref="CN166" authorId="0">
      <text>
        <r>
          <rPr>
            <sz val="12"/>
            <rFont val="ＭＳ Ｐゴシック"/>
            <charset val="128"/>
          </rPr>
          <t>結果優先フラグ
複数検査回数で画面、帳票等に優先的に表示させるためのフラグ
[ ｽﾍﾟｰｽ:ﾃﾞﾌｫﾙﾄ 1:優先結果 ]</t>
        </r>
      </text>
    </comment>
    <comment ref="CO166" authorId="0">
      <text>
        <r>
          <rPr>
            <sz val="12"/>
            <rFont val="ＭＳ ゴシック"/>
            <charset val="128"/>
          </rPr>
          <t>手入力フラグ
手入力されたかどうかを判断するフラグ
[ ｽﾍﾟｰｽ:ﾃﾞﾌｫﾙﾄ 1:手入力結果 ]</t>
        </r>
      </text>
    </comment>
    <comment ref="CP166" authorId="0">
      <text>
        <r>
          <rPr>
            <sz val="12"/>
            <rFont val="ＭＳ ゴシック"/>
            <charset val="128"/>
          </rPr>
          <t>採用フラグ
同一検査回数内で結果を採用したフラグ</t>
        </r>
      </text>
    </comment>
    <comment ref="CQ16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6" authorId="0">
      <text>
        <r>
          <rPr>
            <sz val="12"/>
            <rFont val="ＭＳ ゴシック"/>
            <charset val="128"/>
          </rPr>
          <t>再検フラグ01
オンライン、入力画面にてレンジチェック（RNGCHKMST）を行った際に更新する。
正常　　　：０、１
高値エラー：３
低値エラー：４</t>
        </r>
      </text>
    </comment>
    <comment ref="CS16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6" authorId="0">
      <text>
        <r>
          <rPr>
            <sz val="12"/>
            <rFont val="ＭＳ ゴシック"/>
            <charset val="128"/>
          </rPr>
          <t>再検フラグ04
※分画チェック</t>
        </r>
      </text>
    </comment>
    <comment ref="CV166" authorId="0">
      <text>
        <r>
          <rPr>
            <sz val="12"/>
            <rFont val="ＭＳ ゴシック"/>
            <charset val="128"/>
          </rPr>
          <t>再検フラグ05
※乳び・溶血チェック</t>
        </r>
      </text>
    </comment>
    <comment ref="CW166" authorId="0">
      <text>
        <r>
          <rPr>
            <sz val="12"/>
            <rFont val="ＭＳ ゴシック"/>
            <charset val="128"/>
          </rPr>
          <t xml:space="preserve">※履歴チェック
</t>
        </r>
      </text>
    </comment>
    <comment ref="CX16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6" authorId="0">
      <text>
        <r>
          <rPr>
            <sz val="12"/>
            <rFont val="ＭＳ ゴシック"/>
            <charset val="128"/>
          </rPr>
          <t>再検フラグ08
※計算チェック</t>
        </r>
      </text>
    </comment>
    <comment ref="CZ166" authorId="0">
      <text>
        <r>
          <rPr>
            <sz val="12"/>
            <rFont val="ＭＳ ゴシック"/>
            <charset val="128"/>
          </rPr>
          <t>再検フラグ09
※１００％チェック</t>
        </r>
      </text>
    </comment>
    <comment ref="DA166" authorId="0">
      <text>
        <r>
          <rPr>
            <sz val="12"/>
            <rFont val="ＭＳ ゴシック"/>
            <charset val="128"/>
          </rPr>
          <t>再検フラグ10
※透析前後チェック</t>
        </r>
      </text>
    </comment>
    <comment ref="DB16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6" authorId="0">
      <text>
        <r>
          <rPr>
            <sz val="12"/>
            <rFont val="ＭＳ ゴシック"/>
            <charset val="128"/>
          </rPr>
          <t xml:space="preserve">再検フラグ12
※校正処理
</t>
        </r>
      </text>
    </comment>
    <comment ref="DD166" authorId="0">
      <text>
        <r>
          <rPr>
            <sz val="12"/>
            <rFont val="ＭＳ ゴシック"/>
            <charset val="128"/>
          </rPr>
          <t>再検フラグ13
※照合NG確定処理</t>
        </r>
      </text>
    </comment>
    <comment ref="DE166" authorId="0">
      <text>
        <r>
          <rPr>
            <sz val="12"/>
            <rFont val="ＭＳ ゴシック"/>
            <charset val="128"/>
          </rPr>
          <t>再検フラグ14
※相関チェック(WS間)</t>
        </r>
      </text>
    </comment>
    <comment ref="DF166" authorId="0">
      <text>
        <r>
          <rPr>
            <sz val="12"/>
            <rFont val="ＭＳ ゴシック"/>
            <charset val="128"/>
          </rPr>
          <t>再検フラグ15
※負荷パターンチェック</t>
        </r>
      </text>
    </comment>
    <comment ref="DG16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6" authorId="0">
      <text>
        <r>
          <rPr>
            <sz val="12"/>
            <rFont val="ＭＳ ゴシック"/>
            <charset val="128"/>
          </rPr>
          <t xml:space="preserve">再検フラグ17
※チェック状態フラグ
[ 0:未ﾁｪｯｸ 1:OK 2:NG ]
(ﾁｪｯｸ不要なフラグは1＝OKの設定にすする)
</t>
        </r>
      </text>
    </comment>
    <comment ref="DI166" authorId="0">
      <text>
        <r>
          <rPr>
            <sz val="12"/>
            <rFont val="ＭＳ ゴシック"/>
            <charset val="128"/>
          </rPr>
          <t>再検フラグ18</t>
        </r>
      </text>
    </comment>
    <comment ref="DJ166" authorId="0">
      <text>
        <r>
          <rPr>
            <sz val="12"/>
            <rFont val="ＭＳ ゴシック"/>
            <charset val="128"/>
          </rPr>
          <t xml:space="preserve">再検フラグ19
※チェック状態フラグ
[ 0:未ﾁｪｯｸ 1:OK 2:NG ]
(ﾁｪｯｸ不要なフラグは1＝OKの設定にすする)
</t>
        </r>
      </text>
    </comment>
    <comment ref="DK166" authorId="0">
      <text>
        <r>
          <rPr>
            <sz val="12"/>
            <rFont val="ＭＳ ゴシック"/>
            <charset val="128"/>
          </rPr>
          <t xml:space="preserve">再検フラグ20
※チェック状態フラグ
[ 0:未ﾁｪｯｸ 1:OK 2:NG ]
(ﾁｪｯｸ不要なフラグは1＝OKの設定にすする)
</t>
        </r>
      </text>
    </comment>
    <comment ref="DL166" authorId="0">
      <text>
        <r>
          <rPr>
            <sz val="12"/>
            <rFont val="ＭＳ ゴシック"/>
            <charset val="128"/>
          </rPr>
          <t>再検理由コードＡ
代表の再検理由コードをセット</t>
        </r>
      </text>
    </comment>
    <comment ref="DM166" authorId="0">
      <text>
        <r>
          <rPr>
            <sz val="12"/>
            <rFont val="ＭＳ ゴシック"/>
            <charset val="128"/>
          </rPr>
          <t xml:space="preserve">再検理由コードＢ
代表の再検理由コードをセット
</t>
        </r>
      </text>
    </comment>
    <comment ref="DN166" authorId="0">
      <text>
        <r>
          <rPr>
            <sz val="12"/>
            <rFont val="ＭＳ ゴシック"/>
            <charset val="128"/>
          </rPr>
          <t>再検理由コードＣ
代表の再検理由コードをセット</t>
        </r>
      </text>
    </comment>
    <comment ref="DO166" authorId="0">
      <text>
        <r>
          <rPr>
            <sz val="12"/>
            <rFont val="ＭＳ ゴシック"/>
            <charset val="128"/>
          </rPr>
          <t>情報更新日時</t>
        </r>
      </text>
    </comment>
    <comment ref="DP166" authorId="0">
      <text>
        <r>
          <rPr>
            <sz val="12"/>
            <rFont val="ＭＳ ゴシック"/>
            <charset val="128"/>
          </rPr>
          <t>情報登録日時
データが作成された時の登録日時</t>
        </r>
      </text>
    </comment>
    <comment ref="DQ166" authorId="0">
      <text>
        <r>
          <rPr>
            <sz val="12"/>
            <rFont val="ＭＳ ゴシック"/>
            <charset val="128"/>
          </rPr>
          <t>照会結果
検査結果＋「以上・以下・未満」等を付加し編集済みの表示用結果値</t>
        </r>
      </text>
    </comment>
    <comment ref="B172" authorId="0">
      <text>
        <r>
          <rPr>
            <sz val="12"/>
            <rFont val="ＭＳ ゴシック"/>
            <charset val="128"/>
          </rPr>
          <t>検査開始日</t>
        </r>
      </text>
    </comment>
    <comment ref="C172" authorId="0">
      <text>
        <r>
          <rPr>
            <sz val="12"/>
            <rFont val="ＭＳ ゴシック"/>
            <charset val="128"/>
          </rPr>
          <t>処理日</t>
        </r>
      </text>
    </comment>
    <comment ref="D17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72" authorId="0">
      <text>
        <r>
          <rPr>
            <sz val="12"/>
            <rFont val="ＭＳ ゴシック"/>
            <charset val="128"/>
          </rPr>
          <t>検体Ｎｏ桁数フラグ
[ ｽﾍﾟｰｽ:旧ﾚｲｱｳﾄ 6:６桁 7:７桁 9:９桁 ]</t>
        </r>
      </text>
    </comment>
    <comment ref="F172" authorId="0">
      <text>
        <r>
          <rPr>
            <sz val="12"/>
            <rFont val="ＭＳ ゴシック"/>
            <charset val="128"/>
          </rPr>
          <t>検査グループ
EUC対応で16byte。</t>
        </r>
      </text>
    </comment>
    <comment ref="G172" authorId="0">
      <text>
        <r>
          <rPr>
            <b/>
            <sz val="12"/>
            <rFont val="ＭＳ ゴシック"/>
            <charset val="128"/>
          </rPr>
          <t xml:space="preserve">項目コード:
</t>
        </r>
      </text>
    </comment>
    <comment ref="H172" authorId="0">
      <text>
        <r>
          <rPr>
            <sz val="12"/>
            <rFont val="ＭＳ ゴシック"/>
            <charset val="128"/>
          </rPr>
          <t>検査回数</t>
        </r>
      </text>
    </comment>
    <comment ref="I172" authorId="0">
      <text>
        <r>
          <rPr>
            <sz val="12"/>
            <rFont val="ＭＳ ゴシック"/>
            <charset val="128"/>
          </rPr>
          <t>検査回数枝番
同一検査回数で希釈倍率が違うものを表現</t>
        </r>
      </text>
    </comment>
    <comment ref="J172" authorId="0">
      <text>
        <r>
          <rPr>
            <sz val="12"/>
            <rFont val="ＭＳ ゴシック"/>
            <charset val="128"/>
          </rPr>
          <t xml:space="preserve">依頼発生元区分
[ 0:上位ｼｽﾃﾑ(報告あり) 1:ｻﾃﾗｲﾄｼｽﾃﾑ(報告あり) 2:ｻﾃﾗｲﾄｼｽﾃﾑ(報告なし) ]
</t>
        </r>
      </text>
    </comment>
    <comment ref="K17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7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72" authorId="0">
      <text>
        <r>
          <rPr>
            <sz val="12"/>
            <rFont val="ＭＳ ゴシック"/>
            <charset val="128"/>
          </rPr>
          <t>ＢＭＬ受付年月日</t>
        </r>
      </text>
    </comment>
    <comment ref="N172" authorId="0">
      <text>
        <r>
          <rPr>
            <sz val="12"/>
            <rFont val="ＭＳ ゴシック"/>
            <charset val="128"/>
          </rPr>
          <t>依頼書Ｎｏ</t>
        </r>
      </text>
    </comment>
    <comment ref="O172" authorId="0">
      <text>
        <r>
          <rPr>
            <sz val="12"/>
            <rFont val="ＭＳ ゴシック"/>
            <charset val="128"/>
          </rPr>
          <t>依頼書Ｎｏ桁数フラグ
[ ｽﾍﾟｰｽ:旧ﾚｲｱｳﾄ 6:６桁 7:７桁 9:９桁 ]</t>
        </r>
      </text>
    </comment>
    <comment ref="P172" authorId="0">
      <text>
        <r>
          <rPr>
            <sz val="12"/>
            <rFont val="ＭＳ ゴシック"/>
            <charset val="128"/>
          </rPr>
          <t>属性世代Ｎｏ
'’０’からカウントアップ</t>
        </r>
      </text>
    </comment>
    <comment ref="Q172" authorId="0">
      <text>
        <r>
          <rPr>
            <sz val="12"/>
            <rFont val="ＭＳ ゴシック"/>
            <charset val="128"/>
          </rPr>
          <t>施設コード</t>
        </r>
      </text>
    </comment>
    <comment ref="R172" authorId="0">
      <text>
        <r>
          <rPr>
            <sz val="12"/>
            <rFont val="ＭＳ ゴシック"/>
            <charset val="128"/>
          </rPr>
          <t>トレーＩＤ</t>
        </r>
      </text>
    </comment>
    <comment ref="S172" authorId="0">
      <text>
        <r>
          <rPr>
            <sz val="12"/>
            <rFont val="ＭＳ ゴシック"/>
            <charset val="128"/>
          </rPr>
          <t>トレーポジション</t>
        </r>
      </text>
    </comment>
    <comment ref="T172" authorId="0">
      <text>
        <r>
          <rPr>
            <sz val="12"/>
            <rFont val="ＭＳ ゴシック"/>
            <charset val="128"/>
          </rPr>
          <t>アッセイラックＩＤ</t>
        </r>
      </text>
    </comment>
    <comment ref="U172" authorId="0">
      <text>
        <r>
          <rPr>
            <sz val="12"/>
            <rFont val="ＭＳ ゴシック"/>
            <charset val="128"/>
          </rPr>
          <t>アッセイラックポジション</t>
        </r>
      </text>
    </comment>
    <comment ref="V172" authorId="0">
      <text>
        <r>
          <rPr>
            <sz val="12"/>
            <rFont val="ＭＳ ゴシック"/>
            <charset val="128"/>
          </rPr>
          <t>親項目コード
分画・負荷の親項目コード</t>
        </r>
      </text>
    </comment>
    <comment ref="W172" authorId="0">
      <text>
        <r>
          <rPr>
            <sz val="12"/>
            <rFont val="ＭＳ ゴシック"/>
            <charset val="128"/>
          </rPr>
          <t>セクションコード
例：　A　生化/マルチ
　　　B　血液学</t>
        </r>
      </text>
    </comment>
    <comment ref="X17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72" authorId="0">
      <text>
        <r>
          <rPr>
            <sz val="12"/>
            <rFont val="ＭＳ ゴシック"/>
            <charset val="128"/>
          </rPr>
          <t>サンプリングコード
現行ＷＳｺｰﾄﾞ</t>
        </r>
      </text>
    </comment>
    <comment ref="Z172" authorId="0">
      <text>
        <r>
          <rPr>
            <sz val="12"/>
            <rFont val="ＭＳ ゴシック"/>
            <charset val="128"/>
          </rPr>
          <t>分析機区分</t>
        </r>
      </text>
    </comment>
    <comment ref="AA172" authorId="0">
      <text>
        <r>
          <rPr>
            <sz val="12"/>
            <rFont val="ＭＳ ゴシック"/>
            <charset val="128"/>
          </rPr>
          <t xml:space="preserve">分析機ライン
</t>
        </r>
      </text>
    </comment>
    <comment ref="AB172" authorId="0">
      <text>
        <r>
          <rPr>
            <sz val="12"/>
            <rFont val="ＭＳ ゴシック"/>
            <charset val="128"/>
          </rPr>
          <t>分析機号機
号機＋モジュールＮＯ</t>
        </r>
      </text>
    </comment>
    <comment ref="AC172" authorId="0">
      <text>
        <r>
          <rPr>
            <sz val="12"/>
            <rFont val="ＭＳ ゴシック"/>
            <charset val="128"/>
          </rPr>
          <t>分析機ＳＥＱ
モジュール単位のSEQ。結果登録時に設定。
BM=分析機からの番号、日立=システム側で振る。</t>
        </r>
      </text>
    </comment>
    <comment ref="AD172" authorId="0">
      <text>
        <r>
          <rPr>
            <sz val="12"/>
            <rFont val="ＭＳ ゴシック"/>
            <charset val="128"/>
          </rPr>
          <t>分析機エラーステータス</t>
        </r>
      </text>
    </comment>
    <comment ref="AE172" authorId="0">
      <text>
        <r>
          <rPr>
            <sz val="12"/>
            <rFont val="ＭＳ ゴシック"/>
            <charset val="128"/>
          </rPr>
          <t>測定日時</t>
        </r>
      </text>
    </comment>
    <comment ref="AF172" authorId="0">
      <text>
        <r>
          <rPr>
            <sz val="12"/>
            <rFont val="ＭＳ ゴシック"/>
            <charset val="128"/>
          </rPr>
          <t>内部項目コード
分析機のチャネルコード
（分析機用項目コード）</t>
        </r>
      </text>
    </comment>
    <comment ref="AG172" authorId="0">
      <text>
        <r>
          <rPr>
            <sz val="12"/>
            <rFont val="ＭＳ ゴシック"/>
            <charset val="128"/>
          </rPr>
          <t>定性・定量フラグ
[ S:定性 R:定量 ]</t>
        </r>
      </text>
    </comment>
    <comment ref="AH172" authorId="0">
      <text>
        <r>
          <rPr>
            <sz val="12"/>
            <rFont val="ＭＳ ゴシック"/>
            <charset val="128"/>
          </rPr>
          <t>材料コード</t>
        </r>
      </text>
    </comment>
    <comment ref="AI172" authorId="0">
      <text>
        <r>
          <rPr>
            <sz val="12"/>
            <rFont val="ＭＳ ゴシック"/>
            <charset val="128"/>
          </rPr>
          <t>優先レベル
ユーザからの希望順位。検査の優先順位を示す。
01～99を任意に設定</t>
        </r>
      </text>
    </comment>
    <comment ref="AJ172" authorId="0">
      <text>
        <r>
          <rPr>
            <sz val="12"/>
            <rFont val="ＭＳ ゴシック"/>
            <charset val="128"/>
          </rPr>
          <t>基準値ＮＯ
報告書に記述する基準値を示す
推定材料と項目コードからマスタ参照して算出</t>
        </r>
      </text>
    </comment>
    <comment ref="AK17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72" authorId="0">
      <text>
        <r>
          <rPr>
            <sz val="12"/>
            <rFont val="ＭＳ ゴシック"/>
            <charset val="128"/>
          </rPr>
          <t>特別基準値ＮＯ
特別基準値マスタから導出した基準値Ｎｏ</t>
        </r>
      </text>
    </comment>
    <comment ref="AM17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72" authorId="0">
      <text>
        <r>
          <rPr>
            <sz val="12"/>
            <rFont val="ＭＳ ゴシック"/>
            <charset val="128"/>
          </rPr>
          <t>非定型負荷時間
非定型負荷区分の時間
G(12)なので24byte</t>
        </r>
      </text>
    </comment>
    <comment ref="AO172" authorId="0">
      <text>
        <r>
          <rPr>
            <sz val="12"/>
            <rFont val="ＭＳ ゴシック"/>
            <charset val="128"/>
          </rPr>
          <t>集検フラグ
[ 0:ﾃﾞﾌｫﾙﾄ 1:集検 ]</t>
        </r>
      </text>
    </comment>
    <comment ref="AP17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72" authorId="0">
      <text>
        <r>
          <rPr>
            <sz val="12"/>
            <rFont val="ＭＳ ゴシック"/>
            <charset val="128"/>
          </rPr>
          <t>凍結フラグ
凍結項目か否かを示す
区分は現行通り？→現行通り
[ ｶ:解凍 空白:一般項目 ﾄ:凍結 ]
EUC対応で2byte。</t>
        </r>
      </text>
    </comment>
    <comment ref="AR172" authorId="0">
      <text>
        <r>
          <rPr>
            <sz val="12"/>
            <rFont val="ＭＳ ゴシック"/>
            <charset val="128"/>
          </rPr>
          <t>実施希釈倍率
実際に測定された希釈倍率。</t>
        </r>
      </text>
    </comment>
    <comment ref="AS17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72" authorId="0">
      <text>
        <r>
          <rPr>
            <sz val="12"/>
            <rFont val="ＭＳ ゴシック"/>
            <charset val="128"/>
          </rPr>
          <t>緊急依頼フラグ
緊急の依頼かどうかを示す。（患者情報より）
[ 0:デフォルト 1:緊急 ]</t>
        </r>
      </text>
    </comment>
    <comment ref="AU172" authorId="0">
      <text>
        <r>
          <rPr>
            <sz val="12"/>
            <rFont val="ＭＳ ゴシック"/>
            <charset val="128"/>
          </rPr>
          <t>緊急依頼ロットＮｏ
緊急依頼の場合に投入する検体のまとまり</t>
        </r>
      </text>
    </comment>
    <comment ref="AV17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7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7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72" authorId="0">
      <text>
        <r>
          <rPr>
            <sz val="12"/>
            <rFont val="ＭＳ ゴシック"/>
            <charset val="128"/>
          </rPr>
          <t xml:space="preserve">生データ
分析機からのそのままの値、手入力したそのままの値。(数値のみ)
</t>
        </r>
      </text>
    </comment>
    <comment ref="AZ172" authorId="0">
      <text>
        <r>
          <rPr>
            <sz val="12"/>
            <rFont val="ＭＳ ゴシック"/>
            <charset val="128"/>
          </rPr>
          <t>検査結果１
基本的に数値データを保管する
必要に応じ換算、補正、校正後の値</t>
        </r>
      </text>
    </comment>
    <comment ref="BA17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7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72" authorId="0">
      <text>
        <r>
          <rPr>
            <sz val="12"/>
            <rFont val="ＭＳ ゴシック"/>
            <charset val="128"/>
          </rPr>
          <t>検査結果補足</t>
        </r>
      </text>
    </comment>
    <comment ref="BD172" authorId="0">
      <text>
        <r>
          <rPr>
            <sz val="12"/>
            <rFont val="ＭＳ ゴシック"/>
            <charset val="128"/>
          </rPr>
          <t>表示結果
画面から手入力された値および、分析機からの値を登録</t>
        </r>
      </text>
    </comment>
    <comment ref="BE172" authorId="0">
      <text>
        <r>
          <rPr>
            <sz val="12"/>
            <rFont val="ＭＳ ゴシック"/>
            <charset val="128"/>
          </rPr>
          <t>指数（ＳＤＩ）</t>
        </r>
      </text>
    </comment>
    <comment ref="BF172" authorId="0">
      <text>
        <r>
          <rPr>
            <sz val="12"/>
            <rFont val="ＭＳ ゴシック"/>
            <charset val="128"/>
          </rPr>
          <t>結果コメント１
４桁コードをセットする場合は頭’０’埋めで右詰めで登録すること</t>
        </r>
      </text>
    </comment>
    <comment ref="BG172" authorId="0">
      <text>
        <r>
          <rPr>
            <sz val="12"/>
            <rFont val="ＭＳ ゴシック"/>
            <charset val="128"/>
          </rPr>
          <t>結果コメント２
４桁コードをセットする場合は頭’０’埋めで右詰めで登録すること</t>
        </r>
      </text>
    </comment>
    <comment ref="BH172" authorId="0">
      <text>
        <r>
          <rPr>
            <sz val="16"/>
            <rFont val="ＭＳ Ｐゴシック"/>
            <charset val="128"/>
          </rPr>
          <t>結果状況コード
[ 0:未入力 1:中間結果 3:最終結果 ]</t>
        </r>
      </text>
    </comment>
    <comment ref="BI172" authorId="0">
      <text>
        <r>
          <rPr>
            <sz val="12"/>
            <rFont val="ＭＳ ゴシック"/>
            <charset val="128"/>
          </rPr>
          <t xml:space="preserve">パニックレンジフラグ
BML設定のパニック値（基準値マスタ）で報告要否を判別。
[ 0:デフォルト 1:BMLパニック報告対象 ]
</t>
        </r>
      </text>
    </comment>
    <comment ref="BJ17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72" authorId="0">
      <text>
        <r>
          <rPr>
            <sz val="12"/>
            <rFont val="ＭＳ ゴシック"/>
            <charset val="128"/>
          </rPr>
          <t xml:space="preserve">結果換算フラグ
換算した結果か否か
[ 0:デフォルト 1:換算結果 ]
</t>
        </r>
      </text>
    </comment>
    <comment ref="BL17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7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7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7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72" authorId="0">
      <text>
        <r>
          <rPr>
            <sz val="12"/>
            <rFont val="ＭＳ ゴシック"/>
            <charset val="128"/>
          </rPr>
          <t>特別異常値区分（男）
施設？で判断可能。</t>
        </r>
      </text>
    </comment>
    <comment ref="BQ172" authorId="0">
      <text>
        <r>
          <rPr>
            <sz val="12"/>
            <rFont val="ＭＳ ゴシック"/>
            <charset val="128"/>
          </rPr>
          <t>特別異常値区分（女）
施設？で判断可能。</t>
        </r>
      </text>
    </comment>
    <comment ref="BR172" authorId="0">
      <text>
        <r>
          <rPr>
            <sz val="12"/>
            <rFont val="ＭＳ ゴシック"/>
            <charset val="128"/>
          </rPr>
          <t>特別異常値区分（不明）
施設？で判断可能。</t>
        </r>
      </text>
    </comment>
    <comment ref="BS172" authorId="0">
      <text>
        <r>
          <rPr>
            <sz val="12"/>
            <rFont val="ＭＳ ゴシック"/>
            <charset val="128"/>
          </rPr>
          <t>血清情報(乳び）レベル
'－３ ～ ＋３</t>
        </r>
      </text>
    </comment>
    <comment ref="BT172" authorId="0">
      <text>
        <r>
          <rPr>
            <sz val="12"/>
            <rFont val="ＭＳ ゴシック"/>
            <charset val="128"/>
          </rPr>
          <t>血清情報(乳び）エラーステータス
分析機の値を設定</t>
        </r>
      </text>
    </comment>
    <comment ref="BU172" authorId="0">
      <text>
        <r>
          <rPr>
            <sz val="12"/>
            <rFont val="ＭＳ ゴシック"/>
            <charset val="128"/>
          </rPr>
          <t>血清情報(溶血) レベル
'－３ ～ ＋３</t>
        </r>
      </text>
    </comment>
    <comment ref="BV172" authorId="0">
      <text>
        <r>
          <rPr>
            <sz val="12"/>
            <rFont val="ＭＳ ゴシック"/>
            <charset val="128"/>
          </rPr>
          <t>血清情報(溶血) エラーステータス
分析機の値を設定</t>
        </r>
      </text>
    </comment>
    <comment ref="BW172" authorId="0">
      <text>
        <r>
          <rPr>
            <sz val="12"/>
            <rFont val="ＭＳ ゴシック"/>
            <charset val="128"/>
          </rPr>
          <t>血清情報(etc)  レベル</t>
        </r>
      </text>
    </comment>
    <comment ref="BX172" authorId="0">
      <text>
        <r>
          <rPr>
            <sz val="12"/>
            <rFont val="ＭＳ ゴシック"/>
            <charset val="128"/>
          </rPr>
          <t>血清情報(etc)  エラーステータス</t>
        </r>
      </text>
    </comment>
    <comment ref="BY172" authorId="0">
      <text>
        <r>
          <rPr>
            <sz val="12"/>
            <rFont val="ＭＳ ゴシック"/>
            <charset val="128"/>
          </rPr>
          <t>コントロールＮｏ
精度管理対象元のコントロールNoを結果登録時に設定。</t>
        </r>
      </text>
    </comment>
    <comment ref="BZ172" authorId="0">
      <text>
        <r>
          <rPr>
            <sz val="12"/>
            <rFont val="ＭＳ ゴシック"/>
            <charset val="128"/>
          </rPr>
          <t>検査ＳＥＱ
検査G単位に振られる番号
初回：分注展開時にトレー毎に振る？W/S時は？</t>
        </r>
      </text>
    </comment>
    <comment ref="CA172" authorId="0">
      <text>
        <r>
          <rPr>
            <sz val="12"/>
            <rFont val="ＭＳ ゴシック"/>
            <charset val="128"/>
          </rPr>
          <t>検査バッチＮｏ</t>
        </r>
      </text>
    </comment>
    <comment ref="CB172" authorId="0">
      <text>
        <r>
          <rPr>
            <sz val="12"/>
            <rFont val="ＭＳ ゴシック"/>
            <charset val="128"/>
          </rPr>
          <t>プロットＮｏ
X_M管理対象元のプロットNoを結果登録時に設定。</t>
        </r>
      </text>
    </comment>
    <comment ref="CC172" authorId="0">
      <text>
        <r>
          <rPr>
            <sz val="12"/>
            <rFont val="ＭＳ ゴシック"/>
            <charset val="128"/>
          </rPr>
          <t>プロットＳＥＱ
プロットNO内のSEQ（ファイルで番号管理）</t>
        </r>
      </text>
    </comment>
    <comment ref="CD172" authorId="0">
      <text>
        <r>
          <rPr>
            <sz val="12"/>
            <rFont val="ＭＳ ゴシック"/>
            <charset val="128"/>
          </rPr>
          <t>データ入力担当者</t>
        </r>
      </text>
    </comment>
    <comment ref="CE172" authorId="0">
      <text>
        <r>
          <rPr>
            <sz val="12"/>
            <rFont val="ＭＳ ゴシック"/>
            <charset val="128"/>
          </rPr>
          <t>データ入力日時</t>
        </r>
      </text>
    </comment>
    <comment ref="CF172" authorId="0">
      <text>
        <r>
          <rPr>
            <sz val="12"/>
            <rFont val="ＭＳ ゴシック"/>
            <charset val="128"/>
          </rPr>
          <t>検査完了日時</t>
        </r>
      </text>
    </comment>
    <comment ref="CG172" authorId="0">
      <text>
        <r>
          <rPr>
            <sz val="12"/>
            <rFont val="ＭＳ ゴシック"/>
            <charset val="128"/>
          </rPr>
          <t>報告日時</t>
        </r>
      </text>
    </comment>
    <comment ref="CH172" authorId="0">
      <text>
        <r>
          <rPr>
            <sz val="12"/>
            <rFont val="ＭＳ ゴシック"/>
            <charset val="128"/>
          </rPr>
          <t>報告希望時間
施設からの報告希望時間。
属性情報から引き継ぐ</t>
        </r>
      </text>
    </comment>
    <comment ref="CI172" authorId="0">
      <text>
        <r>
          <rPr>
            <sz val="12"/>
            <rFont val="ＭＳ ゴシック"/>
            <charset val="128"/>
          </rPr>
          <t>次回報告予定日
中間報告対象の最終報告予定日
報告時に項目マスタで＋日数を取得し設定</t>
        </r>
      </text>
    </comment>
    <comment ref="CJ172" authorId="0">
      <text>
        <r>
          <rPr>
            <sz val="12"/>
            <rFont val="ＭＳ ゴシック"/>
            <charset val="128"/>
          </rPr>
          <t>次回報告予定時刻
報告希望時間から引き継ぐ</t>
        </r>
      </text>
    </comment>
    <comment ref="CK17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72" authorId="0">
      <text>
        <r>
          <rPr>
            <sz val="12"/>
            <rFont val="ＭＳ ゴシック"/>
            <charset val="128"/>
          </rPr>
          <t>画像別紙フラグ
画像別紙情報が存在するか否か
[ 0:無し 1:有り]
検査結果詳細情報を使用する</t>
        </r>
      </text>
    </comment>
    <comment ref="CM172" authorId="0">
      <text>
        <r>
          <rPr>
            <sz val="12"/>
            <rFont val="ＭＳ ゴシック"/>
            <charset val="128"/>
          </rPr>
          <t>補正フラグ
[ 0:補正対象外 1:手動補正前 2:自動補正前 3:手動補正済 4:自動補正済 ]</t>
        </r>
      </text>
    </comment>
    <comment ref="CN172" authorId="0">
      <text>
        <r>
          <rPr>
            <sz val="12"/>
            <rFont val="ＭＳ Ｐゴシック"/>
            <charset val="128"/>
          </rPr>
          <t>結果優先フラグ
複数検査回数で画面、帳票等に優先的に表示させるためのフラグ
[ ｽﾍﾟｰｽ:ﾃﾞﾌｫﾙﾄ 1:優先結果 ]</t>
        </r>
      </text>
    </comment>
    <comment ref="CO172" authorId="0">
      <text>
        <r>
          <rPr>
            <sz val="12"/>
            <rFont val="ＭＳ ゴシック"/>
            <charset val="128"/>
          </rPr>
          <t>手入力フラグ
手入力されたかどうかを判断するフラグ
[ ｽﾍﾟｰｽ:ﾃﾞﾌｫﾙﾄ 1:手入力結果 ]</t>
        </r>
      </text>
    </comment>
    <comment ref="CP172" authorId="0">
      <text>
        <r>
          <rPr>
            <sz val="12"/>
            <rFont val="ＭＳ ゴシック"/>
            <charset val="128"/>
          </rPr>
          <t>採用フラグ
同一検査回数内で結果を採用したフラグ</t>
        </r>
      </text>
    </comment>
    <comment ref="CQ17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72" authorId="0">
      <text>
        <r>
          <rPr>
            <sz val="12"/>
            <rFont val="ＭＳ ゴシック"/>
            <charset val="128"/>
          </rPr>
          <t>再検フラグ01
オンライン、入力画面にてレンジチェック（RNGCHKMST）を行った際に更新する。
正常　　　：０、１
高値エラー：３
低値エラー：４</t>
        </r>
      </text>
    </comment>
    <comment ref="CS17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7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72" authorId="0">
      <text>
        <r>
          <rPr>
            <sz val="12"/>
            <rFont val="ＭＳ ゴシック"/>
            <charset val="128"/>
          </rPr>
          <t>再検フラグ04
※分画チェック</t>
        </r>
      </text>
    </comment>
    <comment ref="CV172" authorId="0">
      <text>
        <r>
          <rPr>
            <sz val="12"/>
            <rFont val="ＭＳ ゴシック"/>
            <charset val="128"/>
          </rPr>
          <t>再検フラグ05
※乳び・溶血チェック</t>
        </r>
      </text>
    </comment>
    <comment ref="CW172" authorId="0">
      <text>
        <r>
          <rPr>
            <sz val="12"/>
            <rFont val="ＭＳ ゴシック"/>
            <charset val="128"/>
          </rPr>
          <t xml:space="preserve">※履歴チェック
</t>
        </r>
      </text>
    </comment>
    <comment ref="CX17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72" authorId="0">
      <text>
        <r>
          <rPr>
            <sz val="12"/>
            <rFont val="ＭＳ ゴシック"/>
            <charset val="128"/>
          </rPr>
          <t>再検フラグ08
※計算チェック</t>
        </r>
      </text>
    </comment>
    <comment ref="CZ172" authorId="0">
      <text>
        <r>
          <rPr>
            <sz val="12"/>
            <rFont val="ＭＳ ゴシック"/>
            <charset val="128"/>
          </rPr>
          <t>再検フラグ09
※１００％チェック</t>
        </r>
      </text>
    </comment>
    <comment ref="DA172" authorId="0">
      <text>
        <r>
          <rPr>
            <sz val="12"/>
            <rFont val="ＭＳ ゴシック"/>
            <charset val="128"/>
          </rPr>
          <t>再検フラグ10
※透析前後チェック</t>
        </r>
      </text>
    </comment>
    <comment ref="DB17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72" authorId="0">
      <text>
        <r>
          <rPr>
            <sz val="12"/>
            <rFont val="ＭＳ ゴシック"/>
            <charset val="128"/>
          </rPr>
          <t xml:space="preserve">再検フラグ12
※校正処理
</t>
        </r>
      </text>
    </comment>
    <comment ref="DD172" authorId="0">
      <text>
        <r>
          <rPr>
            <sz val="12"/>
            <rFont val="ＭＳ ゴシック"/>
            <charset val="128"/>
          </rPr>
          <t>再検フラグ13
※照合NG確定処理</t>
        </r>
      </text>
    </comment>
    <comment ref="DE172" authorId="0">
      <text>
        <r>
          <rPr>
            <sz val="12"/>
            <rFont val="ＭＳ ゴシック"/>
            <charset val="128"/>
          </rPr>
          <t>再検フラグ14
※相関チェック(WS間)</t>
        </r>
      </text>
    </comment>
    <comment ref="DF172" authorId="0">
      <text>
        <r>
          <rPr>
            <sz val="12"/>
            <rFont val="ＭＳ ゴシック"/>
            <charset val="128"/>
          </rPr>
          <t>再検フラグ15
※負荷パターンチェック</t>
        </r>
      </text>
    </comment>
    <comment ref="DG17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72" authorId="0">
      <text>
        <r>
          <rPr>
            <sz val="12"/>
            <rFont val="ＭＳ ゴシック"/>
            <charset val="128"/>
          </rPr>
          <t xml:space="preserve">再検フラグ17
※チェック状態フラグ
[ 0:未ﾁｪｯｸ 1:OK 2:NG ]
(ﾁｪｯｸ不要なフラグは1＝OKの設定にすする)
</t>
        </r>
      </text>
    </comment>
    <comment ref="DI172" authorId="0">
      <text>
        <r>
          <rPr>
            <sz val="12"/>
            <rFont val="ＭＳ ゴシック"/>
            <charset val="128"/>
          </rPr>
          <t>再検フラグ18</t>
        </r>
      </text>
    </comment>
    <comment ref="DJ172" authorId="0">
      <text>
        <r>
          <rPr>
            <sz val="12"/>
            <rFont val="ＭＳ ゴシック"/>
            <charset val="128"/>
          </rPr>
          <t xml:space="preserve">再検フラグ19
※チェック状態フラグ
[ 0:未ﾁｪｯｸ 1:OK 2:NG ]
(ﾁｪｯｸ不要なフラグは1＝OKの設定にすする)
</t>
        </r>
      </text>
    </comment>
    <comment ref="DK172" authorId="0">
      <text>
        <r>
          <rPr>
            <sz val="12"/>
            <rFont val="ＭＳ ゴシック"/>
            <charset val="128"/>
          </rPr>
          <t xml:space="preserve">再検フラグ20
※チェック状態フラグ
[ 0:未ﾁｪｯｸ 1:OK 2:NG ]
(ﾁｪｯｸ不要なフラグは1＝OKの設定にすする)
</t>
        </r>
      </text>
    </comment>
    <comment ref="DL172" authorId="0">
      <text>
        <r>
          <rPr>
            <sz val="12"/>
            <rFont val="ＭＳ ゴシック"/>
            <charset val="128"/>
          </rPr>
          <t>再検理由コードＡ
代表の再検理由コードをセット</t>
        </r>
      </text>
    </comment>
    <comment ref="DM172" authorId="0">
      <text>
        <r>
          <rPr>
            <sz val="12"/>
            <rFont val="ＭＳ ゴシック"/>
            <charset val="128"/>
          </rPr>
          <t xml:space="preserve">再検理由コードＢ
代表の再検理由コードをセット
</t>
        </r>
      </text>
    </comment>
    <comment ref="DN172" authorId="0">
      <text>
        <r>
          <rPr>
            <sz val="12"/>
            <rFont val="ＭＳ ゴシック"/>
            <charset val="128"/>
          </rPr>
          <t>再検理由コードＣ
代表の再検理由コードをセット</t>
        </r>
      </text>
    </comment>
    <comment ref="DO172" authorId="0">
      <text>
        <r>
          <rPr>
            <sz val="12"/>
            <rFont val="ＭＳ ゴシック"/>
            <charset val="128"/>
          </rPr>
          <t>情報更新日時</t>
        </r>
      </text>
    </comment>
    <comment ref="DP172" authorId="0">
      <text>
        <r>
          <rPr>
            <sz val="12"/>
            <rFont val="ＭＳ ゴシック"/>
            <charset val="128"/>
          </rPr>
          <t>情報登録日時
データが作成された時の登録日時</t>
        </r>
      </text>
    </comment>
    <comment ref="DQ172" authorId="0">
      <text>
        <r>
          <rPr>
            <sz val="12"/>
            <rFont val="ＭＳ ゴシック"/>
            <charset val="128"/>
          </rPr>
          <t>照会結果
検査結果＋「以上・以下・未満」等を付加し編集済みの表示用結果値</t>
        </r>
      </text>
    </comment>
  </commentList>
</comments>
</file>

<file path=xl/comments16.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1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19.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B108" authorId="0">
      <text>
        <r>
          <rPr>
            <sz val="12"/>
            <rFont val="ＭＳ ゴシック"/>
            <charset val="128"/>
          </rPr>
          <t>検査開始日</t>
        </r>
      </text>
    </comment>
    <comment ref="C108" authorId="0">
      <text>
        <r>
          <rPr>
            <sz val="12"/>
            <rFont val="ＭＳ ゴシック"/>
            <charset val="128"/>
          </rPr>
          <t>処理日</t>
        </r>
      </text>
    </comment>
    <comment ref="D10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08" authorId="0">
      <text>
        <r>
          <rPr>
            <sz val="12"/>
            <rFont val="ＭＳ ゴシック"/>
            <charset val="128"/>
          </rPr>
          <t>検体Ｎｏ桁数フラグ
[ ｽﾍﾟｰｽ:旧ﾚｲｱｳﾄ 6:６桁 7:７桁 9:９桁 ]</t>
        </r>
      </text>
    </comment>
    <comment ref="F108" authorId="0">
      <text>
        <r>
          <rPr>
            <sz val="12"/>
            <rFont val="ＭＳ ゴシック"/>
            <charset val="128"/>
          </rPr>
          <t>検査グループ
EUC対応で16byte。</t>
        </r>
      </text>
    </comment>
    <comment ref="G108" authorId="0">
      <text>
        <r>
          <rPr>
            <b/>
            <sz val="12"/>
            <rFont val="ＭＳ ゴシック"/>
            <charset val="128"/>
          </rPr>
          <t xml:space="preserve">項目コード:
</t>
        </r>
      </text>
    </comment>
    <comment ref="H108" authorId="0">
      <text>
        <r>
          <rPr>
            <sz val="12"/>
            <rFont val="ＭＳ ゴシック"/>
            <charset val="128"/>
          </rPr>
          <t>検査回数</t>
        </r>
      </text>
    </comment>
    <comment ref="I108" authorId="0">
      <text>
        <r>
          <rPr>
            <sz val="12"/>
            <rFont val="ＭＳ ゴシック"/>
            <charset val="128"/>
          </rPr>
          <t>検査回数枝番
同一検査回数で希釈倍率が違うものを表現</t>
        </r>
      </text>
    </comment>
    <comment ref="J108" authorId="0">
      <text>
        <r>
          <rPr>
            <sz val="12"/>
            <rFont val="ＭＳ ゴシック"/>
            <charset val="128"/>
          </rPr>
          <t xml:space="preserve">依頼発生元区分
[ 0:上位ｼｽﾃﾑ(報告あり) 1:ｻﾃﾗｲﾄｼｽﾃﾑ(報告あり) 2:ｻﾃﾗｲﾄｼｽﾃﾑ(報告なし) ]
</t>
        </r>
      </text>
    </comment>
    <comment ref="K10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0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08" authorId="0">
      <text>
        <r>
          <rPr>
            <sz val="12"/>
            <rFont val="ＭＳ ゴシック"/>
            <charset val="128"/>
          </rPr>
          <t>ＢＭＬ受付年月日</t>
        </r>
      </text>
    </comment>
    <comment ref="N108" authorId="0">
      <text>
        <r>
          <rPr>
            <sz val="12"/>
            <rFont val="ＭＳ ゴシック"/>
            <charset val="128"/>
          </rPr>
          <t>依頼書Ｎｏ</t>
        </r>
      </text>
    </comment>
    <comment ref="O108" authorId="0">
      <text>
        <r>
          <rPr>
            <sz val="12"/>
            <rFont val="ＭＳ ゴシック"/>
            <charset val="128"/>
          </rPr>
          <t>依頼書Ｎｏ桁数フラグ
[ ｽﾍﾟｰｽ:旧ﾚｲｱｳﾄ 6:６桁 7:７桁 9:９桁 ]</t>
        </r>
      </text>
    </comment>
    <comment ref="P108" authorId="0">
      <text>
        <r>
          <rPr>
            <sz val="12"/>
            <rFont val="ＭＳ ゴシック"/>
            <charset val="128"/>
          </rPr>
          <t>属性世代Ｎｏ
'’０’からカウントアップ</t>
        </r>
      </text>
    </comment>
    <comment ref="Q108" authorId="0">
      <text>
        <r>
          <rPr>
            <sz val="12"/>
            <rFont val="ＭＳ ゴシック"/>
            <charset val="128"/>
          </rPr>
          <t>施設コード</t>
        </r>
      </text>
    </comment>
    <comment ref="R108" authorId="0">
      <text>
        <r>
          <rPr>
            <sz val="12"/>
            <rFont val="ＭＳ ゴシック"/>
            <charset val="128"/>
          </rPr>
          <t>トレーＩＤ</t>
        </r>
      </text>
    </comment>
    <comment ref="S108" authorId="0">
      <text>
        <r>
          <rPr>
            <sz val="12"/>
            <rFont val="ＭＳ ゴシック"/>
            <charset val="128"/>
          </rPr>
          <t>トレーポジション</t>
        </r>
      </text>
    </comment>
    <comment ref="T108" authorId="0">
      <text>
        <r>
          <rPr>
            <sz val="12"/>
            <rFont val="ＭＳ ゴシック"/>
            <charset val="128"/>
          </rPr>
          <t>アッセイラックＩＤ</t>
        </r>
      </text>
    </comment>
    <comment ref="U108" authorId="0">
      <text>
        <r>
          <rPr>
            <sz val="12"/>
            <rFont val="ＭＳ ゴシック"/>
            <charset val="128"/>
          </rPr>
          <t>アッセイラックポジション</t>
        </r>
      </text>
    </comment>
    <comment ref="V108" authorId="0">
      <text>
        <r>
          <rPr>
            <sz val="12"/>
            <rFont val="ＭＳ ゴシック"/>
            <charset val="128"/>
          </rPr>
          <t>親項目コード
分画・負荷の親項目コード</t>
        </r>
      </text>
    </comment>
    <comment ref="W108" authorId="0">
      <text>
        <r>
          <rPr>
            <sz val="12"/>
            <rFont val="ＭＳ ゴシック"/>
            <charset val="128"/>
          </rPr>
          <t>セクションコード
例：　A　生化/マルチ
　　　B　血液学</t>
        </r>
      </text>
    </comment>
    <comment ref="X10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08" authorId="0">
      <text>
        <r>
          <rPr>
            <sz val="12"/>
            <rFont val="ＭＳ ゴシック"/>
            <charset val="128"/>
          </rPr>
          <t>サンプリングコード
現行ＷＳｺｰﾄﾞ</t>
        </r>
      </text>
    </comment>
    <comment ref="Z108" authorId="0">
      <text>
        <r>
          <rPr>
            <sz val="12"/>
            <rFont val="ＭＳ ゴシック"/>
            <charset val="128"/>
          </rPr>
          <t>分析機区分</t>
        </r>
      </text>
    </comment>
    <comment ref="AA108" authorId="0">
      <text>
        <r>
          <rPr>
            <sz val="12"/>
            <rFont val="ＭＳ ゴシック"/>
            <charset val="128"/>
          </rPr>
          <t xml:space="preserve">分析機ライン
</t>
        </r>
      </text>
    </comment>
    <comment ref="AB108" authorId="0">
      <text>
        <r>
          <rPr>
            <sz val="12"/>
            <rFont val="ＭＳ ゴシック"/>
            <charset val="128"/>
          </rPr>
          <t>分析機号機
号機＋モジュールＮＯ</t>
        </r>
      </text>
    </comment>
    <comment ref="AC108" authorId="0">
      <text>
        <r>
          <rPr>
            <sz val="12"/>
            <rFont val="ＭＳ ゴシック"/>
            <charset val="128"/>
          </rPr>
          <t>分析機ＳＥＱ
モジュール単位のSEQ。結果登録時に設定。
BM=分析機からの番号、日立=システム側で振る。</t>
        </r>
      </text>
    </comment>
    <comment ref="AD108" authorId="0">
      <text>
        <r>
          <rPr>
            <sz val="12"/>
            <rFont val="ＭＳ ゴシック"/>
            <charset val="128"/>
          </rPr>
          <t>分析機エラーステータス</t>
        </r>
      </text>
    </comment>
    <comment ref="AE108" authorId="0">
      <text>
        <r>
          <rPr>
            <sz val="12"/>
            <rFont val="ＭＳ ゴシック"/>
            <charset val="128"/>
          </rPr>
          <t>測定日時</t>
        </r>
      </text>
    </comment>
    <comment ref="AF108" authorId="0">
      <text>
        <r>
          <rPr>
            <sz val="12"/>
            <rFont val="ＭＳ ゴシック"/>
            <charset val="128"/>
          </rPr>
          <t>内部項目コード
分析機のチャネルコード
（分析機用項目コード）</t>
        </r>
      </text>
    </comment>
    <comment ref="AG108" authorId="0">
      <text>
        <r>
          <rPr>
            <sz val="12"/>
            <rFont val="ＭＳ ゴシック"/>
            <charset val="128"/>
          </rPr>
          <t>定性・定量フラグ
[ S:定性 R:定量 ]</t>
        </r>
      </text>
    </comment>
    <comment ref="AH108" authorId="0">
      <text>
        <r>
          <rPr>
            <sz val="12"/>
            <rFont val="ＭＳ ゴシック"/>
            <charset val="128"/>
          </rPr>
          <t>材料コード</t>
        </r>
      </text>
    </comment>
    <comment ref="AI108" authorId="0">
      <text>
        <r>
          <rPr>
            <sz val="12"/>
            <rFont val="ＭＳ ゴシック"/>
            <charset val="128"/>
          </rPr>
          <t>優先レベル
ユーザからの希望順位。検査の優先順位を示す。
01～99を任意に設定</t>
        </r>
      </text>
    </comment>
    <comment ref="AJ108" authorId="0">
      <text>
        <r>
          <rPr>
            <sz val="12"/>
            <rFont val="ＭＳ ゴシック"/>
            <charset val="128"/>
          </rPr>
          <t>基準値ＮＯ
報告書に記述する基準値を示す
推定材料と項目コードからマスタ参照して算出</t>
        </r>
      </text>
    </comment>
    <comment ref="AK10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08" authorId="0">
      <text>
        <r>
          <rPr>
            <sz val="12"/>
            <rFont val="ＭＳ ゴシック"/>
            <charset val="128"/>
          </rPr>
          <t>特別基準値ＮＯ
特別基準値マスタから導出した基準値Ｎｏ</t>
        </r>
      </text>
    </comment>
    <comment ref="AM10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08" authorId="0">
      <text>
        <r>
          <rPr>
            <sz val="12"/>
            <rFont val="ＭＳ ゴシック"/>
            <charset val="128"/>
          </rPr>
          <t>非定型負荷時間
非定型負荷区分の時間
G(12)なので24byte</t>
        </r>
      </text>
    </comment>
    <comment ref="AO108" authorId="0">
      <text>
        <r>
          <rPr>
            <sz val="12"/>
            <rFont val="ＭＳ ゴシック"/>
            <charset val="128"/>
          </rPr>
          <t>集検フラグ
[ 0:ﾃﾞﾌｫﾙﾄ 1:集検 ]</t>
        </r>
      </text>
    </comment>
    <comment ref="AP10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08" authorId="0">
      <text>
        <r>
          <rPr>
            <sz val="12"/>
            <rFont val="ＭＳ ゴシック"/>
            <charset val="128"/>
          </rPr>
          <t>凍結フラグ
凍結項目か否かを示す
区分は現行通り？→現行通り
[ ｶ:解凍 空白:一般項目 ﾄ:凍結 ]
EUC対応で2byte。</t>
        </r>
      </text>
    </comment>
    <comment ref="AR108" authorId="0">
      <text>
        <r>
          <rPr>
            <sz val="12"/>
            <rFont val="ＭＳ ゴシック"/>
            <charset val="128"/>
          </rPr>
          <t>実施希釈倍率
実際に測定された希釈倍率。</t>
        </r>
      </text>
    </comment>
    <comment ref="AS10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08" authorId="0">
      <text>
        <r>
          <rPr>
            <sz val="12"/>
            <rFont val="ＭＳ ゴシック"/>
            <charset val="128"/>
          </rPr>
          <t>緊急依頼フラグ
緊急の依頼かどうかを示す。（患者情報より）
[ 0:デフォルト 1:緊急 ]</t>
        </r>
      </text>
    </comment>
    <comment ref="AU108" authorId="0">
      <text>
        <r>
          <rPr>
            <sz val="12"/>
            <rFont val="ＭＳ ゴシック"/>
            <charset val="128"/>
          </rPr>
          <t>緊急依頼ロットＮｏ
緊急依頼の場合に投入する検体のまとまり</t>
        </r>
      </text>
    </comment>
    <comment ref="AV10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0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0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08" authorId="0">
      <text>
        <r>
          <rPr>
            <sz val="12"/>
            <rFont val="ＭＳ ゴシック"/>
            <charset val="128"/>
          </rPr>
          <t xml:space="preserve">生データ
分析機からのそのままの値、手入力したそのままの値。(数値のみ)
</t>
        </r>
      </text>
    </comment>
    <comment ref="AZ108" authorId="0">
      <text>
        <r>
          <rPr>
            <sz val="12"/>
            <rFont val="ＭＳ ゴシック"/>
            <charset val="128"/>
          </rPr>
          <t>検査結果１
基本的に数値データを保管する
必要に応じ換算、補正、校正後の値</t>
        </r>
      </text>
    </comment>
    <comment ref="BA10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0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08" authorId="0">
      <text>
        <r>
          <rPr>
            <sz val="12"/>
            <rFont val="ＭＳ ゴシック"/>
            <charset val="128"/>
          </rPr>
          <t>検査結果補足</t>
        </r>
      </text>
    </comment>
    <comment ref="BD108" authorId="0">
      <text>
        <r>
          <rPr>
            <sz val="12"/>
            <rFont val="ＭＳ ゴシック"/>
            <charset val="128"/>
          </rPr>
          <t>表示結果
画面から手入力された値および、分析機からの値を登録</t>
        </r>
      </text>
    </comment>
    <comment ref="BE108" authorId="0">
      <text>
        <r>
          <rPr>
            <sz val="12"/>
            <rFont val="ＭＳ ゴシック"/>
            <charset val="128"/>
          </rPr>
          <t>指数（ＳＤＩ）</t>
        </r>
      </text>
    </comment>
    <comment ref="BF108" authorId="0">
      <text>
        <r>
          <rPr>
            <sz val="12"/>
            <rFont val="ＭＳ ゴシック"/>
            <charset val="128"/>
          </rPr>
          <t>結果コメント１
４桁コードをセットする場合は頭’０’埋めで右詰めで登録すること</t>
        </r>
      </text>
    </comment>
    <comment ref="BG108" authorId="0">
      <text>
        <r>
          <rPr>
            <sz val="12"/>
            <rFont val="ＭＳ ゴシック"/>
            <charset val="128"/>
          </rPr>
          <t>結果コメント２
４桁コードをセットする場合は頭’０’埋めで右詰めで登録すること</t>
        </r>
      </text>
    </comment>
    <comment ref="BH108" authorId="0">
      <text>
        <r>
          <rPr>
            <sz val="16"/>
            <rFont val="ＭＳ Ｐゴシック"/>
            <charset val="128"/>
          </rPr>
          <t>結果状況コード
[ 0:未入力 1:中間結果 3:最終結果 ]</t>
        </r>
      </text>
    </comment>
    <comment ref="BI108" authorId="0">
      <text>
        <r>
          <rPr>
            <sz val="12"/>
            <rFont val="ＭＳ ゴシック"/>
            <charset val="128"/>
          </rPr>
          <t xml:space="preserve">パニックレンジフラグ
BML設定のパニック値（基準値マスタ）で報告要否を判別。
[ 0:デフォルト 1:BMLパニック報告対象 ]
</t>
        </r>
      </text>
    </comment>
    <comment ref="BJ10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08" authorId="0">
      <text>
        <r>
          <rPr>
            <sz val="12"/>
            <rFont val="ＭＳ ゴシック"/>
            <charset val="128"/>
          </rPr>
          <t xml:space="preserve">結果換算フラグ
換算した結果か否か
[ 0:デフォルト 1:換算結果 ]
</t>
        </r>
      </text>
    </comment>
    <comment ref="BL10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0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0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0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08" authorId="0">
      <text>
        <r>
          <rPr>
            <sz val="12"/>
            <rFont val="ＭＳ ゴシック"/>
            <charset val="128"/>
          </rPr>
          <t>特別異常値区分（男）
施設？で判断可能。</t>
        </r>
      </text>
    </comment>
    <comment ref="BQ108" authorId="0">
      <text>
        <r>
          <rPr>
            <sz val="12"/>
            <rFont val="ＭＳ ゴシック"/>
            <charset val="128"/>
          </rPr>
          <t>特別異常値区分（女）
施設？で判断可能。</t>
        </r>
      </text>
    </comment>
    <comment ref="BR108" authorId="0">
      <text>
        <r>
          <rPr>
            <sz val="12"/>
            <rFont val="ＭＳ ゴシック"/>
            <charset val="128"/>
          </rPr>
          <t>特別異常値区分（不明）
施設？で判断可能。</t>
        </r>
      </text>
    </comment>
    <comment ref="BS108" authorId="0">
      <text>
        <r>
          <rPr>
            <sz val="12"/>
            <rFont val="ＭＳ ゴシック"/>
            <charset val="128"/>
          </rPr>
          <t>血清情報(乳び）レベル
'－３ ～ ＋３</t>
        </r>
      </text>
    </comment>
    <comment ref="BT108" authorId="0">
      <text>
        <r>
          <rPr>
            <sz val="12"/>
            <rFont val="ＭＳ ゴシック"/>
            <charset val="128"/>
          </rPr>
          <t>血清情報(乳び）エラーステータス
分析機の値を設定</t>
        </r>
      </text>
    </comment>
    <comment ref="BU108" authorId="0">
      <text>
        <r>
          <rPr>
            <sz val="12"/>
            <rFont val="ＭＳ ゴシック"/>
            <charset val="128"/>
          </rPr>
          <t>血清情報(溶血) レベル
'－３ ～ ＋３</t>
        </r>
      </text>
    </comment>
    <comment ref="BV108" authorId="0">
      <text>
        <r>
          <rPr>
            <sz val="12"/>
            <rFont val="ＭＳ ゴシック"/>
            <charset val="128"/>
          </rPr>
          <t>血清情報(溶血) エラーステータス
分析機の値を設定</t>
        </r>
      </text>
    </comment>
    <comment ref="BW108" authorId="0">
      <text>
        <r>
          <rPr>
            <sz val="12"/>
            <rFont val="ＭＳ ゴシック"/>
            <charset val="128"/>
          </rPr>
          <t>血清情報(etc)  レベル</t>
        </r>
      </text>
    </comment>
    <comment ref="BX108" authorId="0">
      <text>
        <r>
          <rPr>
            <sz val="12"/>
            <rFont val="ＭＳ ゴシック"/>
            <charset val="128"/>
          </rPr>
          <t>血清情報(etc)  エラーステータス</t>
        </r>
      </text>
    </comment>
    <comment ref="BY108" authorId="0">
      <text>
        <r>
          <rPr>
            <sz val="12"/>
            <rFont val="ＭＳ ゴシック"/>
            <charset val="128"/>
          </rPr>
          <t>コントロールＮｏ
精度管理対象元のコントロールNoを結果登録時に設定。</t>
        </r>
      </text>
    </comment>
    <comment ref="BZ108" authorId="0">
      <text>
        <r>
          <rPr>
            <sz val="12"/>
            <rFont val="ＭＳ ゴシック"/>
            <charset val="128"/>
          </rPr>
          <t>検査ＳＥＱ
検査G単位に振られる番号
初回：分注展開時にトレー毎に振る？W/S時は？</t>
        </r>
      </text>
    </comment>
    <comment ref="CA108" authorId="0">
      <text>
        <r>
          <rPr>
            <sz val="12"/>
            <rFont val="ＭＳ ゴシック"/>
            <charset val="128"/>
          </rPr>
          <t>検査バッチＮｏ</t>
        </r>
      </text>
    </comment>
    <comment ref="CB108" authorId="0">
      <text>
        <r>
          <rPr>
            <sz val="12"/>
            <rFont val="ＭＳ ゴシック"/>
            <charset val="128"/>
          </rPr>
          <t>プロットＮｏ
X_M管理対象元のプロットNoを結果登録時に設定。</t>
        </r>
      </text>
    </comment>
    <comment ref="CC108" authorId="0">
      <text>
        <r>
          <rPr>
            <sz val="12"/>
            <rFont val="ＭＳ ゴシック"/>
            <charset val="128"/>
          </rPr>
          <t>プロットＳＥＱ
プロットNO内のSEQ（ファイルで番号管理）</t>
        </r>
      </text>
    </comment>
    <comment ref="CD108" authorId="0">
      <text>
        <r>
          <rPr>
            <sz val="12"/>
            <rFont val="ＭＳ ゴシック"/>
            <charset val="128"/>
          </rPr>
          <t>データ入力担当者</t>
        </r>
      </text>
    </comment>
    <comment ref="CE108" authorId="0">
      <text>
        <r>
          <rPr>
            <sz val="12"/>
            <rFont val="ＭＳ ゴシック"/>
            <charset val="128"/>
          </rPr>
          <t>データ入力日時</t>
        </r>
      </text>
    </comment>
    <comment ref="CF108" authorId="0">
      <text>
        <r>
          <rPr>
            <sz val="12"/>
            <rFont val="ＭＳ ゴシック"/>
            <charset val="128"/>
          </rPr>
          <t>検査完了日時</t>
        </r>
      </text>
    </comment>
    <comment ref="CG108" authorId="0">
      <text>
        <r>
          <rPr>
            <sz val="12"/>
            <rFont val="ＭＳ ゴシック"/>
            <charset val="128"/>
          </rPr>
          <t>報告日時</t>
        </r>
      </text>
    </comment>
    <comment ref="CH108" authorId="0">
      <text>
        <r>
          <rPr>
            <sz val="12"/>
            <rFont val="ＭＳ ゴシック"/>
            <charset val="128"/>
          </rPr>
          <t>報告希望時間
施設からの報告希望時間。
属性情報から引き継ぐ</t>
        </r>
      </text>
    </comment>
    <comment ref="CI108" authorId="0">
      <text>
        <r>
          <rPr>
            <sz val="12"/>
            <rFont val="ＭＳ ゴシック"/>
            <charset val="128"/>
          </rPr>
          <t>次回報告予定日
中間報告対象の最終報告予定日
報告時に項目マスタで＋日数を取得し設定</t>
        </r>
      </text>
    </comment>
    <comment ref="CJ108" authorId="0">
      <text>
        <r>
          <rPr>
            <sz val="12"/>
            <rFont val="ＭＳ ゴシック"/>
            <charset val="128"/>
          </rPr>
          <t>次回報告予定時刻
報告希望時間から引き継ぐ</t>
        </r>
      </text>
    </comment>
    <comment ref="CK10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08" authorId="0">
      <text>
        <r>
          <rPr>
            <sz val="12"/>
            <rFont val="ＭＳ ゴシック"/>
            <charset val="128"/>
          </rPr>
          <t>画像別紙フラグ
画像別紙情報が存在するか否か
[ 0:無し 1:有り]
検査結果詳細情報を使用する</t>
        </r>
      </text>
    </comment>
    <comment ref="CM108" authorId="0">
      <text>
        <r>
          <rPr>
            <sz val="12"/>
            <rFont val="ＭＳ ゴシック"/>
            <charset val="128"/>
          </rPr>
          <t>補正フラグ
[ 0:補正対象外 1:手動補正前 2:自動補正前 3:手動補正済 4:自動補正済 ]</t>
        </r>
      </text>
    </comment>
    <comment ref="CN108" authorId="0">
      <text>
        <r>
          <rPr>
            <sz val="12"/>
            <rFont val="ＭＳ Ｐゴシック"/>
            <charset val="128"/>
          </rPr>
          <t>結果優先フラグ
複数検査回数で画面、帳票等に優先的に表示させるためのフラグ
[ ｽﾍﾟｰｽ:ﾃﾞﾌｫﾙﾄ 1:優先結果 ]</t>
        </r>
      </text>
    </comment>
    <comment ref="CO108" authorId="0">
      <text>
        <r>
          <rPr>
            <sz val="12"/>
            <rFont val="ＭＳ ゴシック"/>
            <charset val="128"/>
          </rPr>
          <t>手入力フラグ
手入力されたかどうかを判断するフラグ
[ ｽﾍﾟｰｽ:ﾃﾞﾌｫﾙﾄ 1:手入力結果 ]</t>
        </r>
      </text>
    </comment>
    <comment ref="CP108" authorId="0">
      <text>
        <r>
          <rPr>
            <sz val="12"/>
            <rFont val="ＭＳ ゴシック"/>
            <charset val="128"/>
          </rPr>
          <t>採用フラグ
同一検査回数内で結果を採用したフラグ</t>
        </r>
      </text>
    </comment>
    <comment ref="CQ10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08" authorId="0">
      <text>
        <r>
          <rPr>
            <sz val="12"/>
            <rFont val="ＭＳ ゴシック"/>
            <charset val="128"/>
          </rPr>
          <t>再検フラグ01
オンライン、入力画面にてレンジチェック（RNGCHKMST）を行った際に更新する。
正常　　　：０、１
高値エラー：３
低値エラー：４</t>
        </r>
      </text>
    </comment>
    <comment ref="CS10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0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08" authorId="0">
      <text>
        <r>
          <rPr>
            <sz val="12"/>
            <rFont val="ＭＳ ゴシック"/>
            <charset val="128"/>
          </rPr>
          <t>再検フラグ04
※分画チェック</t>
        </r>
      </text>
    </comment>
    <comment ref="CV108" authorId="0">
      <text>
        <r>
          <rPr>
            <sz val="12"/>
            <rFont val="ＭＳ ゴシック"/>
            <charset val="128"/>
          </rPr>
          <t>再検フラグ05
※乳び・溶血チェック</t>
        </r>
      </text>
    </comment>
    <comment ref="CW108" authorId="0">
      <text>
        <r>
          <rPr>
            <sz val="12"/>
            <rFont val="ＭＳ ゴシック"/>
            <charset val="128"/>
          </rPr>
          <t xml:space="preserve">※履歴チェック
</t>
        </r>
      </text>
    </comment>
    <comment ref="CX10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08" authorId="0">
      <text>
        <r>
          <rPr>
            <sz val="12"/>
            <rFont val="ＭＳ ゴシック"/>
            <charset val="128"/>
          </rPr>
          <t>再検フラグ08
※計算チェック</t>
        </r>
      </text>
    </comment>
    <comment ref="CZ108" authorId="0">
      <text>
        <r>
          <rPr>
            <sz val="12"/>
            <rFont val="ＭＳ ゴシック"/>
            <charset val="128"/>
          </rPr>
          <t>再検フラグ09
※１００％チェック</t>
        </r>
      </text>
    </comment>
    <comment ref="DA108" authorId="0">
      <text>
        <r>
          <rPr>
            <sz val="12"/>
            <rFont val="ＭＳ ゴシック"/>
            <charset val="128"/>
          </rPr>
          <t>再検フラグ10
※透析前後チェック</t>
        </r>
      </text>
    </comment>
    <comment ref="DB10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08" authorId="0">
      <text>
        <r>
          <rPr>
            <sz val="12"/>
            <rFont val="ＭＳ ゴシック"/>
            <charset val="128"/>
          </rPr>
          <t xml:space="preserve">再検フラグ12
※校正処理
</t>
        </r>
      </text>
    </comment>
    <comment ref="DD108" authorId="0">
      <text>
        <r>
          <rPr>
            <sz val="12"/>
            <rFont val="ＭＳ ゴシック"/>
            <charset val="128"/>
          </rPr>
          <t>再検フラグ13
※照合NG確定処理</t>
        </r>
      </text>
    </comment>
    <comment ref="DE108" authorId="0">
      <text>
        <r>
          <rPr>
            <sz val="12"/>
            <rFont val="ＭＳ ゴシック"/>
            <charset val="128"/>
          </rPr>
          <t>再検フラグ14
※相関チェック(WS間)</t>
        </r>
      </text>
    </comment>
    <comment ref="DF108" authorId="0">
      <text>
        <r>
          <rPr>
            <sz val="12"/>
            <rFont val="ＭＳ ゴシック"/>
            <charset val="128"/>
          </rPr>
          <t>再検フラグ15
※負荷パターンチェック</t>
        </r>
      </text>
    </comment>
    <comment ref="DG10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08" authorId="0">
      <text>
        <r>
          <rPr>
            <sz val="12"/>
            <rFont val="ＭＳ ゴシック"/>
            <charset val="128"/>
          </rPr>
          <t xml:space="preserve">再検フラグ17
※チェック状態フラグ
[ 0:未ﾁｪｯｸ 1:OK 2:NG ]
(ﾁｪｯｸ不要なフラグは1＝OKの設定にすする)
</t>
        </r>
      </text>
    </comment>
    <comment ref="DI108" authorId="0">
      <text>
        <r>
          <rPr>
            <sz val="12"/>
            <rFont val="ＭＳ ゴシック"/>
            <charset val="128"/>
          </rPr>
          <t>再検フラグ18</t>
        </r>
      </text>
    </comment>
    <comment ref="DJ108" authorId="0">
      <text>
        <r>
          <rPr>
            <sz val="12"/>
            <rFont val="ＭＳ ゴシック"/>
            <charset val="128"/>
          </rPr>
          <t xml:space="preserve">再検フラグ19
※チェック状態フラグ
[ 0:未ﾁｪｯｸ 1:OK 2:NG ]
(ﾁｪｯｸ不要なフラグは1＝OKの設定にすする)
</t>
        </r>
      </text>
    </comment>
    <comment ref="DK108" authorId="0">
      <text>
        <r>
          <rPr>
            <sz val="12"/>
            <rFont val="ＭＳ ゴシック"/>
            <charset val="128"/>
          </rPr>
          <t xml:space="preserve">再検フラグ20
※チェック状態フラグ
[ 0:未ﾁｪｯｸ 1:OK 2:NG ]
(ﾁｪｯｸ不要なフラグは1＝OKの設定にすする)
</t>
        </r>
      </text>
    </comment>
    <comment ref="DL108" authorId="0">
      <text>
        <r>
          <rPr>
            <sz val="12"/>
            <rFont val="ＭＳ ゴシック"/>
            <charset val="128"/>
          </rPr>
          <t>再検理由コードＡ
代表の再検理由コードをセット</t>
        </r>
      </text>
    </comment>
    <comment ref="DM108" authorId="0">
      <text>
        <r>
          <rPr>
            <sz val="12"/>
            <rFont val="ＭＳ ゴシック"/>
            <charset val="128"/>
          </rPr>
          <t xml:space="preserve">再検理由コードＢ
代表の再検理由コードをセット
</t>
        </r>
      </text>
    </comment>
    <comment ref="DN108" authorId="0">
      <text>
        <r>
          <rPr>
            <sz val="12"/>
            <rFont val="ＭＳ ゴシック"/>
            <charset val="128"/>
          </rPr>
          <t>再検理由コードＣ
代表の再検理由コードをセット</t>
        </r>
      </text>
    </comment>
    <comment ref="DO108" authorId="0">
      <text>
        <r>
          <rPr>
            <sz val="12"/>
            <rFont val="ＭＳ ゴシック"/>
            <charset val="128"/>
          </rPr>
          <t>情報更新日時</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20.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1.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22.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3.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DP134" authorId="0">
      <text>
        <r>
          <rPr>
            <sz val="12"/>
            <rFont val="ＭＳ ゴシック"/>
            <charset val="128"/>
          </rPr>
          <t>情報登録日時
データが作成された時の登録日時</t>
        </r>
      </text>
    </comment>
    <comment ref="DQ134" authorId="0">
      <text>
        <r>
          <rPr>
            <sz val="12"/>
            <rFont val="ＭＳ ゴシック"/>
            <charset val="128"/>
          </rPr>
          <t>照会結果
検査結果＋「以上・以下・未満」等を付加し編集済みの表示用結果値</t>
        </r>
      </text>
    </comment>
    <comment ref="B140" authorId="0">
      <text>
        <r>
          <rPr>
            <sz val="12"/>
            <rFont val="ＭＳ ゴシック"/>
            <charset val="128"/>
          </rPr>
          <t>検査開始日</t>
        </r>
      </text>
    </comment>
    <comment ref="C140" authorId="0">
      <text>
        <r>
          <rPr>
            <sz val="12"/>
            <rFont val="ＭＳ ゴシック"/>
            <charset val="128"/>
          </rPr>
          <t>処理日</t>
        </r>
      </text>
    </comment>
    <comment ref="D14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0" authorId="0">
      <text>
        <r>
          <rPr>
            <sz val="12"/>
            <rFont val="ＭＳ ゴシック"/>
            <charset val="128"/>
          </rPr>
          <t>検体Ｎｏ桁数フラグ
[ ｽﾍﾟｰｽ:旧ﾚｲｱｳﾄ 6:６桁 7:７桁 9:９桁 ]</t>
        </r>
      </text>
    </comment>
    <comment ref="F140" authorId="0">
      <text>
        <r>
          <rPr>
            <sz val="12"/>
            <rFont val="ＭＳ ゴシック"/>
            <charset val="128"/>
          </rPr>
          <t>検査グループ
EUC対応で16byte。</t>
        </r>
      </text>
    </comment>
    <comment ref="G140" authorId="0">
      <text>
        <r>
          <rPr>
            <b/>
            <sz val="12"/>
            <rFont val="ＭＳ ゴシック"/>
            <charset val="128"/>
          </rPr>
          <t xml:space="preserve">項目コード:
</t>
        </r>
      </text>
    </comment>
    <comment ref="H140" authorId="0">
      <text>
        <r>
          <rPr>
            <sz val="12"/>
            <rFont val="ＭＳ ゴシック"/>
            <charset val="128"/>
          </rPr>
          <t>検査回数</t>
        </r>
      </text>
    </comment>
    <comment ref="I140" authorId="0">
      <text>
        <r>
          <rPr>
            <sz val="12"/>
            <rFont val="ＭＳ ゴシック"/>
            <charset val="128"/>
          </rPr>
          <t>検査回数枝番
同一検査回数で希釈倍率が違うものを表現</t>
        </r>
      </text>
    </comment>
    <comment ref="J140" authorId="0">
      <text>
        <r>
          <rPr>
            <sz val="12"/>
            <rFont val="ＭＳ ゴシック"/>
            <charset val="128"/>
          </rPr>
          <t xml:space="preserve">依頼発生元区分
[ 0:上位ｼｽﾃﾑ(報告あり) 1:ｻﾃﾗｲﾄｼｽﾃﾑ(報告あり) 2:ｻﾃﾗｲﾄｼｽﾃﾑ(報告なし) ]
</t>
        </r>
      </text>
    </comment>
    <comment ref="K14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0" authorId="0">
      <text>
        <r>
          <rPr>
            <sz val="12"/>
            <rFont val="ＭＳ ゴシック"/>
            <charset val="128"/>
          </rPr>
          <t>ＢＭＬ受付年月日</t>
        </r>
      </text>
    </comment>
    <comment ref="N140" authorId="0">
      <text>
        <r>
          <rPr>
            <sz val="12"/>
            <rFont val="ＭＳ ゴシック"/>
            <charset val="128"/>
          </rPr>
          <t>依頼書Ｎｏ</t>
        </r>
      </text>
    </comment>
    <comment ref="O140" authorId="0">
      <text>
        <r>
          <rPr>
            <sz val="12"/>
            <rFont val="ＭＳ ゴシック"/>
            <charset val="128"/>
          </rPr>
          <t>依頼書Ｎｏ桁数フラグ
[ ｽﾍﾟｰｽ:旧ﾚｲｱｳﾄ 6:６桁 7:７桁 9:９桁 ]</t>
        </r>
      </text>
    </comment>
    <comment ref="P140" authorId="0">
      <text>
        <r>
          <rPr>
            <sz val="12"/>
            <rFont val="ＭＳ ゴシック"/>
            <charset val="128"/>
          </rPr>
          <t>属性世代Ｎｏ
'’０’からカウントアップ</t>
        </r>
      </text>
    </comment>
    <comment ref="Q140" authorId="0">
      <text>
        <r>
          <rPr>
            <sz val="12"/>
            <rFont val="ＭＳ ゴシック"/>
            <charset val="128"/>
          </rPr>
          <t>施設コード</t>
        </r>
      </text>
    </comment>
    <comment ref="R140" authorId="0">
      <text>
        <r>
          <rPr>
            <sz val="12"/>
            <rFont val="ＭＳ ゴシック"/>
            <charset val="128"/>
          </rPr>
          <t>トレーＩＤ</t>
        </r>
      </text>
    </comment>
    <comment ref="S140" authorId="0">
      <text>
        <r>
          <rPr>
            <sz val="12"/>
            <rFont val="ＭＳ ゴシック"/>
            <charset val="128"/>
          </rPr>
          <t>トレーポジション</t>
        </r>
      </text>
    </comment>
    <comment ref="T140" authorId="0">
      <text>
        <r>
          <rPr>
            <sz val="12"/>
            <rFont val="ＭＳ ゴシック"/>
            <charset val="128"/>
          </rPr>
          <t>アッセイラックＩＤ</t>
        </r>
      </text>
    </comment>
    <comment ref="U140" authorId="0">
      <text>
        <r>
          <rPr>
            <sz val="12"/>
            <rFont val="ＭＳ ゴシック"/>
            <charset val="128"/>
          </rPr>
          <t>アッセイラックポジション</t>
        </r>
      </text>
    </comment>
    <comment ref="V140" authorId="0">
      <text>
        <r>
          <rPr>
            <sz val="12"/>
            <rFont val="ＭＳ ゴシック"/>
            <charset val="128"/>
          </rPr>
          <t>親項目コード
分画・負荷の親項目コード</t>
        </r>
      </text>
    </comment>
    <comment ref="W140" authorId="0">
      <text>
        <r>
          <rPr>
            <sz val="12"/>
            <rFont val="ＭＳ ゴシック"/>
            <charset val="128"/>
          </rPr>
          <t>セクションコード
例：　A　生化/マルチ
　　　B　血液学</t>
        </r>
      </text>
    </comment>
    <comment ref="X14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0" authorId="0">
      <text>
        <r>
          <rPr>
            <sz val="12"/>
            <rFont val="ＭＳ ゴシック"/>
            <charset val="128"/>
          </rPr>
          <t>サンプリングコード
現行ＷＳｺｰﾄﾞ</t>
        </r>
      </text>
    </comment>
    <comment ref="Z140" authorId="0">
      <text>
        <r>
          <rPr>
            <sz val="12"/>
            <rFont val="ＭＳ ゴシック"/>
            <charset val="128"/>
          </rPr>
          <t>分析機区分</t>
        </r>
      </text>
    </comment>
    <comment ref="AA140" authorId="0">
      <text>
        <r>
          <rPr>
            <sz val="12"/>
            <rFont val="ＭＳ ゴシック"/>
            <charset val="128"/>
          </rPr>
          <t xml:space="preserve">分析機ライン
</t>
        </r>
      </text>
    </comment>
    <comment ref="AB140" authorId="0">
      <text>
        <r>
          <rPr>
            <sz val="12"/>
            <rFont val="ＭＳ ゴシック"/>
            <charset val="128"/>
          </rPr>
          <t>分析機号機
号機＋モジュールＮＯ</t>
        </r>
      </text>
    </comment>
    <comment ref="AC140" authorId="0">
      <text>
        <r>
          <rPr>
            <sz val="12"/>
            <rFont val="ＭＳ ゴシック"/>
            <charset val="128"/>
          </rPr>
          <t>分析機ＳＥＱ
モジュール単位のSEQ。結果登録時に設定。
BM=分析機からの番号、日立=システム側で振る。</t>
        </r>
      </text>
    </comment>
    <comment ref="AD140" authorId="0">
      <text>
        <r>
          <rPr>
            <sz val="12"/>
            <rFont val="ＭＳ ゴシック"/>
            <charset val="128"/>
          </rPr>
          <t>分析機エラーステータス</t>
        </r>
      </text>
    </comment>
    <comment ref="AE140" authorId="0">
      <text>
        <r>
          <rPr>
            <sz val="12"/>
            <rFont val="ＭＳ ゴシック"/>
            <charset val="128"/>
          </rPr>
          <t>測定日時</t>
        </r>
      </text>
    </comment>
    <comment ref="AF140" authorId="0">
      <text>
        <r>
          <rPr>
            <sz val="12"/>
            <rFont val="ＭＳ ゴシック"/>
            <charset val="128"/>
          </rPr>
          <t>内部項目コード
分析機のチャネルコード
（分析機用項目コード）</t>
        </r>
      </text>
    </comment>
    <comment ref="AG140" authorId="0">
      <text>
        <r>
          <rPr>
            <sz val="12"/>
            <rFont val="ＭＳ ゴシック"/>
            <charset val="128"/>
          </rPr>
          <t>定性・定量フラグ
[ S:定性 R:定量 ]</t>
        </r>
      </text>
    </comment>
    <comment ref="AH140" authorId="0">
      <text>
        <r>
          <rPr>
            <sz val="12"/>
            <rFont val="ＭＳ ゴシック"/>
            <charset val="128"/>
          </rPr>
          <t>材料コード</t>
        </r>
      </text>
    </comment>
    <comment ref="AI140" authorId="0">
      <text>
        <r>
          <rPr>
            <sz val="12"/>
            <rFont val="ＭＳ ゴシック"/>
            <charset val="128"/>
          </rPr>
          <t>優先レベル
ユーザからの希望順位。検査の優先順位を示す。
01～99を任意に設定</t>
        </r>
      </text>
    </comment>
    <comment ref="AJ140" authorId="0">
      <text>
        <r>
          <rPr>
            <sz val="12"/>
            <rFont val="ＭＳ ゴシック"/>
            <charset val="128"/>
          </rPr>
          <t>基準値ＮＯ
報告書に記述する基準値を示す
推定材料と項目コードからマスタ参照して算出</t>
        </r>
      </text>
    </comment>
    <comment ref="AK14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0" authorId="0">
      <text>
        <r>
          <rPr>
            <sz val="12"/>
            <rFont val="ＭＳ ゴシック"/>
            <charset val="128"/>
          </rPr>
          <t>特別基準値ＮＯ
特別基準値マスタから導出した基準値Ｎｏ</t>
        </r>
      </text>
    </comment>
    <comment ref="AM14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0" authorId="0">
      <text>
        <r>
          <rPr>
            <sz val="12"/>
            <rFont val="ＭＳ ゴシック"/>
            <charset val="128"/>
          </rPr>
          <t>非定型負荷時間
非定型負荷区分の時間
G(12)なので24byte</t>
        </r>
      </text>
    </comment>
    <comment ref="AO140" authorId="0">
      <text>
        <r>
          <rPr>
            <sz val="12"/>
            <rFont val="ＭＳ ゴシック"/>
            <charset val="128"/>
          </rPr>
          <t>集検フラグ
[ 0:ﾃﾞﾌｫﾙﾄ 1:集検 ]</t>
        </r>
      </text>
    </comment>
    <comment ref="AP14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0" authorId="0">
      <text>
        <r>
          <rPr>
            <sz val="12"/>
            <rFont val="ＭＳ ゴシック"/>
            <charset val="128"/>
          </rPr>
          <t>凍結フラグ
凍結項目か否かを示す
区分は現行通り？→現行通り
[ ｶ:解凍 空白:一般項目 ﾄ:凍結 ]
EUC対応で2byte。</t>
        </r>
      </text>
    </comment>
    <comment ref="AR140" authorId="0">
      <text>
        <r>
          <rPr>
            <sz val="12"/>
            <rFont val="ＭＳ ゴシック"/>
            <charset val="128"/>
          </rPr>
          <t>実施希釈倍率
実際に測定された希釈倍率。</t>
        </r>
      </text>
    </comment>
    <comment ref="AS14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0" authorId="0">
      <text>
        <r>
          <rPr>
            <sz val="12"/>
            <rFont val="ＭＳ ゴシック"/>
            <charset val="128"/>
          </rPr>
          <t>緊急依頼フラグ
緊急の依頼かどうかを示す。（患者情報より）
[ 0:デフォルト 1:緊急 ]</t>
        </r>
      </text>
    </comment>
    <comment ref="AU140" authorId="0">
      <text>
        <r>
          <rPr>
            <sz val="12"/>
            <rFont val="ＭＳ ゴシック"/>
            <charset val="128"/>
          </rPr>
          <t>緊急依頼ロットＮｏ
緊急依頼の場合に投入する検体のまとまり</t>
        </r>
      </text>
    </comment>
    <comment ref="AV14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0" authorId="0">
      <text>
        <r>
          <rPr>
            <sz val="12"/>
            <rFont val="ＭＳ ゴシック"/>
            <charset val="128"/>
          </rPr>
          <t xml:space="preserve">生データ
分析機からのそのままの値、手入力したそのままの値。(数値のみ)
</t>
        </r>
      </text>
    </comment>
    <comment ref="AZ140" authorId="0">
      <text>
        <r>
          <rPr>
            <sz val="12"/>
            <rFont val="ＭＳ ゴシック"/>
            <charset val="128"/>
          </rPr>
          <t>検査結果１
基本的に数値データを保管する
必要に応じ換算、補正、校正後の値</t>
        </r>
      </text>
    </comment>
    <comment ref="BA14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0" authorId="0">
      <text>
        <r>
          <rPr>
            <sz val="12"/>
            <rFont val="ＭＳ ゴシック"/>
            <charset val="128"/>
          </rPr>
          <t>検査結果補足</t>
        </r>
      </text>
    </comment>
    <comment ref="BD140" authorId="0">
      <text>
        <r>
          <rPr>
            <sz val="12"/>
            <rFont val="ＭＳ ゴシック"/>
            <charset val="128"/>
          </rPr>
          <t>表示結果
画面から手入力された値および、分析機からの値を登録</t>
        </r>
      </text>
    </comment>
    <comment ref="BE140" authorId="0">
      <text>
        <r>
          <rPr>
            <sz val="12"/>
            <rFont val="ＭＳ ゴシック"/>
            <charset val="128"/>
          </rPr>
          <t>指数（ＳＤＩ）</t>
        </r>
      </text>
    </comment>
    <comment ref="BF140" authorId="0">
      <text>
        <r>
          <rPr>
            <sz val="12"/>
            <rFont val="ＭＳ ゴシック"/>
            <charset val="128"/>
          </rPr>
          <t>結果コメント１
４桁コードをセットする場合は頭’０’埋めで右詰めで登録すること</t>
        </r>
      </text>
    </comment>
    <comment ref="BG140" authorId="0">
      <text>
        <r>
          <rPr>
            <sz val="12"/>
            <rFont val="ＭＳ ゴシック"/>
            <charset val="128"/>
          </rPr>
          <t>結果コメント２
４桁コードをセットする場合は頭’０’埋めで右詰めで登録すること</t>
        </r>
      </text>
    </comment>
    <comment ref="BH140" authorId="0">
      <text>
        <r>
          <rPr>
            <sz val="16"/>
            <rFont val="ＭＳ Ｐゴシック"/>
            <charset val="128"/>
          </rPr>
          <t>結果状況コード
[ 0:未入力 1:中間結果 3:最終結果 ]</t>
        </r>
      </text>
    </comment>
    <comment ref="BI140" authorId="0">
      <text>
        <r>
          <rPr>
            <sz val="12"/>
            <rFont val="ＭＳ ゴシック"/>
            <charset val="128"/>
          </rPr>
          <t xml:space="preserve">パニックレンジフラグ
BML設定のパニック値（基準値マスタ）で報告要否を判別。
[ 0:デフォルト 1:BMLパニック報告対象 ]
</t>
        </r>
      </text>
    </comment>
    <comment ref="BJ14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0" authorId="0">
      <text>
        <r>
          <rPr>
            <sz val="12"/>
            <rFont val="ＭＳ ゴシック"/>
            <charset val="128"/>
          </rPr>
          <t xml:space="preserve">結果換算フラグ
換算した結果か否か
[ 0:デフォルト 1:換算結果 ]
</t>
        </r>
      </text>
    </comment>
    <comment ref="BL14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0" authorId="0">
      <text>
        <r>
          <rPr>
            <sz val="12"/>
            <rFont val="ＭＳ ゴシック"/>
            <charset val="128"/>
          </rPr>
          <t>特別異常値区分（男）
施設？で判断可能。</t>
        </r>
      </text>
    </comment>
    <comment ref="BQ140" authorId="0">
      <text>
        <r>
          <rPr>
            <sz val="12"/>
            <rFont val="ＭＳ ゴシック"/>
            <charset val="128"/>
          </rPr>
          <t>特別異常値区分（女）
施設？で判断可能。</t>
        </r>
      </text>
    </comment>
    <comment ref="BR140" authorId="0">
      <text>
        <r>
          <rPr>
            <sz val="12"/>
            <rFont val="ＭＳ ゴシック"/>
            <charset val="128"/>
          </rPr>
          <t>特別異常値区分（不明）
施設？で判断可能。</t>
        </r>
      </text>
    </comment>
    <comment ref="BS140" authorId="0">
      <text>
        <r>
          <rPr>
            <sz val="12"/>
            <rFont val="ＭＳ ゴシック"/>
            <charset val="128"/>
          </rPr>
          <t>血清情報(乳び）レベル
'－３ ～ ＋３</t>
        </r>
      </text>
    </comment>
    <comment ref="BT140" authorId="0">
      <text>
        <r>
          <rPr>
            <sz val="12"/>
            <rFont val="ＭＳ ゴシック"/>
            <charset val="128"/>
          </rPr>
          <t>血清情報(乳び）エラーステータス
分析機の値を設定</t>
        </r>
      </text>
    </comment>
    <comment ref="BU140" authorId="0">
      <text>
        <r>
          <rPr>
            <sz val="12"/>
            <rFont val="ＭＳ ゴシック"/>
            <charset val="128"/>
          </rPr>
          <t>血清情報(溶血) レベル
'－３ ～ ＋３</t>
        </r>
      </text>
    </comment>
    <comment ref="BV140" authorId="0">
      <text>
        <r>
          <rPr>
            <sz val="12"/>
            <rFont val="ＭＳ ゴシック"/>
            <charset val="128"/>
          </rPr>
          <t>血清情報(溶血) エラーステータス
分析機の値を設定</t>
        </r>
      </text>
    </comment>
    <comment ref="BW140" authorId="0">
      <text>
        <r>
          <rPr>
            <sz val="12"/>
            <rFont val="ＭＳ ゴシック"/>
            <charset val="128"/>
          </rPr>
          <t>血清情報(etc)  レベル</t>
        </r>
      </text>
    </comment>
    <comment ref="BX140" authorId="0">
      <text>
        <r>
          <rPr>
            <sz val="12"/>
            <rFont val="ＭＳ ゴシック"/>
            <charset val="128"/>
          </rPr>
          <t>血清情報(etc)  エラーステータス</t>
        </r>
      </text>
    </comment>
    <comment ref="BY140" authorId="0">
      <text>
        <r>
          <rPr>
            <sz val="12"/>
            <rFont val="ＭＳ ゴシック"/>
            <charset val="128"/>
          </rPr>
          <t>コントロールＮｏ
精度管理対象元のコントロールNoを結果登録時に設定。</t>
        </r>
      </text>
    </comment>
    <comment ref="BZ140" authorId="0">
      <text>
        <r>
          <rPr>
            <sz val="12"/>
            <rFont val="ＭＳ ゴシック"/>
            <charset val="128"/>
          </rPr>
          <t>検査ＳＥＱ
検査G単位に振られる番号
初回：分注展開時にトレー毎に振る？W/S時は？</t>
        </r>
      </text>
    </comment>
    <comment ref="CA140" authorId="0">
      <text>
        <r>
          <rPr>
            <sz val="12"/>
            <rFont val="ＭＳ ゴシック"/>
            <charset val="128"/>
          </rPr>
          <t>検査バッチＮｏ</t>
        </r>
      </text>
    </comment>
    <comment ref="CB140" authorId="0">
      <text>
        <r>
          <rPr>
            <sz val="12"/>
            <rFont val="ＭＳ ゴシック"/>
            <charset val="128"/>
          </rPr>
          <t>プロットＮｏ
X_M管理対象元のプロットNoを結果登録時に設定。</t>
        </r>
      </text>
    </comment>
    <comment ref="CC140" authorId="0">
      <text>
        <r>
          <rPr>
            <sz val="12"/>
            <rFont val="ＭＳ ゴシック"/>
            <charset val="128"/>
          </rPr>
          <t>プロットＳＥＱ
プロットNO内のSEQ（ファイルで番号管理）</t>
        </r>
      </text>
    </comment>
    <comment ref="CD140" authorId="0">
      <text>
        <r>
          <rPr>
            <sz val="12"/>
            <rFont val="ＭＳ ゴシック"/>
            <charset val="128"/>
          </rPr>
          <t>データ入力担当者</t>
        </r>
      </text>
    </comment>
    <comment ref="CE140" authorId="0">
      <text>
        <r>
          <rPr>
            <sz val="12"/>
            <rFont val="ＭＳ ゴシック"/>
            <charset val="128"/>
          </rPr>
          <t>データ入力日時</t>
        </r>
      </text>
    </comment>
    <comment ref="CF140" authorId="0">
      <text>
        <r>
          <rPr>
            <sz val="12"/>
            <rFont val="ＭＳ ゴシック"/>
            <charset val="128"/>
          </rPr>
          <t>検査完了日時</t>
        </r>
      </text>
    </comment>
    <comment ref="CG140" authorId="0">
      <text>
        <r>
          <rPr>
            <sz val="12"/>
            <rFont val="ＭＳ ゴシック"/>
            <charset val="128"/>
          </rPr>
          <t>報告日時</t>
        </r>
      </text>
    </comment>
    <comment ref="CH140" authorId="0">
      <text>
        <r>
          <rPr>
            <sz val="12"/>
            <rFont val="ＭＳ ゴシック"/>
            <charset val="128"/>
          </rPr>
          <t>報告希望時間
施設からの報告希望時間。
属性情報から引き継ぐ</t>
        </r>
      </text>
    </comment>
    <comment ref="CI140" authorId="0">
      <text>
        <r>
          <rPr>
            <sz val="12"/>
            <rFont val="ＭＳ ゴシック"/>
            <charset val="128"/>
          </rPr>
          <t>次回報告予定日
中間報告対象の最終報告予定日
報告時に項目マスタで＋日数を取得し設定</t>
        </r>
      </text>
    </comment>
    <comment ref="CJ140" authorId="0">
      <text>
        <r>
          <rPr>
            <sz val="12"/>
            <rFont val="ＭＳ ゴシック"/>
            <charset val="128"/>
          </rPr>
          <t>次回報告予定時刻
報告希望時間から引き継ぐ</t>
        </r>
      </text>
    </comment>
    <comment ref="CK14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0" authorId="0">
      <text>
        <r>
          <rPr>
            <sz val="12"/>
            <rFont val="ＭＳ ゴシック"/>
            <charset val="128"/>
          </rPr>
          <t>画像別紙フラグ
画像別紙情報が存在するか否か
[ 0:無し 1:有り]
検査結果詳細情報を使用する</t>
        </r>
      </text>
    </comment>
    <comment ref="CM140" authorId="0">
      <text>
        <r>
          <rPr>
            <sz val="12"/>
            <rFont val="ＭＳ ゴシック"/>
            <charset val="128"/>
          </rPr>
          <t>補正フラグ
[ 0:補正対象外 1:手動補正前 2:自動補正前 3:手動補正済 4:自動補正済 ]</t>
        </r>
      </text>
    </comment>
    <comment ref="CN140" authorId="0">
      <text>
        <r>
          <rPr>
            <sz val="12"/>
            <rFont val="ＭＳ Ｐゴシック"/>
            <charset val="128"/>
          </rPr>
          <t>結果優先フラグ
複数検査回数で画面、帳票等に優先的に表示させるためのフラグ
[ ｽﾍﾟｰｽ:ﾃﾞﾌｫﾙﾄ 1:優先結果 ]</t>
        </r>
      </text>
    </comment>
    <comment ref="CO140" authorId="0">
      <text>
        <r>
          <rPr>
            <sz val="12"/>
            <rFont val="ＭＳ ゴシック"/>
            <charset val="128"/>
          </rPr>
          <t>手入力フラグ
手入力されたかどうかを判断するフラグ
[ ｽﾍﾟｰｽ:ﾃﾞﾌｫﾙﾄ 1:手入力結果 ]</t>
        </r>
      </text>
    </comment>
    <comment ref="CP140" authorId="0">
      <text>
        <r>
          <rPr>
            <sz val="12"/>
            <rFont val="ＭＳ ゴシック"/>
            <charset val="128"/>
          </rPr>
          <t>採用フラグ
同一検査回数内で結果を採用したフラグ</t>
        </r>
      </text>
    </comment>
    <comment ref="CQ14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0" authorId="0">
      <text>
        <r>
          <rPr>
            <sz val="12"/>
            <rFont val="ＭＳ ゴシック"/>
            <charset val="128"/>
          </rPr>
          <t>再検フラグ01
オンライン、入力画面にてレンジチェック（RNGCHKMST）を行った際に更新する。
正常　　　：０、１
高値エラー：３
低値エラー：４</t>
        </r>
      </text>
    </comment>
    <comment ref="CS14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0" authorId="0">
      <text>
        <r>
          <rPr>
            <sz val="12"/>
            <rFont val="ＭＳ ゴシック"/>
            <charset val="128"/>
          </rPr>
          <t>再検フラグ04
※分画チェック</t>
        </r>
      </text>
    </comment>
    <comment ref="CV140" authorId="0">
      <text>
        <r>
          <rPr>
            <sz val="12"/>
            <rFont val="ＭＳ ゴシック"/>
            <charset val="128"/>
          </rPr>
          <t>再検フラグ05
※乳び・溶血チェック</t>
        </r>
      </text>
    </comment>
    <comment ref="CW140" authorId="0">
      <text>
        <r>
          <rPr>
            <sz val="12"/>
            <rFont val="ＭＳ ゴシック"/>
            <charset val="128"/>
          </rPr>
          <t xml:space="preserve">※履歴チェック
</t>
        </r>
      </text>
    </comment>
    <comment ref="CX14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0" authorId="0">
      <text>
        <r>
          <rPr>
            <sz val="12"/>
            <rFont val="ＭＳ ゴシック"/>
            <charset val="128"/>
          </rPr>
          <t>再検フラグ08
※計算チェック</t>
        </r>
      </text>
    </comment>
    <comment ref="CZ140" authorId="0">
      <text>
        <r>
          <rPr>
            <sz val="12"/>
            <rFont val="ＭＳ ゴシック"/>
            <charset val="128"/>
          </rPr>
          <t>再検フラグ09
※１００％チェック</t>
        </r>
      </text>
    </comment>
    <comment ref="DA140" authorId="0">
      <text>
        <r>
          <rPr>
            <sz val="12"/>
            <rFont val="ＭＳ ゴシック"/>
            <charset val="128"/>
          </rPr>
          <t>再検フラグ10
※透析前後チェック</t>
        </r>
      </text>
    </comment>
    <comment ref="DB14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0" authorId="0">
      <text>
        <r>
          <rPr>
            <sz val="12"/>
            <rFont val="ＭＳ ゴシック"/>
            <charset val="128"/>
          </rPr>
          <t xml:space="preserve">再検フラグ12
※校正処理
</t>
        </r>
      </text>
    </comment>
    <comment ref="DD140" authorId="0">
      <text>
        <r>
          <rPr>
            <sz val="12"/>
            <rFont val="ＭＳ ゴシック"/>
            <charset val="128"/>
          </rPr>
          <t>再検フラグ13
※照合NG確定処理</t>
        </r>
      </text>
    </comment>
    <comment ref="DE140" authorId="0">
      <text>
        <r>
          <rPr>
            <sz val="12"/>
            <rFont val="ＭＳ ゴシック"/>
            <charset val="128"/>
          </rPr>
          <t>再検フラグ14
※相関チェック(WS間)</t>
        </r>
      </text>
    </comment>
    <comment ref="DF140" authorId="0">
      <text>
        <r>
          <rPr>
            <sz val="12"/>
            <rFont val="ＭＳ ゴシック"/>
            <charset val="128"/>
          </rPr>
          <t>再検フラグ15
※負荷パターンチェック</t>
        </r>
      </text>
    </comment>
    <comment ref="DG14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0" authorId="0">
      <text>
        <r>
          <rPr>
            <sz val="12"/>
            <rFont val="ＭＳ ゴシック"/>
            <charset val="128"/>
          </rPr>
          <t xml:space="preserve">再検フラグ17
※チェック状態フラグ
[ 0:未ﾁｪｯｸ 1:OK 2:NG ]
(ﾁｪｯｸ不要なフラグは1＝OKの設定にすする)
</t>
        </r>
      </text>
    </comment>
    <comment ref="DI140" authorId="0">
      <text>
        <r>
          <rPr>
            <sz val="12"/>
            <rFont val="ＭＳ ゴシック"/>
            <charset val="128"/>
          </rPr>
          <t>再検フラグ18</t>
        </r>
      </text>
    </comment>
    <comment ref="DJ140" authorId="0">
      <text>
        <r>
          <rPr>
            <sz val="12"/>
            <rFont val="ＭＳ ゴシック"/>
            <charset val="128"/>
          </rPr>
          <t xml:space="preserve">再検フラグ19
※チェック状態フラグ
[ 0:未ﾁｪｯｸ 1:OK 2:NG ]
(ﾁｪｯｸ不要なフラグは1＝OKの設定にすする)
</t>
        </r>
      </text>
    </comment>
    <comment ref="DK140" authorId="0">
      <text>
        <r>
          <rPr>
            <sz val="12"/>
            <rFont val="ＭＳ ゴシック"/>
            <charset val="128"/>
          </rPr>
          <t xml:space="preserve">再検フラグ20
※チェック状態フラグ
[ 0:未ﾁｪｯｸ 1:OK 2:NG ]
(ﾁｪｯｸ不要なフラグは1＝OKの設定にすする)
</t>
        </r>
      </text>
    </comment>
    <comment ref="DL140" authorId="0">
      <text>
        <r>
          <rPr>
            <sz val="12"/>
            <rFont val="ＭＳ ゴシック"/>
            <charset val="128"/>
          </rPr>
          <t>再検理由コードＡ
代表の再検理由コードをセット</t>
        </r>
      </text>
    </comment>
    <comment ref="DM140" authorId="0">
      <text>
        <r>
          <rPr>
            <sz val="12"/>
            <rFont val="ＭＳ ゴシック"/>
            <charset val="128"/>
          </rPr>
          <t xml:space="preserve">再検理由コードＢ
代表の再検理由コードをセット
</t>
        </r>
      </text>
    </comment>
    <comment ref="DN140" authorId="0">
      <text>
        <r>
          <rPr>
            <sz val="12"/>
            <rFont val="ＭＳ ゴシック"/>
            <charset val="128"/>
          </rPr>
          <t>再検理由コードＣ
代表の再検理由コードをセット</t>
        </r>
      </text>
    </comment>
    <comment ref="DO140" authorId="0">
      <text>
        <r>
          <rPr>
            <sz val="12"/>
            <rFont val="ＭＳ ゴシック"/>
            <charset val="128"/>
          </rPr>
          <t>情報更新日時</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List>
</comments>
</file>

<file path=xl/comments24.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5.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8" authorId="0">
      <text>
        <r>
          <rPr>
            <sz val="12"/>
            <rFont val="ＭＳ ゴシック"/>
            <charset val="128"/>
          </rPr>
          <t>検査開始日</t>
        </r>
      </text>
    </comment>
    <comment ref="B98" authorId="0">
      <text>
        <r>
          <rPr>
            <sz val="12"/>
            <rFont val="ＭＳ ゴシック"/>
            <charset val="128"/>
          </rPr>
          <t>処理日</t>
        </r>
      </text>
    </comment>
    <comment ref="C9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8" authorId="0">
      <text>
        <r>
          <rPr>
            <sz val="12"/>
            <rFont val="ＭＳ ゴシック"/>
            <charset val="128"/>
          </rPr>
          <t>検体Ｎｏ桁数フラグ
[ ｽﾍﾟｰｽ:旧ﾚｲｱｳﾄ 6:６桁 7:７桁 9:９桁 ]</t>
        </r>
      </text>
    </comment>
    <comment ref="E98" authorId="0">
      <text>
        <r>
          <rPr>
            <sz val="12"/>
            <rFont val="ＭＳ ゴシック"/>
            <charset val="128"/>
          </rPr>
          <t>検査グループ
EUC対応で16byte。</t>
        </r>
      </text>
    </comment>
    <comment ref="F98" authorId="0">
      <text>
        <r>
          <rPr>
            <b/>
            <sz val="12"/>
            <rFont val="ＭＳ ゴシック"/>
            <charset val="128"/>
          </rPr>
          <t xml:space="preserve">項目コード:
</t>
        </r>
      </text>
    </comment>
    <comment ref="G98" authorId="0">
      <text>
        <r>
          <rPr>
            <sz val="12"/>
            <rFont val="ＭＳ ゴシック"/>
            <charset val="128"/>
          </rPr>
          <t>検査回数</t>
        </r>
      </text>
    </comment>
    <comment ref="H98" authorId="0">
      <text>
        <r>
          <rPr>
            <sz val="12"/>
            <rFont val="ＭＳ ゴシック"/>
            <charset val="128"/>
          </rPr>
          <t>検査回数枝番
同一検査回数で希釈倍率が違うものを表現</t>
        </r>
      </text>
    </comment>
    <comment ref="I98" authorId="0">
      <text>
        <r>
          <rPr>
            <sz val="12"/>
            <rFont val="ＭＳ ゴシック"/>
            <charset val="128"/>
          </rPr>
          <t xml:space="preserve">依頼発生元区分
[ 0:上位ｼｽﾃﾑ(報告あり) 1:ｻﾃﾗｲﾄｼｽﾃﾑ(報告あり) 2:ｻﾃﾗｲﾄｼｽﾃﾑ(報告なし) ]
</t>
        </r>
      </text>
    </comment>
    <comment ref="J9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8" authorId="0">
      <text>
        <r>
          <rPr>
            <sz val="12"/>
            <rFont val="ＭＳ ゴシック"/>
            <charset val="128"/>
          </rPr>
          <t>ＢＭＬ受付年月日</t>
        </r>
      </text>
    </comment>
    <comment ref="M98" authorId="0">
      <text>
        <r>
          <rPr>
            <sz val="12"/>
            <rFont val="ＭＳ ゴシック"/>
            <charset val="128"/>
          </rPr>
          <t>依頼書Ｎｏ</t>
        </r>
      </text>
    </comment>
    <comment ref="N98" authorId="0">
      <text>
        <r>
          <rPr>
            <sz val="12"/>
            <rFont val="ＭＳ ゴシック"/>
            <charset val="128"/>
          </rPr>
          <t>依頼書Ｎｏ桁数フラグ
[ ｽﾍﾟｰｽ:旧ﾚｲｱｳﾄ 6:６桁 7:７桁 9:９桁 ]</t>
        </r>
      </text>
    </comment>
    <comment ref="O98" authorId="0">
      <text>
        <r>
          <rPr>
            <sz val="12"/>
            <rFont val="ＭＳ ゴシック"/>
            <charset val="128"/>
          </rPr>
          <t>属性世代Ｎｏ
'’０’からカウントアップ</t>
        </r>
      </text>
    </comment>
    <comment ref="P98" authorId="0">
      <text>
        <r>
          <rPr>
            <sz val="12"/>
            <rFont val="ＭＳ ゴシック"/>
            <charset val="128"/>
          </rPr>
          <t>施設コード</t>
        </r>
      </text>
    </comment>
    <comment ref="Q98" authorId="0">
      <text>
        <r>
          <rPr>
            <sz val="12"/>
            <rFont val="ＭＳ ゴシック"/>
            <charset val="128"/>
          </rPr>
          <t>トレーＩＤ</t>
        </r>
      </text>
    </comment>
    <comment ref="R98" authorId="0">
      <text>
        <r>
          <rPr>
            <sz val="12"/>
            <rFont val="ＭＳ ゴシック"/>
            <charset val="128"/>
          </rPr>
          <t>トレーポジション</t>
        </r>
      </text>
    </comment>
    <comment ref="S98" authorId="0">
      <text>
        <r>
          <rPr>
            <sz val="12"/>
            <rFont val="ＭＳ ゴシック"/>
            <charset val="128"/>
          </rPr>
          <t>アッセイラックＩＤ</t>
        </r>
      </text>
    </comment>
    <comment ref="T98" authorId="0">
      <text>
        <r>
          <rPr>
            <sz val="12"/>
            <rFont val="ＭＳ ゴシック"/>
            <charset val="128"/>
          </rPr>
          <t>アッセイラックポジション</t>
        </r>
      </text>
    </comment>
    <comment ref="U98" authorId="0">
      <text>
        <r>
          <rPr>
            <sz val="12"/>
            <rFont val="ＭＳ ゴシック"/>
            <charset val="128"/>
          </rPr>
          <t>親項目コード
分画・負荷の親項目コード</t>
        </r>
      </text>
    </comment>
    <comment ref="V98" authorId="0">
      <text>
        <r>
          <rPr>
            <sz val="12"/>
            <rFont val="ＭＳ ゴシック"/>
            <charset val="128"/>
          </rPr>
          <t>セクションコード
例：　A　生化/マルチ
　　　B　血液学</t>
        </r>
      </text>
    </comment>
    <comment ref="W9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8" authorId="0">
      <text>
        <r>
          <rPr>
            <sz val="12"/>
            <rFont val="ＭＳ ゴシック"/>
            <charset val="128"/>
          </rPr>
          <t>サンプリングコード
現行ＷＳｺｰﾄﾞ</t>
        </r>
      </text>
    </comment>
    <comment ref="Y98" authorId="0">
      <text>
        <r>
          <rPr>
            <sz val="12"/>
            <rFont val="ＭＳ ゴシック"/>
            <charset val="128"/>
          </rPr>
          <t>分析機区分</t>
        </r>
      </text>
    </comment>
    <comment ref="Z98" authorId="0">
      <text>
        <r>
          <rPr>
            <sz val="12"/>
            <rFont val="ＭＳ ゴシック"/>
            <charset val="128"/>
          </rPr>
          <t xml:space="preserve">分析機ライン
</t>
        </r>
      </text>
    </comment>
    <comment ref="AA98" authorId="0">
      <text>
        <r>
          <rPr>
            <sz val="12"/>
            <rFont val="ＭＳ ゴシック"/>
            <charset val="128"/>
          </rPr>
          <t>分析機号機
号機＋モジュールＮＯ</t>
        </r>
      </text>
    </comment>
    <comment ref="AB98" authorId="0">
      <text>
        <r>
          <rPr>
            <sz val="12"/>
            <rFont val="ＭＳ ゴシック"/>
            <charset val="128"/>
          </rPr>
          <t>分析機ＳＥＱ
モジュール単位のSEQ。結果登録時に設定。
BM=分析機からの番号、日立=システム側で振る。</t>
        </r>
      </text>
    </comment>
    <comment ref="AC98" authorId="0">
      <text>
        <r>
          <rPr>
            <sz val="12"/>
            <rFont val="ＭＳ ゴシック"/>
            <charset val="128"/>
          </rPr>
          <t>分析機エラーステータス</t>
        </r>
      </text>
    </comment>
    <comment ref="AD98" authorId="0">
      <text>
        <r>
          <rPr>
            <sz val="12"/>
            <rFont val="ＭＳ ゴシック"/>
            <charset val="128"/>
          </rPr>
          <t>測定日時</t>
        </r>
      </text>
    </comment>
    <comment ref="AE98" authorId="0">
      <text>
        <r>
          <rPr>
            <sz val="12"/>
            <rFont val="ＭＳ ゴシック"/>
            <charset val="128"/>
          </rPr>
          <t>内部項目コード
分析機のチャネルコード
（分析機用項目コード）</t>
        </r>
      </text>
    </comment>
    <comment ref="AF98" authorId="0">
      <text>
        <r>
          <rPr>
            <sz val="12"/>
            <rFont val="ＭＳ ゴシック"/>
            <charset val="128"/>
          </rPr>
          <t>定性・定量フラグ
[ S:定性 R:定量 ]</t>
        </r>
      </text>
    </comment>
    <comment ref="AG98" authorId="0">
      <text>
        <r>
          <rPr>
            <sz val="12"/>
            <rFont val="ＭＳ ゴシック"/>
            <charset val="128"/>
          </rPr>
          <t>材料コード</t>
        </r>
      </text>
    </comment>
    <comment ref="AH98" authorId="0">
      <text>
        <r>
          <rPr>
            <sz val="12"/>
            <rFont val="ＭＳ ゴシック"/>
            <charset val="128"/>
          </rPr>
          <t>優先レベル
ユーザからの希望順位。検査の優先順位を示す。
01～99を任意に設定</t>
        </r>
      </text>
    </comment>
    <comment ref="AI98" authorId="0">
      <text>
        <r>
          <rPr>
            <sz val="12"/>
            <rFont val="ＭＳ ゴシック"/>
            <charset val="128"/>
          </rPr>
          <t>基準値ＮＯ
報告書に記述する基準値を示す
推定材料と項目コードからマスタ参照して算出</t>
        </r>
      </text>
    </comment>
    <comment ref="AJ9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8" authorId="0">
      <text>
        <r>
          <rPr>
            <sz val="12"/>
            <rFont val="ＭＳ ゴシック"/>
            <charset val="128"/>
          </rPr>
          <t>特別基準値ＮＯ
特別基準値マスタから導出した基準値Ｎｏ</t>
        </r>
      </text>
    </comment>
    <comment ref="AL9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8" authorId="0">
      <text>
        <r>
          <rPr>
            <sz val="12"/>
            <rFont val="ＭＳ ゴシック"/>
            <charset val="128"/>
          </rPr>
          <t>非定型負荷時間
非定型負荷区分の時間
G(12)なので24byte</t>
        </r>
      </text>
    </comment>
    <comment ref="AN98" authorId="0">
      <text>
        <r>
          <rPr>
            <sz val="12"/>
            <rFont val="ＭＳ ゴシック"/>
            <charset val="128"/>
          </rPr>
          <t>集検フラグ
[ 0:ﾃﾞﾌｫﾙﾄ 1:集検 ]</t>
        </r>
      </text>
    </comment>
    <comment ref="AO9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8" authorId="0">
      <text>
        <r>
          <rPr>
            <sz val="12"/>
            <rFont val="ＭＳ ゴシック"/>
            <charset val="128"/>
          </rPr>
          <t>凍結フラグ
凍結項目か否かを示す
区分は現行通り？→現行通り
[ ｶ:解凍 空白:一般項目 ﾄ:凍結 ]
EUC対応で2byte。</t>
        </r>
      </text>
    </comment>
    <comment ref="AQ98" authorId="0">
      <text>
        <r>
          <rPr>
            <sz val="12"/>
            <rFont val="ＭＳ ゴシック"/>
            <charset val="128"/>
          </rPr>
          <t>実施希釈倍率
実際に測定された希釈倍率。</t>
        </r>
      </text>
    </comment>
    <comment ref="AR9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8" authorId="0">
      <text>
        <r>
          <rPr>
            <sz val="12"/>
            <rFont val="ＭＳ ゴシック"/>
            <charset val="128"/>
          </rPr>
          <t>緊急依頼フラグ
緊急の依頼かどうかを示す。（患者情報より）
[ 0:デフォルト 1:緊急 ]</t>
        </r>
      </text>
    </comment>
    <comment ref="AT98" authorId="0">
      <text>
        <r>
          <rPr>
            <sz val="12"/>
            <rFont val="ＭＳ ゴシック"/>
            <charset val="128"/>
          </rPr>
          <t>緊急依頼ロットＮｏ
緊急依頼の場合に投入する検体のまとまり</t>
        </r>
      </text>
    </comment>
    <comment ref="AU9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8" authorId="0">
      <text>
        <r>
          <rPr>
            <sz val="12"/>
            <rFont val="ＭＳ ゴシック"/>
            <charset val="128"/>
          </rPr>
          <t xml:space="preserve">生データ
分析機からのそのままの値、手入力したそのままの値。(数値のみ)
</t>
        </r>
      </text>
    </comment>
    <comment ref="AY98" authorId="0">
      <text>
        <r>
          <rPr>
            <sz val="12"/>
            <rFont val="ＭＳ ゴシック"/>
            <charset val="128"/>
          </rPr>
          <t>検査結果１
基本的に数値データを保管する
必要に応じ換算、補正、校正後の値</t>
        </r>
      </text>
    </comment>
    <comment ref="AZ9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8" authorId="0">
      <text>
        <r>
          <rPr>
            <sz val="12"/>
            <rFont val="ＭＳ ゴシック"/>
            <charset val="128"/>
          </rPr>
          <t>検査結果補足</t>
        </r>
      </text>
    </comment>
    <comment ref="BC98" authorId="0">
      <text>
        <r>
          <rPr>
            <sz val="12"/>
            <rFont val="ＭＳ ゴシック"/>
            <charset val="128"/>
          </rPr>
          <t>表示結果
画面から手入力された値および、分析機からの値を登録</t>
        </r>
      </text>
    </comment>
    <comment ref="BD98" authorId="0">
      <text>
        <r>
          <rPr>
            <sz val="12"/>
            <rFont val="ＭＳ ゴシック"/>
            <charset val="128"/>
          </rPr>
          <t>指数（ＳＤＩ）</t>
        </r>
      </text>
    </comment>
    <comment ref="BE98" authorId="0">
      <text>
        <r>
          <rPr>
            <sz val="12"/>
            <rFont val="ＭＳ ゴシック"/>
            <charset val="128"/>
          </rPr>
          <t>結果コメント１
４桁コードをセットする場合は頭’０’埋めで右詰めで登録すること</t>
        </r>
      </text>
    </comment>
    <comment ref="BF98" authorId="0">
      <text>
        <r>
          <rPr>
            <sz val="12"/>
            <rFont val="ＭＳ ゴシック"/>
            <charset val="128"/>
          </rPr>
          <t>結果コメント２
４桁コードをセットする場合は頭’０’埋めで右詰めで登録すること</t>
        </r>
      </text>
    </comment>
    <comment ref="BG98" authorId="0">
      <text>
        <r>
          <rPr>
            <sz val="16"/>
            <rFont val="ＭＳ Ｐゴシック"/>
            <charset val="128"/>
          </rPr>
          <t>結果状況コード
[ 0:未入力 1:中間結果 3:最終結果 ]</t>
        </r>
      </text>
    </comment>
    <comment ref="BH98" authorId="0">
      <text>
        <r>
          <rPr>
            <sz val="12"/>
            <rFont val="ＭＳ ゴシック"/>
            <charset val="128"/>
          </rPr>
          <t xml:space="preserve">パニックレンジフラグ
BML設定のパニック値（基準値マスタ）で報告要否を判別。
[ 0:デフォルト 1:BMLパニック報告対象 ]
</t>
        </r>
      </text>
    </comment>
    <comment ref="BI9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8" authorId="0">
      <text>
        <r>
          <rPr>
            <sz val="12"/>
            <rFont val="ＭＳ ゴシック"/>
            <charset val="128"/>
          </rPr>
          <t xml:space="preserve">結果換算フラグ
換算した結果か否か
[ 0:デフォルト 1:換算結果 ]
</t>
        </r>
      </text>
    </comment>
    <comment ref="BK9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8" authorId="0">
      <text>
        <r>
          <rPr>
            <sz val="12"/>
            <rFont val="ＭＳ ゴシック"/>
            <charset val="128"/>
          </rPr>
          <t>特別異常値区分（男）
施設？で判断可能。</t>
        </r>
      </text>
    </comment>
    <comment ref="BP98" authorId="0">
      <text>
        <r>
          <rPr>
            <sz val="12"/>
            <rFont val="ＭＳ ゴシック"/>
            <charset val="128"/>
          </rPr>
          <t>特別異常値区分（女）
施設？で判断可能。</t>
        </r>
      </text>
    </comment>
    <comment ref="BQ98" authorId="0">
      <text>
        <r>
          <rPr>
            <sz val="12"/>
            <rFont val="ＭＳ ゴシック"/>
            <charset val="128"/>
          </rPr>
          <t>特別異常値区分（不明）
施設？で判断可能。</t>
        </r>
      </text>
    </comment>
    <comment ref="BR98" authorId="0">
      <text>
        <r>
          <rPr>
            <sz val="12"/>
            <rFont val="ＭＳ ゴシック"/>
            <charset val="128"/>
          </rPr>
          <t>血清情報(乳び）レベル
'－３ ～ ＋３</t>
        </r>
      </text>
    </comment>
    <comment ref="BS98" authorId="0">
      <text>
        <r>
          <rPr>
            <sz val="12"/>
            <rFont val="ＭＳ ゴシック"/>
            <charset val="128"/>
          </rPr>
          <t>血清情報(乳び）エラーステータス
分析機の値を設定</t>
        </r>
      </text>
    </comment>
    <comment ref="BT98" authorId="0">
      <text>
        <r>
          <rPr>
            <sz val="12"/>
            <rFont val="ＭＳ ゴシック"/>
            <charset val="128"/>
          </rPr>
          <t>血清情報(溶血) レベル
'－３ ～ ＋３</t>
        </r>
      </text>
    </comment>
    <comment ref="BU98" authorId="0">
      <text>
        <r>
          <rPr>
            <sz val="12"/>
            <rFont val="ＭＳ ゴシック"/>
            <charset val="128"/>
          </rPr>
          <t>血清情報(溶血) エラーステータス
分析機の値を設定</t>
        </r>
      </text>
    </comment>
    <comment ref="BV98" authorId="0">
      <text>
        <r>
          <rPr>
            <sz val="12"/>
            <rFont val="ＭＳ ゴシック"/>
            <charset val="128"/>
          </rPr>
          <t>血清情報(etc)  レベル</t>
        </r>
      </text>
    </comment>
    <comment ref="BW98" authorId="0">
      <text>
        <r>
          <rPr>
            <sz val="12"/>
            <rFont val="ＭＳ ゴシック"/>
            <charset val="128"/>
          </rPr>
          <t>血清情報(etc)  エラーステータス</t>
        </r>
      </text>
    </comment>
    <comment ref="BX98" authorId="0">
      <text>
        <r>
          <rPr>
            <sz val="12"/>
            <rFont val="ＭＳ ゴシック"/>
            <charset val="128"/>
          </rPr>
          <t>コントロールＮｏ
精度管理対象元のコントロールNoを結果登録時に設定。</t>
        </r>
      </text>
    </comment>
    <comment ref="BY98" authorId="0">
      <text>
        <r>
          <rPr>
            <sz val="12"/>
            <rFont val="ＭＳ ゴシック"/>
            <charset val="128"/>
          </rPr>
          <t>検査ＳＥＱ
検査G単位に振られる番号
初回：分注展開時にトレー毎に振る？W/S時は？</t>
        </r>
      </text>
    </comment>
    <comment ref="BZ98" authorId="0">
      <text>
        <r>
          <rPr>
            <sz val="12"/>
            <rFont val="ＭＳ ゴシック"/>
            <charset val="128"/>
          </rPr>
          <t>検査バッチＮｏ</t>
        </r>
      </text>
    </comment>
    <comment ref="CA98" authorId="0">
      <text>
        <r>
          <rPr>
            <sz val="12"/>
            <rFont val="ＭＳ ゴシック"/>
            <charset val="128"/>
          </rPr>
          <t>プロットＮｏ
X_M管理対象元のプロットNoを結果登録時に設定。</t>
        </r>
      </text>
    </comment>
    <comment ref="CB98" authorId="0">
      <text>
        <r>
          <rPr>
            <sz val="12"/>
            <rFont val="ＭＳ ゴシック"/>
            <charset val="128"/>
          </rPr>
          <t>プロットＳＥＱ
プロットNO内のSEQ（ファイルで番号管理）</t>
        </r>
      </text>
    </comment>
    <comment ref="CC98" authorId="0">
      <text>
        <r>
          <rPr>
            <sz val="12"/>
            <rFont val="ＭＳ ゴシック"/>
            <charset val="128"/>
          </rPr>
          <t>データ入力担当者</t>
        </r>
      </text>
    </comment>
    <comment ref="CD98" authorId="0">
      <text>
        <r>
          <rPr>
            <sz val="12"/>
            <rFont val="ＭＳ ゴシック"/>
            <charset val="128"/>
          </rPr>
          <t>データ入力日時</t>
        </r>
      </text>
    </comment>
    <comment ref="CE98" authorId="0">
      <text>
        <r>
          <rPr>
            <sz val="12"/>
            <rFont val="ＭＳ ゴシック"/>
            <charset val="128"/>
          </rPr>
          <t>検査完了日時</t>
        </r>
      </text>
    </comment>
    <comment ref="CF98" authorId="0">
      <text>
        <r>
          <rPr>
            <sz val="12"/>
            <rFont val="ＭＳ ゴシック"/>
            <charset val="128"/>
          </rPr>
          <t>報告日時</t>
        </r>
      </text>
    </comment>
    <comment ref="CG98" authorId="0">
      <text>
        <r>
          <rPr>
            <sz val="12"/>
            <rFont val="ＭＳ ゴシック"/>
            <charset val="128"/>
          </rPr>
          <t>報告希望時間
施設からの報告希望時間。
属性情報から引き継ぐ</t>
        </r>
      </text>
    </comment>
    <comment ref="CH98" authorId="0">
      <text>
        <r>
          <rPr>
            <sz val="12"/>
            <rFont val="ＭＳ ゴシック"/>
            <charset val="128"/>
          </rPr>
          <t>次回報告予定日
中間報告対象の最終報告予定日
報告時に項目マスタで＋日数を取得し設定</t>
        </r>
      </text>
    </comment>
    <comment ref="CI98" authorId="0">
      <text>
        <r>
          <rPr>
            <sz val="12"/>
            <rFont val="ＭＳ ゴシック"/>
            <charset val="128"/>
          </rPr>
          <t>次回報告予定時刻
報告希望時間から引き継ぐ</t>
        </r>
      </text>
    </comment>
    <comment ref="CJ9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8" authorId="0">
      <text>
        <r>
          <rPr>
            <sz val="12"/>
            <rFont val="ＭＳ ゴシック"/>
            <charset val="128"/>
          </rPr>
          <t>画像別紙フラグ
画像別紙情報が存在するか否か
[ 0:無し 1:有り]
検査結果詳細情報を使用する</t>
        </r>
      </text>
    </comment>
    <comment ref="CL98" authorId="0">
      <text>
        <r>
          <rPr>
            <sz val="12"/>
            <rFont val="ＭＳ ゴシック"/>
            <charset val="128"/>
          </rPr>
          <t>補正フラグ
[ 0:補正対象外 1:手動補正前 2:自動補正前 3:手動補正済 4:自動補正済 ]</t>
        </r>
      </text>
    </comment>
    <comment ref="CM98" authorId="0">
      <text>
        <r>
          <rPr>
            <sz val="12"/>
            <rFont val="ＭＳ Ｐゴシック"/>
            <charset val="128"/>
          </rPr>
          <t>結果優先フラグ
複数検査回数で画面、帳票等に優先的に表示させるためのフラグ
[ ｽﾍﾟｰｽ:ﾃﾞﾌｫﾙﾄ 1:優先結果 ]</t>
        </r>
      </text>
    </comment>
    <comment ref="CN98" authorId="0">
      <text>
        <r>
          <rPr>
            <sz val="12"/>
            <rFont val="ＭＳ ゴシック"/>
            <charset val="128"/>
          </rPr>
          <t>手入力フラグ
手入力されたかどうかを判断するフラグ
[ ｽﾍﾟｰｽ:ﾃﾞﾌｫﾙﾄ 1:手入力結果 ]</t>
        </r>
      </text>
    </comment>
    <comment ref="CO98" authorId="0">
      <text>
        <r>
          <rPr>
            <sz val="12"/>
            <rFont val="ＭＳ ゴシック"/>
            <charset val="128"/>
          </rPr>
          <t>採用フラグ
同一検査回数内で結果を採用したフラグ</t>
        </r>
      </text>
    </comment>
    <comment ref="CP9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8" authorId="0">
      <text>
        <r>
          <rPr>
            <sz val="12"/>
            <rFont val="ＭＳ ゴシック"/>
            <charset val="128"/>
          </rPr>
          <t>再検フラグ01
オンライン、入力画面にてレンジチェック（RNGCHKMST）を行った際に更新する。
正常　　　：０、１
高値エラー：３
低値エラー：４</t>
        </r>
      </text>
    </comment>
    <comment ref="CR9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8" authorId="0">
      <text>
        <r>
          <rPr>
            <sz val="12"/>
            <rFont val="ＭＳ ゴシック"/>
            <charset val="128"/>
          </rPr>
          <t>再検フラグ04
※分画チェック</t>
        </r>
      </text>
    </comment>
    <comment ref="CU98" authorId="0">
      <text>
        <r>
          <rPr>
            <sz val="12"/>
            <rFont val="ＭＳ ゴシック"/>
            <charset val="128"/>
          </rPr>
          <t>再検フラグ05
※乳び・溶血チェック</t>
        </r>
      </text>
    </comment>
    <comment ref="CV98" authorId="0">
      <text>
        <r>
          <rPr>
            <sz val="12"/>
            <rFont val="ＭＳ ゴシック"/>
            <charset val="128"/>
          </rPr>
          <t xml:space="preserve">※履歴チェック
</t>
        </r>
      </text>
    </comment>
    <comment ref="CW9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8" authorId="0">
      <text>
        <r>
          <rPr>
            <sz val="12"/>
            <rFont val="ＭＳ ゴシック"/>
            <charset val="128"/>
          </rPr>
          <t>再検フラグ08
※計算チェック</t>
        </r>
      </text>
    </comment>
    <comment ref="CY98" authorId="0">
      <text>
        <r>
          <rPr>
            <sz val="12"/>
            <rFont val="ＭＳ ゴシック"/>
            <charset val="128"/>
          </rPr>
          <t>再検フラグ09
※１００％チェック</t>
        </r>
      </text>
    </comment>
    <comment ref="CZ98" authorId="0">
      <text>
        <r>
          <rPr>
            <sz val="12"/>
            <rFont val="ＭＳ ゴシック"/>
            <charset val="128"/>
          </rPr>
          <t>再検フラグ10
※透析前後チェック</t>
        </r>
      </text>
    </comment>
    <comment ref="DA9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8" authorId="0">
      <text>
        <r>
          <rPr>
            <sz val="12"/>
            <rFont val="ＭＳ ゴシック"/>
            <charset val="128"/>
          </rPr>
          <t xml:space="preserve">再検フラグ12
※校正処理
</t>
        </r>
      </text>
    </comment>
    <comment ref="DC98" authorId="0">
      <text>
        <r>
          <rPr>
            <sz val="12"/>
            <rFont val="ＭＳ ゴシック"/>
            <charset val="128"/>
          </rPr>
          <t>再検フラグ13
※照合NG確定処理</t>
        </r>
      </text>
    </comment>
    <comment ref="DD98" authorId="0">
      <text>
        <r>
          <rPr>
            <sz val="12"/>
            <rFont val="ＭＳ ゴシック"/>
            <charset val="128"/>
          </rPr>
          <t>再検フラグ14
※相関チェック(WS間)</t>
        </r>
      </text>
    </comment>
    <comment ref="DE98" authorId="0">
      <text>
        <r>
          <rPr>
            <sz val="12"/>
            <rFont val="ＭＳ ゴシック"/>
            <charset val="128"/>
          </rPr>
          <t>再検フラグ15
※負荷パターンチェック</t>
        </r>
      </text>
    </comment>
    <comment ref="DF9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8" authorId="0">
      <text>
        <r>
          <rPr>
            <sz val="12"/>
            <rFont val="ＭＳ ゴシック"/>
            <charset val="128"/>
          </rPr>
          <t xml:space="preserve">再検フラグ17
※チェック状態フラグ
[ 0:未ﾁｪｯｸ 1:OK 2:NG ]
(ﾁｪｯｸ不要なフラグは1＝OKの設定にすする)
</t>
        </r>
      </text>
    </comment>
    <comment ref="DH98" authorId="0">
      <text>
        <r>
          <rPr>
            <sz val="12"/>
            <rFont val="ＭＳ ゴシック"/>
            <charset val="128"/>
          </rPr>
          <t>再検フラグ18</t>
        </r>
      </text>
    </comment>
    <comment ref="DI98" authorId="0">
      <text>
        <r>
          <rPr>
            <sz val="12"/>
            <rFont val="ＭＳ ゴシック"/>
            <charset val="128"/>
          </rPr>
          <t xml:space="preserve">再検フラグ19
※チェック状態フラグ
[ 0:未ﾁｪｯｸ 1:OK 2:NG ]
(ﾁｪｯｸ不要なフラグは1＝OKの設定にすする)
</t>
        </r>
      </text>
    </comment>
    <comment ref="DJ98" authorId="0">
      <text>
        <r>
          <rPr>
            <sz val="12"/>
            <rFont val="ＭＳ ゴシック"/>
            <charset val="128"/>
          </rPr>
          <t xml:space="preserve">再検フラグ20
※チェック状態フラグ
[ 0:未ﾁｪｯｸ 1:OK 2:NG ]
(ﾁｪｯｸ不要なフラグは1＝OKの設定にすする)
</t>
        </r>
      </text>
    </comment>
    <comment ref="DK98" authorId="0">
      <text>
        <r>
          <rPr>
            <sz val="12"/>
            <rFont val="ＭＳ ゴシック"/>
            <charset val="128"/>
          </rPr>
          <t>再検理由コードＡ
代表の再検理由コードをセット</t>
        </r>
      </text>
    </comment>
    <comment ref="DL98" authorId="0">
      <text>
        <r>
          <rPr>
            <sz val="12"/>
            <rFont val="ＭＳ ゴシック"/>
            <charset val="128"/>
          </rPr>
          <t xml:space="preserve">再検理由コードＢ
代表の再検理由コードをセット
</t>
        </r>
      </text>
    </comment>
    <comment ref="DM98" authorId="0">
      <text>
        <r>
          <rPr>
            <sz val="12"/>
            <rFont val="ＭＳ ゴシック"/>
            <charset val="128"/>
          </rPr>
          <t>再検理由コードＣ
代表の再検理由コードをセット</t>
        </r>
      </text>
    </comment>
    <comment ref="DN98" authorId="0">
      <text>
        <r>
          <rPr>
            <sz val="12"/>
            <rFont val="ＭＳ ゴシック"/>
            <charset val="128"/>
          </rPr>
          <t>情報更新日時</t>
        </r>
      </text>
    </comment>
    <comment ref="DO98" authorId="0">
      <text>
        <r>
          <rPr>
            <sz val="12"/>
            <rFont val="ＭＳ ゴシック"/>
            <charset val="128"/>
          </rPr>
          <t>情報登録日時
データが作成された時の登録日時</t>
        </r>
      </text>
    </comment>
    <comment ref="DP98" authorId="0">
      <text>
        <r>
          <rPr>
            <sz val="12"/>
            <rFont val="ＭＳ ゴシック"/>
            <charset val="128"/>
          </rPr>
          <t>照会結果
検査結果＋「以上・以下・未満」等を付加し編集済みの表示用結果値</t>
        </r>
      </text>
    </comment>
    <comment ref="DP108" authorId="0">
      <text>
        <r>
          <rPr>
            <sz val="12"/>
            <rFont val="ＭＳ ゴシック"/>
            <charset val="128"/>
          </rPr>
          <t>情報登録日時
データが作成された時の登録日時</t>
        </r>
      </text>
    </comment>
    <comment ref="DQ108" authorId="0">
      <text>
        <r>
          <rPr>
            <sz val="12"/>
            <rFont val="ＭＳ ゴシック"/>
            <charset val="128"/>
          </rPr>
          <t>照会結果
検査結果＋「以上・以下・未満」等を付加し編集済みの表示用結果値</t>
        </r>
      </text>
    </comment>
    <comment ref="B114" authorId="0">
      <text>
        <r>
          <rPr>
            <sz val="12"/>
            <rFont val="ＭＳ ゴシック"/>
            <charset val="128"/>
          </rPr>
          <t>検査開始日</t>
        </r>
      </text>
    </comment>
    <comment ref="C114" authorId="0">
      <text>
        <r>
          <rPr>
            <sz val="12"/>
            <rFont val="ＭＳ ゴシック"/>
            <charset val="128"/>
          </rPr>
          <t>処理日</t>
        </r>
      </text>
    </comment>
    <comment ref="D11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4" authorId="0">
      <text>
        <r>
          <rPr>
            <sz val="12"/>
            <rFont val="ＭＳ ゴシック"/>
            <charset val="128"/>
          </rPr>
          <t>検体Ｎｏ桁数フラグ
[ ｽﾍﾟｰｽ:旧ﾚｲｱｳﾄ 6:６桁 7:７桁 9:９桁 ]</t>
        </r>
      </text>
    </comment>
    <comment ref="F114" authorId="0">
      <text>
        <r>
          <rPr>
            <sz val="12"/>
            <rFont val="ＭＳ ゴシック"/>
            <charset val="128"/>
          </rPr>
          <t>検査グループ
EUC対応で16byte。</t>
        </r>
      </text>
    </comment>
    <comment ref="G114" authorId="0">
      <text>
        <r>
          <rPr>
            <b/>
            <sz val="12"/>
            <rFont val="ＭＳ ゴシック"/>
            <charset val="128"/>
          </rPr>
          <t xml:space="preserve">項目コード:
</t>
        </r>
      </text>
    </comment>
    <comment ref="H114" authorId="0">
      <text>
        <r>
          <rPr>
            <sz val="12"/>
            <rFont val="ＭＳ ゴシック"/>
            <charset val="128"/>
          </rPr>
          <t>検査回数</t>
        </r>
      </text>
    </comment>
    <comment ref="I114" authorId="0">
      <text>
        <r>
          <rPr>
            <sz val="12"/>
            <rFont val="ＭＳ ゴシック"/>
            <charset val="128"/>
          </rPr>
          <t>検査回数枝番
同一検査回数で希釈倍率が違うものを表現</t>
        </r>
      </text>
    </comment>
    <comment ref="J114" authorId="0">
      <text>
        <r>
          <rPr>
            <sz val="12"/>
            <rFont val="ＭＳ ゴシック"/>
            <charset val="128"/>
          </rPr>
          <t xml:space="preserve">依頼発生元区分
[ 0:上位ｼｽﾃﾑ(報告あり) 1:ｻﾃﾗｲﾄｼｽﾃﾑ(報告あり) 2:ｻﾃﾗｲﾄｼｽﾃﾑ(報告なし) ]
</t>
        </r>
      </text>
    </comment>
    <comment ref="K11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4" authorId="0">
      <text>
        <r>
          <rPr>
            <sz val="12"/>
            <rFont val="ＭＳ ゴシック"/>
            <charset val="128"/>
          </rPr>
          <t>ＢＭＬ受付年月日</t>
        </r>
      </text>
    </comment>
    <comment ref="N114" authorId="0">
      <text>
        <r>
          <rPr>
            <sz val="12"/>
            <rFont val="ＭＳ ゴシック"/>
            <charset val="128"/>
          </rPr>
          <t>依頼書Ｎｏ</t>
        </r>
      </text>
    </comment>
    <comment ref="O114" authorId="0">
      <text>
        <r>
          <rPr>
            <sz val="12"/>
            <rFont val="ＭＳ ゴシック"/>
            <charset val="128"/>
          </rPr>
          <t>依頼書Ｎｏ桁数フラグ
[ ｽﾍﾟｰｽ:旧ﾚｲｱｳﾄ 6:６桁 7:７桁 9:９桁 ]</t>
        </r>
      </text>
    </comment>
    <comment ref="P114" authorId="0">
      <text>
        <r>
          <rPr>
            <sz val="12"/>
            <rFont val="ＭＳ ゴシック"/>
            <charset val="128"/>
          </rPr>
          <t>属性世代Ｎｏ
'’０’からカウントアップ</t>
        </r>
      </text>
    </comment>
    <comment ref="Q114" authorId="0">
      <text>
        <r>
          <rPr>
            <sz val="12"/>
            <rFont val="ＭＳ ゴシック"/>
            <charset val="128"/>
          </rPr>
          <t>施設コード</t>
        </r>
      </text>
    </comment>
    <comment ref="R114" authorId="0">
      <text>
        <r>
          <rPr>
            <sz val="12"/>
            <rFont val="ＭＳ ゴシック"/>
            <charset val="128"/>
          </rPr>
          <t>トレーＩＤ</t>
        </r>
      </text>
    </comment>
    <comment ref="S114" authorId="0">
      <text>
        <r>
          <rPr>
            <sz val="12"/>
            <rFont val="ＭＳ ゴシック"/>
            <charset val="128"/>
          </rPr>
          <t>トレーポジション</t>
        </r>
      </text>
    </comment>
    <comment ref="T114" authorId="0">
      <text>
        <r>
          <rPr>
            <sz val="12"/>
            <rFont val="ＭＳ ゴシック"/>
            <charset val="128"/>
          </rPr>
          <t>アッセイラックＩＤ</t>
        </r>
      </text>
    </comment>
    <comment ref="U114" authorId="0">
      <text>
        <r>
          <rPr>
            <sz val="12"/>
            <rFont val="ＭＳ ゴシック"/>
            <charset val="128"/>
          </rPr>
          <t>アッセイラックポジション</t>
        </r>
      </text>
    </comment>
    <comment ref="V114" authorId="0">
      <text>
        <r>
          <rPr>
            <sz val="12"/>
            <rFont val="ＭＳ ゴシック"/>
            <charset val="128"/>
          </rPr>
          <t>親項目コード
分画・負荷の親項目コード</t>
        </r>
      </text>
    </comment>
    <comment ref="W114" authorId="0">
      <text>
        <r>
          <rPr>
            <sz val="12"/>
            <rFont val="ＭＳ ゴシック"/>
            <charset val="128"/>
          </rPr>
          <t>セクションコード
例：　A　生化/マルチ
　　　B　血液学</t>
        </r>
      </text>
    </comment>
    <comment ref="X11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4" authorId="0">
      <text>
        <r>
          <rPr>
            <sz val="12"/>
            <rFont val="ＭＳ ゴシック"/>
            <charset val="128"/>
          </rPr>
          <t>サンプリングコード
現行ＷＳｺｰﾄﾞ</t>
        </r>
      </text>
    </comment>
    <comment ref="Z114" authorId="0">
      <text>
        <r>
          <rPr>
            <sz val="12"/>
            <rFont val="ＭＳ ゴシック"/>
            <charset val="128"/>
          </rPr>
          <t>分析機区分</t>
        </r>
      </text>
    </comment>
    <comment ref="AA114" authorId="0">
      <text>
        <r>
          <rPr>
            <sz val="12"/>
            <rFont val="ＭＳ ゴシック"/>
            <charset val="128"/>
          </rPr>
          <t xml:space="preserve">分析機ライン
</t>
        </r>
      </text>
    </comment>
    <comment ref="AB114" authorId="0">
      <text>
        <r>
          <rPr>
            <sz val="12"/>
            <rFont val="ＭＳ ゴシック"/>
            <charset val="128"/>
          </rPr>
          <t>分析機号機
号機＋モジュールＮＯ</t>
        </r>
      </text>
    </comment>
    <comment ref="AC114" authorId="0">
      <text>
        <r>
          <rPr>
            <sz val="12"/>
            <rFont val="ＭＳ ゴシック"/>
            <charset val="128"/>
          </rPr>
          <t>分析機ＳＥＱ
モジュール単位のSEQ。結果登録時に設定。
BM=分析機からの番号、日立=システム側で振る。</t>
        </r>
      </text>
    </comment>
    <comment ref="AD114" authorId="0">
      <text>
        <r>
          <rPr>
            <sz val="12"/>
            <rFont val="ＭＳ ゴシック"/>
            <charset val="128"/>
          </rPr>
          <t>分析機エラーステータス</t>
        </r>
      </text>
    </comment>
    <comment ref="AE114" authorId="0">
      <text>
        <r>
          <rPr>
            <sz val="12"/>
            <rFont val="ＭＳ ゴシック"/>
            <charset val="128"/>
          </rPr>
          <t>測定日時</t>
        </r>
      </text>
    </comment>
    <comment ref="AF114" authorId="0">
      <text>
        <r>
          <rPr>
            <sz val="12"/>
            <rFont val="ＭＳ ゴシック"/>
            <charset val="128"/>
          </rPr>
          <t>内部項目コード
分析機のチャネルコード
（分析機用項目コード）</t>
        </r>
      </text>
    </comment>
    <comment ref="AG114" authorId="0">
      <text>
        <r>
          <rPr>
            <sz val="12"/>
            <rFont val="ＭＳ ゴシック"/>
            <charset val="128"/>
          </rPr>
          <t>定性・定量フラグ
[ S:定性 R:定量 ]</t>
        </r>
      </text>
    </comment>
    <comment ref="AH114" authorId="0">
      <text>
        <r>
          <rPr>
            <sz val="12"/>
            <rFont val="ＭＳ ゴシック"/>
            <charset val="128"/>
          </rPr>
          <t>材料コード</t>
        </r>
      </text>
    </comment>
    <comment ref="AI114" authorId="0">
      <text>
        <r>
          <rPr>
            <sz val="12"/>
            <rFont val="ＭＳ ゴシック"/>
            <charset val="128"/>
          </rPr>
          <t>優先レベル
ユーザからの希望順位。検査の優先順位を示す。
01～99を任意に設定</t>
        </r>
      </text>
    </comment>
    <comment ref="AJ114" authorId="0">
      <text>
        <r>
          <rPr>
            <sz val="12"/>
            <rFont val="ＭＳ ゴシック"/>
            <charset val="128"/>
          </rPr>
          <t>基準値ＮＯ
報告書に記述する基準値を示す
推定材料と項目コードからマスタ参照して算出</t>
        </r>
      </text>
    </comment>
    <comment ref="AK11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4" authorId="0">
      <text>
        <r>
          <rPr>
            <sz val="12"/>
            <rFont val="ＭＳ ゴシック"/>
            <charset val="128"/>
          </rPr>
          <t>特別基準値ＮＯ
特別基準値マスタから導出した基準値Ｎｏ</t>
        </r>
      </text>
    </comment>
    <comment ref="AM11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4" authorId="0">
      <text>
        <r>
          <rPr>
            <sz val="12"/>
            <rFont val="ＭＳ ゴシック"/>
            <charset val="128"/>
          </rPr>
          <t>非定型負荷時間
非定型負荷区分の時間
G(12)なので24byte</t>
        </r>
      </text>
    </comment>
    <comment ref="AO114" authorId="0">
      <text>
        <r>
          <rPr>
            <sz val="12"/>
            <rFont val="ＭＳ ゴシック"/>
            <charset val="128"/>
          </rPr>
          <t>集検フラグ
[ 0:ﾃﾞﾌｫﾙﾄ 1:集検 ]</t>
        </r>
      </text>
    </comment>
    <comment ref="AP11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4" authorId="0">
      <text>
        <r>
          <rPr>
            <sz val="12"/>
            <rFont val="ＭＳ ゴシック"/>
            <charset val="128"/>
          </rPr>
          <t>凍結フラグ
凍結項目か否かを示す
区分は現行通り？→現行通り
[ ｶ:解凍 空白:一般項目 ﾄ:凍結 ]
EUC対応で2byte。</t>
        </r>
      </text>
    </comment>
    <comment ref="AR114" authorId="0">
      <text>
        <r>
          <rPr>
            <sz val="12"/>
            <rFont val="ＭＳ ゴシック"/>
            <charset val="128"/>
          </rPr>
          <t>実施希釈倍率
実際に測定された希釈倍率。</t>
        </r>
      </text>
    </comment>
    <comment ref="AS11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4" authorId="0">
      <text>
        <r>
          <rPr>
            <sz val="12"/>
            <rFont val="ＭＳ ゴシック"/>
            <charset val="128"/>
          </rPr>
          <t>緊急依頼フラグ
緊急の依頼かどうかを示す。（患者情報より）
[ 0:デフォルト 1:緊急 ]</t>
        </r>
      </text>
    </comment>
    <comment ref="AU114" authorId="0">
      <text>
        <r>
          <rPr>
            <sz val="12"/>
            <rFont val="ＭＳ ゴシック"/>
            <charset val="128"/>
          </rPr>
          <t>緊急依頼ロットＮｏ
緊急依頼の場合に投入する検体のまとまり</t>
        </r>
      </text>
    </comment>
    <comment ref="AV11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4" authorId="0">
      <text>
        <r>
          <rPr>
            <sz val="12"/>
            <rFont val="ＭＳ ゴシック"/>
            <charset val="128"/>
          </rPr>
          <t xml:space="preserve">生データ
分析機からのそのままの値、手入力したそのままの値。(数値のみ)
</t>
        </r>
      </text>
    </comment>
    <comment ref="AZ114" authorId="0">
      <text>
        <r>
          <rPr>
            <sz val="12"/>
            <rFont val="ＭＳ ゴシック"/>
            <charset val="128"/>
          </rPr>
          <t>検査結果１
基本的に数値データを保管する
必要に応じ換算、補正、校正後の値</t>
        </r>
      </text>
    </comment>
    <comment ref="BA11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4" authorId="0">
      <text>
        <r>
          <rPr>
            <sz val="12"/>
            <rFont val="ＭＳ ゴシック"/>
            <charset val="128"/>
          </rPr>
          <t>検査結果補足</t>
        </r>
      </text>
    </comment>
    <comment ref="BD114" authorId="0">
      <text>
        <r>
          <rPr>
            <sz val="12"/>
            <rFont val="ＭＳ ゴシック"/>
            <charset val="128"/>
          </rPr>
          <t>表示結果
画面から手入力された値および、分析機からの値を登録</t>
        </r>
      </text>
    </comment>
    <comment ref="BE114" authorId="0">
      <text>
        <r>
          <rPr>
            <sz val="12"/>
            <rFont val="ＭＳ ゴシック"/>
            <charset val="128"/>
          </rPr>
          <t>指数（ＳＤＩ）</t>
        </r>
      </text>
    </comment>
    <comment ref="BF114" authorId="0">
      <text>
        <r>
          <rPr>
            <sz val="12"/>
            <rFont val="ＭＳ ゴシック"/>
            <charset val="128"/>
          </rPr>
          <t>結果コメント１
４桁コードをセットする場合は頭’０’埋めで右詰めで登録すること</t>
        </r>
      </text>
    </comment>
    <comment ref="BG114" authorId="0">
      <text>
        <r>
          <rPr>
            <sz val="12"/>
            <rFont val="ＭＳ ゴシック"/>
            <charset val="128"/>
          </rPr>
          <t>結果コメント２
４桁コードをセットする場合は頭’０’埋めで右詰めで登録すること</t>
        </r>
      </text>
    </comment>
    <comment ref="BH114" authorId="0">
      <text>
        <r>
          <rPr>
            <sz val="16"/>
            <rFont val="ＭＳ Ｐゴシック"/>
            <charset val="128"/>
          </rPr>
          <t>結果状況コード
[ 0:未入力 1:中間結果 3:最終結果 ]</t>
        </r>
      </text>
    </comment>
    <comment ref="BI114" authorId="0">
      <text>
        <r>
          <rPr>
            <sz val="12"/>
            <rFont val="ＭＳ ゴシック"/>
            <charset val="128"/>
          </rPr>
          <t xml:space="preserve">パニックレンジフラグ
BML設定のパニック値（基準値マスタ）で報告要否を判別。
[ 0:デフォルト 1:BMLパニック報告対象 ]
</t>
        </r>
      </text>
    </comment>
    <comment ref="BJ11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4" authorId="0">
      <text>
        <r>
          <rPr>
            <sz val="12"/>
            <rFont val="ＭＳ ゴシック"/>
            <charset val="128"/>
          </rPr>
          <t xml:space="preserve">結果換算フラグ
換算した結果か否か
[ 0:デフォルト 1:換算結果 ]
</t>
        </r>
      </text>
    </comment>
    <comment ref="BL11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4" authorId="0">
      <text>
        <r>
          <rPr>
            <sz val="12"/>
            <rFont val="ＭＳ ゴシック"/>
            <charset val="128"/>
          </rPr>
          <t>特別異常値区分（男）
施設？で判断可能。</t>
        </r>
      </text>
    </comment>
    <comment ref="BQ114" authorId="0">
      <text>
        <r>
          <rPr>
            <sz val="12"/>
            <rFont val="ＭＳ ゴシック"/>
            <charset val="128"/>
          </rPr>
          <t>特別異常値区分（女）
施設？で判断可能。</t>
        </r>
      </text>
    </comment>
    <comment ref="BR114" authorId="0">
      <text>
        <r>
          <rPr>
            <sz val="12"/>
            <rFont val="ＭＳ ゴシック"/>
            <charset val="128"/>
          </rPr>
          <t>特別異常値区分（不明）
施設？で判断可能。</t>
        </r>
      </text>
    </comment>
    <comment ref="BS114" authorId="0">
      <text>
        <r>
          <rPr>
            <sz val="12"/>
            <rFont val="ＭＳ ゴシック"/>
            <charset val="128"/>
          </rPr>
          <t>血清情報(乳び）レベル
'－３ ～ ＋３</t>
        </r>
      </text>
    </comment>
    <comment ref="BT114" authorId="0">
      <text>
        <r>
          <rPr>
            <sz val="12"/>
            <rFont val="ＭＳ ゴシック"/>
            <charset val="128"/>
          </rPr>
          <t>血清情報(乳び）エラーステータス
分析機の値を設定</t>
        </r>
      </text>
    </comment>
    <comment ref="BU114" authorId="0">
      <text>
        <r>
          <rPr>
            <sz val="12"/>
            <rFont val="ＭＳ ゴシック"/>
            <charset val="128"/>
          </rPr>
          <t>血清情報(溶血) レベル
'－３ ～ ＋３</t>
        </r>
      </text>
    </comment>
    <comment ref="BV114" authorId="0">
      <text>
        <r>
          <rPr>
            <sz val="12"/>
            <rFont val="ＭＳ ゴシック"/>
            <charset val="128"/>
          </rPr>
          <t>血清情報(溶血) エラーステータス
分析機の値を設定</t>
        </r>
      </text>
    </comment>
    <comment ref="BW114" authorId="0">
      <text>
        <r>
          <rPr>
            <sz val="12"/>
            <rFont val="ＭＳ ゴシック"/>
            <charset val="128"/>
          </rPr>
          <t>血清情報(etc)  レベル</t>
        </r>
      </text>
    </comment>
    <comment ref="BX114" authorId="0">
      <text>
        <r>
          <rPr>
            <sz val="12"/>
            <rFont val="ＭＳ ゴシック"/>
            <charset val="128"/>
          </rPr>
          <t>血清情報(etc)  エラーステータス</t>
        </r>
      </text>
    </comment>
    <comment ref="BY114" authorId="0">
      <text>
        <r>
          <rPr>
            <sz val="12"/>
            <rFont val="ＭＳ ゴシック"/>
            <charset val="128"/>
          </rPr>
          <t>コントロールＮｏ
精度管理対象元のコントロールNoを結果登録時に設定。</t>
        </r>
      </text>
    </comment>
    <comment ref="BZ114" authorId="0">
      <text>
        <r>
          <rPr>
            <sz val="12"/>
            <rFont val="ＭＳ ゴシック"/>
            <charset val="128"/>
          </rPr>
          <t>検査ＳＥＱ
検査G単位に振られる番号
初回：分注展開時にトレー毎に振る？W/S時は？</t>
        </r>
      </text>
    </comment>
    <comment ref="CA114" authorId="0">
      <text>
        <r>
          <rPr>
            <sz val="12"/>
            <rFont val="ＭＳ ゴシック"/>
            <charset val="128"/>
          </rPr>
          <t>検査バッチＮｏ</t>
        </r>
      </text>
    </comment>
    <comment ref="CB114" authorId="0">
      <text>
        <r>
          <rPr>
            <sz val="12"/>
            <rFont val="ＭＳ ゴシック"/>
            <charset val="128"/>
          </rPr>
          <t>プロットＮｏ
X_M管理対象元のプロットNoを結果登録時に設定。</t>
        </r>
      </text>
    </comment>
    <comment ref="CC114" authorId="0">
      <text>
        <r>
          <rPr>
            <sz val="12"/>
            <rFont val="ＭＳ ゴシック"/>
            <charset val="128"/>
          </rPr>
          <t>プロットＳＥＱ
プロットNO内のSEQ（ファイルで番号管理）</t>
        </r>
      </text>
    </comment>
    <comment ref="CD114" authorId="0">
      <text>
        <r>
          <rPr>
            <sz val="12"/>
            <rFont val="ＭＳ ゴシック"/>
            <charset val="128"/>
          </rPr>
          <t>データ入力担当者</t>
        </r>
      </text>
    </comment>
    <comment ref="CE114" authorId="0">
      <text>
        <r>
          <rPr>
            <sz val="12"/>
            <rFont val="ＭＳ ゴシック"/>
            <charset val="128"/>
          </rPr>
          <t>データ入力日時</t>
        </r>
      </text>
    </comment>
    <comment ref="CF114" authorId="0">
      <text>
        <r>
          <rPr>
            <sz val="12"/>
            <rFont val="ＭＳ ゴシック"/>
            <charset val="128"/>
          </rPr>
          <t>検査完了日時</t>
        </r>
      </text>
    </comment>
    <comment ref="CG114" authorId="0">
      <text>
        <r>
          <rPr>
            <sz val="12"/>
            <rFont val="ＭＳ ゴシック"/>
            <charset val="128"/>
          </rPr>
          <t>報告日時</t>
        </r>
      </text>
    </comment>
    <comment ref="CH114" authorId="0">
      <text>
        <r>
          <rPr>
            <sz val="12"/>
            <rFont val="ＭＳ ゴシック"/>
            <charset val="128"/>
          </rPr>
          <t>報告希望時間
施設からの報告希望時間。
属性情報から引き継ぐ</t>
        </r>
      </text>
    </comment>
    <comment ref="CI114" authorId="0">
      <text>
        <r>
          <rPr>
            <sz val="12"/>
            <rFont val="ＭＳ ゴシック"/>
            <charset val="128"/>
          </rPr>
          <t>次回報告予定日
中間報告対象の最終報告予定日
報告時に項目マスタで＋日数を取得し設定</t>
        </r>
      </text>
    </comment>
    <comment ref="CJ114" authorId="0">
      <text>
        <r>
          <rPr>
            <sz val="12"/>
            <rFont val="ＭＳ ゴシック"/>
            <charset val="128"/>
          </rPr>
          <t>次回報告予定時刻
報告希望時間から引き継ぐ</t>
        </r>
      </text>
    </comment>
    <comment ref="CK11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4" authorId="0">
      <text>
        <r>
          <rPr>
            <sz val="12"/>
            <rFont val="ＭＳ ゴシック"/>
            <charset val="128"/>
          </rPr>
          <t>画像別紙フラグ
画像別紙情報が存在するか否か
[ 0:無し 1:有り]
検査結果詳細情報を使用する</t>
        </r>
      </text>
    </comment>
    <comment ref="CM114" authorId="0">
      <text>
        <r>
          <rPr>
            <sz val="12"/>
            <rFont val="ＭＳ ゴシック"/>
            <charset val="128"/>
          </rPr>
          <t>補正フラグ
[ 0:補正対象外 1:手動補正前 2:自動補正前 3:手動補正済 4:自動補正済 ]</t>
        </r>
      </text>
    </comment>
    <comment ref="CN114" authorId="0">
      <text>
        <r>
          <rPr>
            <sz val="12"/>
            <rFont val="ＭＳ Ｐゴシック"/>
            <charset val="128"/>
          </rPr>
          <t>結果優先フラグ
複数検査回数で画面、帳票等に優先的に表示させるためのフラグ
[ ｽﾍﾟｰｽ:ﾃﾞﾌｫﾙﾄ 1:優先結果 ]</t>
        </r>
      </text>
    </comment>
    <comment ref="CO114" authorId="0">
      <text>
        <r>
          <rPr>
            <sz val="12"/>
            <rFont val="ＭＳ ゴシック"/>
            <charset val="128"/>
          </rPr>
          <t>手入力フラグ
手入力されたかどうかを判断するフラグ
[ ｽﾍﾟｰｽ:ﾃﾞﾌｫﾙﾄ 1:手入力結果 ]</t>
        </r>
      </text>
    </comment>
    <comment ref="CP114" authorId="0">
      <text>
        <r>
          <rPr>
            <sz val="12"/>
            <rFont val="ＭＳ ゴシック"/>
            <charset val="128"/>
          </rPr>
          <t>採用フラグ
同一検査回数内で結果を採用したフラグ</t>
        </r>
      </text>
    </comment>
    <comment ref="CQ11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4" authorId="0">
      <text>
        <r>
          <rPr>
            <sz val="12"/>
            <rFont val="ＭＳ ゴシック"/>
            <charset val="128"/>
          </rPr>
          <t>再検フラグ01
オンライン、入力画面にてレンジチェック（RNGCHKMST）を行った際に更新する。
正常　　　：０、１
高値エラー：３
低値エラー：４</t>
        </r>
      </text>
    </comment>
    <comment ref="CS11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4" authorId="0">
      <text>
        <r>
          <rPr>
            <sz val="12"/>
            <rFont val="ＭＳ ゴシック"/>
            <charset val="128"/>
          </rPr>
          <t>再検フラグ04
※分画チェック</t>
        </r>
      </text>
    </comment>
    <comment ref="CV114" authorId="0">
      <text>
        <r>
          <rPr>
            <sz val="12"/>
            <rFont val="ＭＳ ゴシック"/>
            <charset val="128"/>
          </rPr>
          <t>再検フラグ05
※乳び・溶血チェック</t>
        </r>
      </text>
    </comment>
    <comment ref="CW114" authorId="0">
      <text>
        <r>
          <rPr>
            <sz val="12"/>
            <rFont val="ＭＳ ゴシック"/>
            <charset val="128"/>
          </rPr>
          <t xml:space="preserve">※履歴チェック
</t>
        </r>
      </text>
    </comment>
    <comment ref="CX11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4" authorId="0">
      <text>
        <r>
          <rPr>
            <sz val="12"/>
            <rFont val="ＭＳ ゴシック"/>
            <charset val="128"/>
          </rPr>
          <t>再検フラグ08
※計算チェック</t>
        </r>
      </text>
    </comment>
    <comment ref="CZ114" authorId="0">
      <text>
        <r>
          <rPr>
            <sz val="12"/>
            <rFont val="ＭＳ ゴシック"/>
            <charset val="128"/>
          </rPr>
          <t>再検フラグ09
※１００％チェック</t>
        </r>
      </text>
    </comment>
    <comment ref="DA114" authorId="0">
      <text>
        <r>
          <rPr>
            <sz val="12"/>
            <rFont val="ＭＳ ゴシック"/>
            <charset val="128"/>
          </rPr>
          <t>再検フラグ10
※透析前後チェック</t>
        </r>
      </text>
    </comment>
    <comment ref="DB11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4" authorId="0">
      <text>
        <r>
          <rPr>
            <sz val="12"/>
            <rFont val="ＭＳ ゴシック"/>
            <charset val="128"/>
          </rPr>
          <t xml:space="preserve">再検フラグ12
※校正処理
</t>
        </r>
      </text>
    </comment>
    <comment ref="DD114" authorId="0">
      <text>
        <r>
          <rPr>
            <sz val="12"/>
            <rFont val="ＭＳ ゴシック"/>
            <charset val="128"/>
          </rPr>
          <t>再検フラグ13
※照合NG確定処理</t>
        </r>
      </text>
    </comment>
    <comment ref="DE114" authorId="0">
      <text>
        <r>
          <rPr>
            <sz val="12"/>
            <rFont val="ＭＳ ゴシック"/>
            <charset val="128"/>
          </rPr>
          <t>再検フラグ14
※相関チェック(WS間)</t>
        </r>
      </text>
    </comment>
    <comment ref="DF114" authorId="0">
      <text>
        <r>
          <rPr>
            <sz val="12"/>
            <rFont val="ＭＳ ゴシック"/>
            <charset val="128"/>
          </rPr>
          <t>再検フラグ15
※負荷パターンチェック</t>
        </r>
      </text>
    </comment>
    <comment ref="DG11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4" authorId="0">
      <text>
        <r>
          <rPr>
            <sz val="12"/>
            <rFont val="ＭＳ ゴシック"/>
            <charset val="128"/>
          </rPr>
          <t xml:space="preserve">再検フラグ17
※チェック状態フラグ
[ 0:未ﾁｪｯｸ 1:OK 2:NG ]
(ﾁｪｯｸ不要なフラグは1＝OKの設定にすする)
</t>
        </r>
      </text>
    </comment>
    <comment ref="DI114" authorId="0">
      <text>
        <r>
          <rPr>
            <sz val="12"/>
            <rFont val="ＭＳ ゴシック"/>
            <charset val="128"/>
          </rPr>
          <t>再検フラグ18</t>
        </r>
      </text>
    </comment>
    <comment ref="DJ114" authorId="0">
      <text>
        <r>
          <rPr>
            <sz val="12"/>
            <rFont val="ＭＳ ゴシック"/>
            <charset val="128"/>
          </rPr>
          <t xml:space="preserve">再検フラグ19
※チェック状態フラグ
[ 0:未ﾁｪｯｸ 1:OK 2:NG ]
(ﾁｪｯｸ不要なフラグは1＝OKの設定にすする)
</t>
        </r>
      </text>
    </comment>
    <comment ref="DK114" authorId="0">
      <text>
        <r>
          <rPr>
            <sz val="12"/>
            <rFont val="ＭＳ ゴシック"/>
            <charset val="128"/>
          </rPr>
          <t xml:space="preserve">再検フラグ20
※チェック状態フラグ
[ 0:未ﾁｪｯｸ 1:OK 2:NG ]
(ﾁｪｯｸ不要なフラグは1＝OKの設定にすする)
</t>
        </r>
      </text>
    </comment>
    <comment ref="DL114" authorId="0">
      <text>
        <r>
          <rPr>
            <sz val="12"/>
            <rFont val="ＭＳ ゴシック"/>
            <charset val="128"/>
          </rPr>
          <t>再検理由コードＡ
代表の再検理由コードをセット</t>
        </r>
      </text>
    </comment>
    <comment ref="DM114" authorId="0">
      <text>
        <r>
          <rPr>
            <sz val="12"/>
            <rFont val="ＭＳ ゴシック"/>
            <charset val="128"/>
          </rPr>
          <t xml:space="preserve">再検理由コードＢ
代表の再検理由コードをセット
</t>
        </r>
      </text>
    </comment>
    <comment ref="DN114" authorId="0">
      <text>
        <r>
          <rPr>
            <sz val="12"/>
            <rFont val="ＭＳ ゴシック"/>
            <charset val="128"/>
          </rPr>
          <t>再検理由コードＣ
代表の再検理由コードをセット</t>
        </r>
      </text>
    </comment>
    <comment ref="DO114" authorId="0">
      <text>
        <r>
          <rPr>
            <sz val="12"/>
            <rFont val="ＭＳ ゴシック"/>
            <charset val="128"/>
          </rPr>
          <t>情報更新日時</t>
        </r>
      </text>
    </comment>
    <comment ref="DP114" authorId="0">
      <text>
        <r>
          <rPr>
            <sz val="12"/>
            <rFont val="ＭＳ ゴシック"/>
            <charset val="128"/>
          </rPr>
          <t>情報登録日時
データが作成された時の登録日時</t>
        </r>
      </text>
    </comment>
    <comment ref="DQ114" authorId="0">
      <text>
        <r>
          <rPr>
            <sz val="12"/>
            <rFont val="ＭＳ ゴシック"/>
            <charset val="128"/>
          </rPr>
          <t>照会結果
検査結果＋「以上・以下・未満」等を付加し編集済みの表示用結果値</t>
        </r>
      </text>
    </comment>
    <comment ref="B120" authorId="0">
      <text>
        <r>
          <rPr>
            <sz val="12"/>
            <rFont val="ＭＳ ゴシック"/>
            <charset val="128"/>
          </rPr>
          <t>検査開始日</t>
        </r>
      </text>
    </comment>
    <comment ref="C120" authorId="0">
      <text>
        <r>
          <rPr>
            <sz val="12"/>
            <rFont val="ＭＳ ゴシック"/>
            <charset val="128"/>
          </rPr>
          <t>処理日</t>
        </r>
      </text>
    </comment>
    <comment ref="D12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0" authorId="0">
      <text>
        <r>
          <rPr>
            <sz val="12"/>
            <rFont val="ＭＳ ゴシック"/>
            <charset val="128"/>
          </rPr>
          <t>検体Ｎｏ桁数フラグ
[ ｽﾍﾟｰｽ:旧ﾚｲｱｳﾄ 6:６桁 7:７桁 9:９桁 ]</t>
        </r>
      </text>
    </comment>
    <comment ref="F120" authorId="0">
      <text>
        <r>
          <rPr>
            <sz val="12"/>
            <rFont val="ＭＳ ゴシック"/>
            <charset val="128"/>
          </rPr>
          <t>検査グループ
EUC対応で16byte。</t>
        </r>
      </text>
    </comment>
    <comment ref="G120" authorId="0">
      <text>
        <r>
          <rPr>
            <b/>
            <sz val="12"/>
            <rFont val="ＭＳ ゴシック"/>
            <charset val="128"/>
          </rPr>
          <t xml:space="preserve">項目コード:
</t>
        </r>
      </text>
    </comment>
    <comment ref="H120" authorId="0">
      <text>
        <r>
          <rPr>
            <sz val="12"/>
            <rFont val="ＭＳ ゴシック"/>
            <charset val="128"/>
          </rPr>
          <t>検査回数</t>
        </r>
      </text>
    </comment>
    <comment ref="I120" authorId="0">
      <text>
        <r>
          <rPr>
            <sz val="12"/>
            <rFont val="ＭＳ ゴシック"/>
            <charset val="128"/>
          </rPr>
          <t>検査回数枝番
同一検査回数で希釈倍率が違うものを表現</t>
        </r>
      </text>
    </comment>
    <comment ref="J120" authorId="0">
      <text>
        <r>
          <rPr>
            <sz val="12"/>
            <rFont val="ＭＳ ゴシック"/>
            <charset val="128"/>
          </rPr>
          <t xml:space="preserve">依頼発生元区分
[ 0:上位ｼｽﾃﾑ(報告あり) 1:ｻﾃﾗｲﾄｼｽﾃﾑ(報告あり) 2:ｻﾃﾗｲﾄｼｽﾃﾑ(報告なし) ]
</t>
        </r>
      </text>
    </comment>
    <comment ref="K12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0" authorId="0">
      <text>
        <r>
          <rPr>
            <sz val="12"/>
            <rFont val="ＭＳ ゴシック"/>
            <charset val="128"/>
          </rPr>
          <t>ＢＭＬ受付年月日</t>
        </r>
      </text>
    </comment>
    <comment ref="N120" authorId="0">
      <text>
        <r>
          <rPr>
            <sz val="12"/>
            <rFont val="ＭＳ ゴシック"/>
            <charset val="128"/>
          </rPr>
          <t>依頼書Ｎｏ</t>
        </r>
      </text>
    </comment>
    <comment ref="O120" authorId="0">
      <text>
        <r>
          <rPr>
            <sz val="12"/>
            <rFont val="ＭＳ ゴシック"/>
            <charset val="128"/>
          </rPr>
          <t>依頼書Ｎｏ桁数フラグ
[ ｽﾍﾟｰｽ:旧ﾚｲｱｳﾄ 6:６桁 7:７桁 9:９桁 ]</t>
        </r>
      </text>
    </comment>
    <comment ref="P120" authorId="0">
      <text>
        <r>
          <rPr>
            <sz val="12"/>
            <rFont val="ＭＳ ゴシック"/>
            <charset val="128"/>
          </rPr>
          <t>属性世代Ｎｏ
'’０’からカウントアップ</t>
        </r>
      </text>
    </comment>
    <comment ref="Q120" authorId="0">
      <text>
        <r>
          <rPr>
            <sz val="12"/>
            <rFont val="ＭＳ ゴシック"/>
            <charset val="128"/>
          </rPr>
          <t>施設コード</t>
        </r>
      </text>
    </comment>
    <comment ref="R120" authorId="0">
      <text>
        <r>
          <rPr>
            <sz val="12"/>
            <rFont val="ＭＳ ゴシック"/>
            <charset val="128"/>
          </rPr>
          <t>トレーＩＤ</t>
        </r>
      </text>
    </comment>
    <comment ref="S120" authorId="0">
      <text>
        <r>
          <rPr>
            <sz val="12"/>
            <rFont val="ＭＳ ゴシック"/>
            <charset val="128"/>
          </rPr>
          <t>トレーポジション</t>
        </r>
      </text>
    </comment>
    <comment ref="T120" authorId="0">
      <text>
        <r>
          <rPr>
            <sz val="12"/>
            <rFont val="ＭＳ ゴシック"/>
            <charset val="128"/>
          </rPr>
          <t>アッセイラックＩＤ</t>
        </r>
      </text>
    </comment>
    <comment ref="U120" authorId="0">
      <text>
        <r>
          <rPr>
            <sz val="12"/>
            <rFont val="ＭＳ ゴシック"/>
            <charset val="128"/>
          </rPr>
          <t>アッセイラックポジション</t>
        </r>
      </text>
    </comment>
    <comment ref="V120" authorId="0">
      <text>
        <r>
          <rPr>
            <sz val="12"/>
            <rFont val="ＭＳ ゴシック"/>
            <charset val="128"/>
          </rPr>
          <t>親項目コード
分画・負荷の親項目コード</t>
        </r>
      </text>
    </comment>
    <comment ref="W120" authorId="0">
      <text>
        <r>
          <rPr>
            <sz val="12"/>
            <rFont val="ＭＳ ゴシック"/>
            <charset val="128"/>
          </rPr>
          <t>セクションコード
例：　A　生化/マルチ
　　　B　血液学</t>
        </r>
      </text>
    </comment>
    <comment ref="X12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0" authorId="0">
      <text>
        <r>
          <rPr>
            <sz val="12"/>
            <rFont val="ＭＳ ゴシック"/>
            <charset val="128"/>
          </rPr>
          <t>サンプリングコード
現行ＷＳｺｰﾄﾞ</t>
        </r>
      </text>
    </comment>
    <comment ref="Z120" authorId="0">
      <text>
        <r>
          <rPr>
            <sz val="12"/>
            <rFont val="ＭＳ ゴシック"/>
            <charset val="128"/>
          </rPr>
          <t>分析機区分</t>
        </r>
      </text>
    </comment>
    <comment ref="AA120" authorId="0">
      <text>
        <r>
          <rPr>
            <sz val="12"/>
            <rFont val="ＭＳ ゴシック"/>
            <charset val="128"/>
          </rPr>
          <t xml:space="preserve">分析機ライン
</t>
        </r>
      </text>
    </comment>
    <comment ref="AB120" authorId="0">
      <text>
        <r>
          <rPr>
            <sz val="12"/>
            <rFont val="ＭＳ ゴシック"/>
            <charset val="128"/>
          </rPr>
          <t>分析機号機
号機＋モジュールＮＯ</t>
        </r>
      </text>
    </comment>
    <comment ref="AC120" authorId="0">
      <text>
        <r>
          <rPr>
            <sz val="12"/>
            <rFont val="ＭＳ ゴシック"/>
            <charset val="128"/>
          </rPr>
          <t>分析機ＳＥＱ
モジュール単位のSEQ。結果登録時に設定。
BM=分析機からの番号、日立=システム側で振る。</t>
        </r>
      </text>
    </comment>
    <comment ref="AD120" authorId="0">
      <text>
        <r>
          <rPr>
            <sz val="12"/>
            <rFont val="ＭＳ ゴシック"/>
            <charset val="128"/>
          </rPr>
          <t>分析機エラーステータス</t>
        </r>
      </text>
    </comment>
    <comment ref="AE120" authorId="0">
      <text>
        <r>
          <rPr>
            <sz val="12"/>
            <rFont val="ＭＳ ゴシック"/>
            <charset val="128"/>
          </rPr>
          <t>測定日時</t>
        </r>
      </text>
    </comment>
    <comment ref="AF120" authorId="0">
      <text>
        <r>
          <rPr>
            <sz val="12"/>
            <rFont val="ＭＳ ゴシック"/>
            <charset val="128"/>
          </rPr>
          <t>内部項目コード
分析機のチャネルコード
（分析機用項目コード）</t>
        </r>
      </text>
    </comment>
    <comment ref="AG120" authorId="0">
      <text>
        <r>
          <rPr>
            <sz val="12"/>
            <rFont val="ＭＳ ゴシック"/>
            <charset val="128"/>
          </rPr>
          <t>定性・定量フラグ
[ S:定性 R:定量 ]</t>
        </r>
      </text>
    </comment>
    <comment ref="AH120" authorId="0">
      <text>
        <r>
          <rPr>
            <sz val="12"/>
            <rFont val="ＭＳ ゴシック"/>
            <charset val="128"/>
          </rPr>
          <t>材料コード</t>
        </r>
      </text>
    </comment>
    <comment ref="AI120" authorId="0">
      <text>
        <r>
          <rPr>
            <sz val="12"/>
            <rFont val="ＭＳ ゴシック"/>
            <charset val="128"/>
          </rPr>
          <t>優先レベル
ユーザからの希望順位。検査の優先順位を示す。
01～99を任意に設定</t>
        </r>
      </text>
    </comment>
    <comment ref="AJ120" authorId="0">
      <text>
        <r>
          <rPr>
            <sz val="12"/>
            <rFont val="ＭＳ ゴシック"/>
            <charset val="128"/>
          </rPr>
          <t>基準値ＮＯ
報告書に記述する基準値を示す
推定材料と項目コードからマスタ参照して算出</t>
        </r>
      </text>
    </comment>
    <comment ref="AK12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0" authorId="0">
      <text>
        <r>
          <rPr>
            <sz val="12"/>
            <rFont val="ＭＳ ゴシック"/>
            <charset val="128"/>
          </rPr>
          <t>特別基準値ＮＯ
特別基準値マスタから導出した基準値Ｎｏ</t>
        </r>
      </text>
    </comment>
    <comment ref="AM12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0" authorId="0">
      <text>
        <r>
          <rPr>
            <sz val="12"/>
            <rFont val="ＭＳ ゴシック"/>
            <charset val="128"/>
          </rPr>
          <t>非定型負荷時間
非定型負荷区分の時間
G(12)なので24byte</t>
        </r>
      </text>
    </comment>
    <comment ref="AO120" authorId="0">
      <text>
        <r>
          <rPr>
            <sz val="12"/>
            <rFont val="ＭＳ ゴシック"/>
            <charset val="128"/>
          </rPr>
          <t>集検フラグ
[ 0:ﾃﾞﾌｫﾙﾄ 1:集検 ]</t>
        </r>
      </text>
    </comment>
    <comment ref="AP12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0" authorId="0">
      <text>
        <r>
          <rPr>
            <sz val="12"/>
            <rFont val="ＭＳ ゴシック"/>
            <charset val="128"/>
          </rPr>
          <t>凍結フラグ
凍結項目か否かを示す
区分は現行通り？→現行通り
[ ｶ:解凍 空白:一般項目 ﾄ:凍結 ]
EUC対応で2byte。</t>
        </r>
      </text>
    </comment>
    <comment ref="AR120" authorId="0">
      <text>
        <r>
          <rPr>
            <sz val="12"/>
            <rFont val="ＭＳ ゴシック"/>
            <charset val="128"/>
          </rPr>
          <t>実施希釈倍率
実際に測定された希釈倍率。</t>
        </r>
      </text>
    </comment>
    <comment ref="AS12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0" authorId="0">
      <text>
        <r>
          <rPr>
            <sz val="12"/>
            <rFont val="ＭＳ ゴシック"/>
            <charset val="128"/>
          </rPr>
          <t>緊急依頼フラグ
緊急の依頼かどうかを示す。（患者情報より）
[ 0:デフォルト 1:緊急 ]</t>
        </r>
      </text>
    </comment>
    <comment ref="AU120" authorId="0">
      <text>
        <r>
          <rPr>
            <sz val="12"/>
            <rFont val="ＭＳ ゴシック"/>
            <charset val="128"/>
          </rPr>
          <t>緊急依頼ロットＮｏ
緊急依頼の場合に投入する検体のまとまり</t>
        </r>
      </text>
    </comment>
    <comment ref="AV12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0" authorId="0">
      <text>
        <r>
          <rPr>
            <sz val="12"/>
            <rFont val="ＭＳ ゴシック"/>
            <charset val="128"/>
          </rPr>
          <t xml:space="preserve">生データ
分析機からのそのままの値、手入力したそのままの値。(数値のみ)
</t>
        </r>
      </text>
    </comment>
    <comment ref="AZ120" authorId="0">
      <text>
        <r>
          <rPr>
            <sz val="12"/>
            <rFont val="ＭＳ ゴシック"/>
            <charset val="128"/>
          </rPr>
          <t>検査結果１
基本的に数値データを保管する
必要に応じ換算、補正、校正後の値</t>
        </r>
      </text>
    </comment>
    <comment ref="BA12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0" authorId="0">
      <text>
        <r>
          <rPr>
            <sz val="12"/>
            <rFont val="ＭＳ ゴシック"/>
            <charset val="128"/>
          </rPr>
          <t>検査結果補足</t>
        </r>
      </text>
    </comment>
    <comment ref="BD120" authorId="0">
      <text>
        <r>
          <rPr>
            <sz val="12"/>
            <rFont val="ＭＳ ゴシック"/>
            <charset val="128"/>
          </rPr>
          <t>表示結果
画面から手入力された値および、分析機からの値を登録</t>
        </r>
      </text>
    </comment>
    <comment ref="BE120" authorId="0">
      <text>
        <r>
          <rPr>
            <sz val="12"/>
            <rFont val="ＭＳ ゴシック"/>
            <charset val="128"/>
          </rPr>
          <t>指数（ＳＤＩ）</t>
        </r>
      </text>
    </comment>
    <comment ref="BF120" authorId="0">
      <text>
        <r>
          <rPr>
            <sz val="12"/>
            <rFont val="ＭＳ ゴシック"/>
            <charset val="128"/>
          </rPr>
          <t>結果コメント１
４桁コードをセットする場合は頭’０’埋めで右詰めで登録すること</t>
        </r>
      </text>
    </comment>
    <comment ref="BG120" authorId="0">
      <text>
        <r>
          <rPr>
            <sz val="12"/>
            <rFont val="ＭＳ ゴシック"/>
            <charset val="128"/>
          </rPr>
          <t>結果コメント２
４桁コードをセットする場合は頭’０’埋めで右詰めで登録すること</t>
        </r>
      </text>
    </comment>
    <comment ref="BH120" authorId="0">
      <text>
        <r>
          <rPr>
            <sz val="16"/>
            <rFont val="ＭＳ Ｐゴシック"/>
            <charset val="128"/>
          </rPr>
          <t>結果状況コード
[ 0:未入力 1:中間結果 3:最終結果 ]</t>
        </r>
      </text>
    </comment>
    <comment ref="BI120" authorId="0">
      <text>
        <r>
          <rPr>
            <sz val="12"/>
            <rFont val="ＭＳ ゴシック"/>
            <charset val="128"/>
          </rPr>
          <t xml:space="preserve">パニックレンジフラグ
BML設定のパニック値（基準値マスタ）で報告要否を判別。
[ 0:デフォルト 1:BMLパニック報告対象 ]
</t>
        </r>
      </text>
    </comment>
    <comment ref="BJ12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0" authorId="0">
      <text>
        <r>
          <rPr>
            <sz val="12"/>
            <rFont val="ＭＳ ゴシック"/>
            <charset val="128"/>
          </rPr>
          <t xml:space="preserve">結果換算フラグ
換算した結果か否か
[ 0:デフォルト 1:換算結果 ]
</t>
        </r>
      </text>
    </comment>
    <comment ref="BL12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0" authorId="0">
      <text>
        <r>
          <rPr>
            <sz val="12"/>
            <rFont val="ＭＳ ゴシック"/>
            <charset val="128"/>
          </rPr>
          <t>特別異常値区分（男）
施設？で判断可能。</t>
        </r>
      </text>
    </comment>
    <comment ref="BQ120" authorId="0">
      <text>
        <r>
          <rPr>
            <sz val="12"/>
            <rFont val="ＭＳ ゴシック"/>
            <charset val="128"/>
          </rPr>
          <t>特別異常値区分（女）
施設？で判断可能。</t>
        </r>
      </text>
    </comment>
    <comment ref="BR120" authorId="0">
      <text>
        <r>
          <rPr>
            <sz val="12"/>
            <rFont val="ＭＳ ゴシック"/>
            <charset val="128"/>
          </rPr>
          <t>特別異常値区分（不明）
施設？で判断可能。</t>
        </r>
      </text>
    </comment>
    <comment ref="BS120" authorId="0">
      <text>
        <r>
          <rPr>
            <sz val="12"/>
            <rFont val="ＭＳ ゴシック"/>
            <charset val="128"/>
          </rPr>
          <t>血清情報(乳び）レベル
'－３ ～ ＋３</t>
        </r>
      </text>
    </comment>
    <comment ref="BT120" authorId="0">
      <text>
        <r>
          <rPr>
            <sz val="12"/>
            <rFont val="ＭＳ ゴシック"/>
            <charset val="128"/>
          </rPr>
          <t>血清情報(乳び）エラーステータス
分析機の値を設定</t>
        </r>
      </text>
    </comment>
    <comment ref="BU120" authorId="0">
      <text>
        <r>
          <rPr>
            <sz val="12"/>
            <rFont val="ＭＳ ゴシック"/>
            <charset val="128"/>
          </rPr>
          <t>血清情報(溶血) レベル
'－３ ～ ＋３</t>
        </r>
      </text>
    </comment>
    <comment ref="BV120" authorId="0">
      <text>
        <r>
          <rPr>
            <sz val="12"/>
            <rFont val="ＭＳ ゴシック"/>
            <charset val="128"/>
          </rPr>
          <t>血清情報(溶血) エラーステータス
分析機の値を設定</t>
        </r>
      </text>
    </comment>
    <comment ref="BW120" authorId="0">
      <text>
        <r>
          <rPr>
            <sz val="12"/>
            <rFont val="ＭＳ ゴシック"/>
            <charset val="128"/>
          </rPr>
          <t>血清情報(etc)  レベル</t>
        </r>
      </text>
    </comment>
    <comment ref="BX120" authorId="0">
      <text>
        <r>
          <rPr>
            <sz val="12"/>
            <rFont val="ＭＳ ゴシック"/>
            <charset val="128"/>
          </rPr>
          <t>血清情報(etc)  エラーステータス</t>
        </r>
      </text>
    </comment>
    <comment ref="BY120" authorId="0">
      <text>
        <r>
          <rPr>
            <sz val="12"/>
            <rFont val="ＭＳ ゴシック"/>
            <charset val="128"/>
          </rPr>
          <t>コントロールＮｏ
精度管理対象元のコントロールNoを結果登録時に設定。</t>
        </r>
      </text>
    </comment>
    <comment ref="BZ120" authorId="0">
      <text>
        <r>
          <rPr>
            <sz val="12"/>
            <rFont val="ＭＳ ゴシック"/>
            <charset val="128"/>
          </rPr>
          <t>検査ＳＥＱ
検査G単位に振られる番号
初回：分注展開時にトレー毎に振る？W/S時は？</t>
        </r>
      </text>
    </comment>
    <comment ref="CA120" authorId="0">
      <text>
        <r>
          <rPr>
            <sz val="12"/>
            <rFont val="ＭＳ ゴシック"/>
            <charset val="128"/>
          </rPr>
          <t>検査バッチＮｏ</t>
        </r>
      </text>
    </comment>
    <comment ref="CB120" authorId="0">
      <text>
        <r>
          <rPr>
            <sz val="12"/>
            <rFont val="ＭＳ ゴシック"/>
            <charset val="128"/>
          </rPr>
          <t>プロットＮｏ
X_M管理対象元のプロットNoを結果登録時に設定。</t>
        </r>
      </text>
    </comment>
    <comment ref="CC120" authorId="0">
      <text>
        <r>
          <rPr>
            <sz val="12"/>
            <rFont val="ＭＳ ゴシック"/>
            <charset val="128"/>
          </rPr>
          <t>プロットＳＥＱ
プロットNO内のSEQ（ファイルで番号管理）</t>
        </r>
      </text>
    </comment>
    <comment ref="CD120" authorId="0">
      <text>
        <r>
          <rPr>
            <sz val="12"/>
            <rFont val="ＭＳ ゴシック"/>
            <charset val="128"/>
          </rPr>
          <t>データ入力担当者</t>
        </r>
      </text>
    </comment>
    <comment ref="CE120" authorId="0">
      <text>
        <r>
          <rPr>
            <sz val="12"/>
            <rFont val="ＭＳ ゴシック"/>
            <charset val="128"/>
          </rPr>
          <t>データ入力日時</t>
        </r>
      </text>
    </comment>
    <comment ref="CF120" authorId="0">
      <text>
        <r>
          <rPr>
            <sz val="12"/>
            <rFont val="ＭＳ ゴシック"/>
            <charset val="128"/>
          </rPr>
          <t>検査完了日時</t>
        </r>
      </text>
    </comment>
    <comment ref="CG120" authorId="0">
      <text>
        <r>
          <rPr>
            <sz val="12"/>
            <rFont val="ＭＳ ゴシック"/>
            <charset val="128"/>
          </rPr>
          <t>報告日時</t>
        </r>
      </text>
    </comment>
    <comment ref="CH120" authorId="0">
      <text>
        <r>
          <rPr>
            <sz val="12"/>
            <rFont val="ＭＳ ゴシック"/>
            <charset val="128"/>
          </rPr>
          <t>報告希望時間
施設からの報告希望時間。
属性情報から引き継ぐ</t>
        </r>
      </text>
    </comment>
    <comment ref="CI120" authorId="0">
      <text>
        <r>
          <rPr>
            <sz val="12"/>
            <rFont val="ＭＳ ゴシック"/>
            <charset val="128"/>
          </rPr>
          <t>次回報告予定日
中間報告対象の最終報告予定日
報告時に項目マスタで＋日数を取得し設定</t>
        </r>
      </text>
    </comment>
    <comment ref="CJ120" authorId="0">
      <text>
        <r>
          <rPr>
            <sz val="12"/>
            <rFont val="ＭＳ ゴシック"/>
            <charset val="128"/>
          </rPr>
          <t>次回報告予定時刻
報告希望時間から引き継ぐ</t>
        </r>
      </text>
    </comment>
    <comment ref="CK12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0" authorId="0">
      <text>
        <r>
          <rPr>
            <sz val="12"/>
            <rFont val="ＭＳ ゴシック"/>
            <charset val="128"/>
          </rPr>
          <t>画像別紙フラグ
画像別紙情報が存在するか否か
[ 0:無し 1:有り]
検査結果詳細情報を使用する</t>
        </r>
      </text>
    </comment>
    <comment ref="CM120" authorId="0">
      <text>
        <r>
          <rPr>
            <sz val="12"/>
            <rFont val="ＭＳ ゴシック"/>
            <charset val="128"/>
          </rPr>
          <t>補正フラグ
[ 0:補正対象外 1:手動補正前 2:自動補正前 3:手動補正済 4:自動補正済 ]</t>
        </r>
      </text>
    </comment>
    <comment ref="CN120" authorId="0">
      <text>
        <r>
          <rPr>
            <sz val="12"/>
            <rFont val="ＭＳ Ｐゴシック"/>
            <charset val="128"/>
          </rPr>
          <t>結果優先フラグ
複数検査回数で画面、帳票等に優先的に表示させるためのフラグ
[ ｽﾍﾟｰｽ:ﾃﾞﾌｫﾙﾄ 1:優先結果 ]</t>
        </r>
      </text>
    </comment>
    <comment ref="CO120" authorId="0">
      <text>
        <r>
          <rPr>
            <sz val="12"/>
            <rFont val="ＭＳ ゴシック"/>
            <charset val="128"/>
          </rPr>
          <t>手入力フラグ
手入力されたかどうかを判断するフラグ
[ ｽﾍﾟｰｽ:ﾃﾞﾌｫﾙﾄ 1:手入力結果 ]</t>
        </r>
      </text>
    </comment>
    <comment ref="CP120" authorId="0">
      <text>
        <r>
          <rPr>
            <sz val="12"/>
            <rFont val="ＭＳ ゴシック"/>
            <charset val="128"/>
          </rPr>
          <t>採用フラグ
同一検査回数内で結果を採用したフラグ</t>
        </r>
      </text>
    </comment>
    <comment ref="CQ12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0" authorId="0">
      <text>
        <r>
          <rPr>
            <sz val="12"/>
            <rFont val="ＭＳ ゴシック"/>
            <charset val="128"/>
          </rPr>
          <t>再検フラグ01
オンライン、入力画面にてレンジチェック（RNGCHKMST）を行った際に更新する。
正常　　　：０、１
高値エラー：３
低値エラー：４</t>
        </r>
      </text>
    </comment>
    <comment ref="CS12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0" authorId="0">
      <text>
        <r>
          <rPr>
            <sz val="12"/>
            <rFont val="ＭＳ ゴシック"/>
            <charset val="128"/>
          </rPr>
          <t>再検フラグ04
※分画チェック</t>
        </r>
      </text>
    </comment>
    <comment ref="CV120" authorId="0">
      <text>
        <r>
          <rPr>
            <sz val="12"/>
            <rFont val="ＭＳ ゴシック"/>
            <charset val="128"/>
          </rPr>
          <t>再検フラグ05
※乳び・溶血チェック</t>
        </r>
      </text>
    </comment>
    <comment ref="CW120" authorId="0">
      <text>
        <r>
          <rPr>
            <sz val="12"/>
            <rFont val="ＭＳ ゴシック"/>
            <charset val="128"/>
          </rPr>
          <t xml:space="preserve">※履歴チェック
</t>
        </r>
      </text>
    </comment>
    <comment ref="CX12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0" authorId="0">
      <text>
        <r>
          <rPr>
            <sz val="12"/>
            <rFont val="ＭＳ ゴシック"/>
            <charset val="128"/>
          </rPr>
          <t>再検フラグ08
※計算チェック</t>
        </r>
      </text>
    </comment>
    <comment ref="CZ120" authorId="0">
      <text>
        <r>
          <rPr>
            <sz val="12"/>
            <rFont val="ＭＳ ゴシック"/>
            <charset val="128"/>
          </rPr>
          <t>再検フラグ09
※１００％チェック</t>
        </r>
      </text>
    </comment>
    <comment ref="DA120" authorId="0">
      <text>
        <r>
          <rPr>
            <sz val="12"/>
            <rFont val="ＭＳ ゴシック"/>
            <charset val="128"/>
          </rPr>
          <t>再検フラグ10
※透析前後チェック</t>
        </r>
      </text>
    </comment>
    <comment ref="DB12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0" authorId="0">
      <text>
        <r>
          <rPr>
            <sz val="12"/>
            <rFont val="ＭＳ ゴシック"/>
            <charset val="128"/>
          </rPr>
          <t xml:space="preserve">再検フラグ12
※校正処理
</t>
        </r>
      </text>
    </comment>
    <comment ref="DD120" authorId="0">
      <text>
        <r>
          <rPr>
            <sz val="12"/>
            <rFont val="ＭＳ ゴシック"/>
            <charset val="128"/>
          </rPr>
          <t>再検フラグ13
※照合NG確定処理</t>
        </r>
      </text>
    </comment>
    <comment ref="DE120" authorId="0">
      <text>
        <r>
          <rPr>
            <sz val="12"/>
            <rFont val="ＭＳ ゴシック"/>
            <charset val="128"/>
          </rPr>
          <t>再検フラグ14
※相関チェック(WS間)</t>
        </r>
      </text>
    </comment>
    <comment ref="DF120" authorId="0">
      <text>
        <r>
          <rPr>
            <sz val="12"/>
            <rFont val="ＭＳ ゴシック"/>
            <charset val="128"/>
          </rPr>
          <t>再検フラグ15
※負荷パターンチェック</t>
        </r>
      </text>
    </comment>
    <comment ref="DG12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0" authorId="0">
      <text>
        <r>
          <rPr>
            <sz val="12"/>
            <rFont val="ＭＳ ゴシック"/>
            <charset val="128"/>
          </rPr>
          <t xml:space="preserve">再検フラグ17
※チェック状態フラグ
[ 0:未ﾁｪｯｸ 1:OK 2:NG ]
(ﾁｪｯｸ不要なフラグは1＝OKの設定にすする)
</t>
        </r>
      </text>
    </comment>
    <comment ref="DI120" authorId="0">
      <text>
        <r>
          <rPr>
            <sz val="12"/>
            <rFont val="ＭＳ ゴシック"/>
            <charset val="128"/>
          </rPr>
          <t>再検フラグ18</t>
        </r>
      </text>
    </comment>
    <comment ref="DJ120" authorId="0">
      <text>
        <r>
          <rPr>
            <sz val="12"/>
            <rFont val="ＭＳ ゴシック"/>
            <charset val="128"/>
          </rPr>
          <t xml:space="preserve">再検フラグ19
※チェック状態フラグ
[ 0:未ﾁｪｯｸ 1:OK 2:NG ]
(ﾁｪｯｸ不要なフラグは1＝OKの設定にすする)
</t>
        </r>
      </text>
    </comment>
    <comment ref="DK120" authorId="0">
      <text>
        <r>
          <rPr>
            <sz val="12"/>
            <rFont val="ＭＳ ゴシック"/>
            <charset val="128"/>
          </rPr>
          <t xml:space="preserve">再検フラグ20
※チェック状態フラグ
[ 0:未ﾁｪｯｸ 1:OK 2:NG ]
(ﾁｪｯｸ不要なフラグは1＝OKの設定にすする)
</t>
        </r>
      </text>
    </comment>
    <comment ref="DL120" authorId="0">
      <text>
        <r>
          <rPr>
            <sz val="12"/>
            <rFont val="ＭＳ ゴシック"/>
            <charset val="128"/>
          </rPr>
          <t>再検理由コードＡ
代表の再検理由コードをセット</t>
        </r>
      </text>
    </comment>
    <comment ref="DM120" authorId="0">
      <text>
        <r>
          <rPr>
            <sz val="12"/>
            <rFont val="ＭＳ ゴシック"/>
            <charset val="128"/>
          </rPr>
          <t xml:space="preserve">再検理由コードＢ
代表の再検理由コードをセット
</t>
        </r>
      </text>
    </comment>
    <comment ref="DN120" authorId="0">
      <text>
        <r>
          <rPr>
            <sz val="12"/>
            <rFont val="ＭＳ ゴシック"/>
            <charset val="128"/>
          </rPr>
          <t>再検理由コードＣ
代表の再検理由コードをセット</t>
        </r>
      </text>
    </comment>
    <comment ref="DO120" authorId="0">
      <text>
        <r>
          <rPr>
            <sz val="12"/>
            <rFont val="ＭＳ ゴシック"/>
            <charset val="128"/>
          </rPr>
          <t>情報更新日時</t>
        </r>
      </text>
    </comment>
    <comment ref="DP120" authorId="0">
      <text>
        <r>
          <rPr>
            <sz val="12"/>
            <rFont val="ＭＳ ゴシック"/>
            <charset val="128"/>
          </rPr>
          <t>情報登録日時
データが作成された時の登録日時</t>
        </r>
      </text>
    </comment>
    <comment ref="DQ120" authorId="0">
      <text>
        <r>
          <rPr>
            <sz val="12"/>
            <rFont val="ＭＳ ゴシック"/>
            <charset val="128"/>
          </rPr>
          <t>照会結果
検査結果＋「以上・以下・未満」等を付加し編集済みの表示用結果値</t>
        </r>
      </text>
    </comment>
    <comment ref="B126" authorId="0">
      <text>
        <r>
          <rPr>
            <sz val="12"/>
            <rFont val="ＭＳ ゴシック"/>
            <charset val="128"/>
          </rPr>
          <t>検査開始日</t>
        </r>
      </text>
    </comment>
    <comment ref="C126" authorId="0">
      <text>
        <r>
          <rPr>
            <sz val="12"/>
            <rFont val="ＭＳ ゴシック"/>
            <charset val="128"/>
          </rPr>
          <t>処理日</t>
        </r>
      </text>
    </comment>
    <comment ref="D12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6" authorId="0">
      <text>
        <r>
          <rPr>
            <sz val="12"/>
            <rFont val="ＭＳ ゴシック"/>
            <charset val="128"/>
          </rPr>
          <t>検体Ｎｏ桁数フラグ
[ ｽﾍﾟｰｽ:旧ﾚｲｱｳﾄ 6:６桁 7:７桁 9:９桁 ]</t>
        </r>
      </text>
    </comment>
    <comment ref="F126" authorId="0">
      <text>
        <r>
          <rPr>
            <sz val="12"/>
            <rFont val="ＭＳ ゴシック"/>
            <charset val="128"/>
          </rPr>
          <t>検査グループ
EUC対応で16byte。</t>
        </r>
      </text>
    </comment>
    <comment ref="G126" authorId="0">
      <text>
        <r>
          <rPr>
            <b/>
            <sz val="12"/>
            <rFont val="ＭＳ ゴシック"/>
            <charset val="128"/>
          </rPr>
          <t xml:space="preserve">項目コード:
</t>
        </r>
      </text>
    </comment>
    <comment ref="H126" authorId="0">
      <text>
        <r>
          <rPr>
            <sz val="12"/>
            <rFont val="ＭＳ ゴシック"/>
            <charset val="128"/>
          </rPr>
          <t>検査回数</t>
        </r>
      </text>
    </comment>
    <comment ref="I126" authorId="0">
      <text>
        <r>
          <rPr>
            <sz val="12"/>
            <rFont val="ＭＳ ゴシック"/>
            <charset val="128"/>
          </rPr>
          <t>検査回数枝番
同一検査回数で希釈倍率が違うものを表現</t>
        </r>
      </text>
    </comment>
    <comment ref="J126" authorId="0">
      <text>
        <r>
          <rPr>
            <sz val="12"/>
            <rFont val="ＭＳ ゴシック"/>
            <charset val="128"/>
          </rPr>
          <t xml:space="preserve">依頼発生元区分
[ 0:上位ｼｽﾃﾑ(報告あり) 1:ｻﾃﾗｲﾄｼｽﾃﾑ(報告あり) 2:ｻﾃﾗｲﾄｼｽﾃﾑ(報告なし) ]
</t>
        </r>
      </text>
    </comment>
    <comment ref="K12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6" authorId="0">
      <text>
        <r>
          <rPr>
            <sz val="12"/>
            <rFont val="ＭＳ ゴシック"/>
            <charset val="128"/>
          </rPr>
          <t>ＢＭＬ受付年月日</t>
        </r>
      </text>
    </comment>
    <comment ref="N126" authorId="0">
      <text>
        <r>
          <rPr>
            <sz val="12"/>
            <rFont val="ＭＳ ゴシック"/>
            <charset val="128"/>
          </rPr>
          <t>依頼書Ｎｏ</t>
        </r>
      </text>
    </comment>
    <comment ref="O126" authorId="0">
      <text>
        <r>
          <rPr>
            <sz val="12"/>
            <rFont val="ＭＳ ゴシック"/>
            <charset val="128"/>
          </rPr>
          <t>依頼書Ｎｏ桁数フラグ
[ ｽﾍﾟｰｽ:旧ﾚｲｱｳﾄ 6:６桁 7:７桁 9:９桁 ]</t>
        </r>
      </text>
    </comment>
    <comment ref="P126" authorId="0">
      <text>
        <r>
          <rPr>
            <sz val="12"/>
            <rFont val="ＭＳ ゴシック"/>
            <charset val="128"/>
          </rPr>
          <t>属性世代Ｎｏ
'’０’からカウントアップ</t>
        </r>
      </text>
    </comment>
    <comment ref="Q126" authorId="0">
      <text>
        <r>
          <rPr>
            <sz val="12"/>
            <rFont val="ＭＳ ゴシック"/>
            <charset val="128"/>
          </rPr>
          <t>施設コード</t>
        </r>
      </text>
    </comment>
    <comment ref="R126" authorId="0">
      <text>
        <r>
          <rPr>
            <sz val="12"/>
            <rFont val="ＭＳ ゴシック"/>
            <charset val="128"/>
          </rPr>
          <t>トレーＩＤ</t>
        </r>
      </text>
    </comment>
    <comment ref="S126" authorId="0">
      <text>
        <r>
          <rPr>
            <sz val="12"/>
            <rFont val="ＭＳ ゴシック"/>
            <charset val="128"/>
          </rPr>
          <t>トレーポジション</t>
        </r>
      </text>
    </comment>
    <comment ref="T126" authorId="0">
      <text>
        <r>
          <rPr>
            <sz val="12"/>
            <rFont val="ＭＳ ゴシック"/>
            <charset val="128"/>
          </rPr>
          <t>アッセイラックＩＤ</t>
        </r>
      </text>
    </comment>
    <comment ref="U126" authorId="0">
      <text>
        <r>
          <rPr>
            <sz val="12"/>
            <rFont val="ＭＳ ゴシック"/>
            <charset val="128"/>
          </rPr>
          <t>アッセイラックポジション</t>
        </r>
      </text>
    </comment>
    <comment ref="V126" authorId="0">
      <text>
        <r>
          <rPr>
            <sz val="12"/>
            <rFont val="ＭＳ ゴシック"/>
            <charset val="128"/>
          </rPr>
          <t>親項目コード
分画・負荷の親項目コード</t>
        </r>
      </text>
    </comment>
    <comment ref="W126" authorId="0">
      <text>
        <r>
          <rPr>
            <sz val="12"/>
            <rFont val="ＭＳ ゴシック"/>
            <charset val="128"/>
          </rPr>
          <t>セクションコード
例：　A　生化/マルチ
　　　B　血液学</t>
        </r>
      </text>
    </comment>
    <comment ref="X12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6" authorId="0">
      <text>
        <r>
          <rPr>
            <sz val="12"/>
            <rFont val="ＭＳ ゴシック"/>
            <charset val="128"/>
          </rPr>
          <t>サンプリングコード
現行ＷＳｺｰﾄﾞ</t>
        </r>
      </text>
    </comment>
    <comment ref="Z126" authorId="0">
      <text>
        <r>
          <rPr>
            <sz val="12"/>
            <rFont val="ＭＳ ゴシック"/>
            <charset val="128"/>
          </rPr>
          <t>分析機区分</t>
        </r>
      </text>
    </comment>
    <comment ref="AA126" authorId="0">
      <text>
        <r>
          <rPr>
            <sz val="12"/>
            <rFont val="ＭＳ ゴシック"/>
            <charset val="128"/>
          </rPr>
          <t xml:space="preserve">分析機ライン
</t>
        </r>
      </text>
    </comment>
    <comment ref="AB126" authorId="0">
      <text>
        <r>
          <rPr>
            <sz val="12"/>
            <rFont val="ＭＳ ゴシック"/>
            <charset val="128"/>
          </rPr>
          <t>分析機号機
号機＋モジュールＮＯ</t>
        </r>
      </text>
    </comment>
    <comment ref="AC126" authorId="0">
      <text>
        <r>
          <rPr>
            <sz val="12"/>
            <rFont val="ＭＳ ゴシック"/>
            <charset val="128"/>
          </rPr>
          <t>分析機ＳＥＱ
モジュール単位のSEQ。結果登録時に設定。
BM=分析機からの番号、日立=システム側で振る。</t>
        </r>
      </text>
    </comment>
    <comment ref="AD126" authorId="0">
      <text>
        <r>
          <rPr>
            <sz val="12"/>
            <rFont val="ＭＳ ゴシック"/>
            <charset val="128"/>
          </rPr>
          <t>分析機エラーステータス</t>
        </r>
      </text>
    </comment>
    <comment ref="AE126" authorId="0">
      <text>
        <r>
          <rPr>
            <sz val="12"/>
            <rFont val="ＭＳ ゴシック"/>
            <charset val="128"/>
          </rPr>
          <t>測定日時</t>
        </r>
      </text>
    </comment>
    <comment ref="AF126" authorId="0">
      <text>
        <r>
          <rPr>
            <sz val="12"/>
            <rFont val="ＭＳ ゴシック"/>
            <charset val="128"/>
          </rPr>
          <t>内部項目コード
分析機のチャネルコード
（分析機用項目コード）</t>
        </r>
      </text>
    </comment>
    <comment ref="AG126" authorId="0">
      <text>
        <r>
          <rPr>
            <sz val="12"/>
            <rFont val="ＭＳ ゴシック"/>
            <charset val="128"/>
          </rPr>
          <t>定性・定量フラグ
[ S:定性 R:定量 ]</t>
        </r>
      </text>
    </comment>
    <comment ref="AH126" authorId="0">
      <text>
        <r>
          <rPr>
            <sz val="12"/>
            <rFont val="ＭＳ ゴシック"/>
            <charset val="128"/>
          </rPr>
          <t>材料コード</t>
        </r>
      </text>
    </comment>
    <comment ref="AI126" authorId="0">
      <text>
        <r>
          <rPr>
            <sz val="12"/>
            <rFont val="ＭＳ ゴシック"/>
            <charset val="128"/>
          </rPr>
          <t>優先レベル
ユーザからの希望順位。検査の優先順位を示す。
01～99を任意に設定</t>
        </r>
      </text>
    </comment>
    <comment ref="AJ126" authorId="0">
      <text>
        <r>
          <rPr>
            <sz val="12"/>
            <rFont val="ＭＳ ゴシック"/>
            <charset val="128"/>
          </rPr>
          <t>基準値ＮＯ
報告書に記述する基準値を示す
推定材料と項目コードからマスタ参照して算出</t>
        </r>
      </text>
    </comment>
    <comment ref="AK12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6" authorId="0">
      <text>
        <r>
          <rPr>
            <sz val="12"/>
            <rFont val="ＭＳ ゴシック"/>
            <charset val="128"/>
          </rPr>
          <t>特別基準値ＮＯ
特別基準値マスタから導出した基準値Ｎｏ</t>
        </r>
      </text>
    </comment>
    <comment ref="AM12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6" authorId="0">
      <text>
        <r>
          <rPr>
            <sz val="12"/>
            <rFont val="ＭＳ ゴシック"/>
            <charset val="128"/>
          </rPr>
          <t>非定型負荷時間
非定型負荷区分の時間
G(12)なので24byte</t>
        </r>
      </text>
    </comment>
    <comment ref="AO126" authorId="0">
      <text>
        <r>
          <rPr>
            <sz val="12"/>
            <rFont val="ＭＳ ゴシック"/>
            <charset val="128"/>
          </rPr>
          <t>集検フラグ
[ 0:ﾃﾞﾌｫﾙﾄ 1:集検 ]</t>
        </r>
      </text>
    </comment>
    <comment ref="AP12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6" authorId="0">
      <text>
        <r>
          <rPr>
            <sz val="12"/>
            <rFont val="ＭＳ ゴシック"/>
            <charset val="128"/>
          </rPr>
          <t>凍結フラグ
凍結項目か否かを示す
区分は現行通り？→現行通り
[ ｶ:解凍 空白:一般項目 ﾄ:凍結 ]
EUC対応で2byte。</t>
        </r>
      </text>
    </comment>
    <comment ref="AR126" authorId="0">
      <text>
        <r>
          <rPr>
            <sz val="12"/>
            <rFont val="ＭＳ ゴシック"/>
            <charset val="128"/>
          </rPr>
          <t>実施希釈倍率
実際に測定された希釈倍率。</t>
        </r>
      </text>
    </comment>
    <comment ref="AS12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6" authorId="0">
      <text>
        <r>
          <rPr>
            <sz val="12"/>
            <rFont val="ＭＳ ゴシック"/>
            <charset val="128"/>
          </rPr>
          <t>緊急依頼フラグ
緊急の依頼かどうかを示す。（患者情報より）
[ 0:デフォルト 1:緊急 ]</t>
        </r>
      </text>
    </comment>
    <comment ref="AU126" authorId="0">
      <text>
        <r>
          <rPr>
            <sz val="12"/>
            <rFont val="ＭＳ ゴシック"/>
            <charset val="128"/>
          </rPr>
          <t>緊急依頼ロットＮｏ
緊急依頼の場合に投入する検体のまとまり</t>
        </r>
      </text>
    </comment>
    <comment ref="AV12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6" authorId="0">
      <text>
        <r>
          <rPr>
            <sz val="12"/>
            <rFont val="ＭＳ ゴシック"/>
            <charset val="128"/>
          </rPr>
          <t xml:space="preserve">生データ
分析機からのそのままの値、手入力したそのままの値。(数値のみ)
</t>
        </r>
      </text>
    </comment>
    <comment ref="AZ126" authorId="0">
      <text>
        <r>
          <rPr>
            <sz val="12"/>
            <rFont val="ＭＳ ゴシック"/>
            <charset val="128"/>
          </rPr>
          <t>検査結果１
基本的に数値データを保管する
必要に応じ換算、補正、校正後の値</t>
        </r>
      </text>
    </comment>
    <comment ref="BA12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6" authorId="0">
      <text>
        <r>
          <rPr>
            <sz val="12"/>
            <rFont val="ＭＳ ゴシック"/>
            <charset val="128"/>
          </rPr>
          <t>検査結果補足</t>
        </r>
      </text>
    </comment>
    <comment ref="BD126" authorId="0">
      <text>
        <r>
          <rPr>
            <sz val="12"/>
            <rFont val="ＭＳ ゴシック"/>
            <charset val="128"/>
          </rPr>
          <t>表示結果
画面から手入力された値および、分析機からの値を登録</t>
        </r>
      </text>
    </comment>
    <comment ref="BE126" authorId="0">
      <text>
        <r>
          <rPr>
            <sz val="12"/>
            <rFont val="ＭＳ ゴシック"/>
            <charset val="128"/>
          </rPr>
          <t>指数（ＳＤＩ）</t>
        </r>
      </text>
    </comment>
    <comment ref="BF126" authorId="0">
      <text>
        <r>
          <rPr>
            <sz val="12"/>
            <rFont val="ＭＳ ゴシック"/>
            <charset val="128"/>
          </rPr>
          <t>結果コメント１
４桁コードをセットする場合は頭’０’埋めで右詰めで登録すること</t>
        </r>
      </text>
    </comment>
    <comment ref="BG126" authorId="0">
      <text>
        <r>
          <rPr>
            <sz val="12"/>
            <rFont val="ＭＳ ゴシック"/>
            <charset val="128"/>
          </rPr>
          <t>結果コメント２
４桁コードをセットする場合は頭’０’埋めで右詰めで登録すること</t>
        </r>
      </text>
    </comment>
    <comment ref="BH126" authorId="0">
      <text>
        <r>
          <rPr>
            <sz val="16"/>
            <rFont val="ＭＳ Ｐゴシック"/>
            <charset val="128"/>
          </rPr>
          <t>結果状況コード
[ 0:未入力 1:中間結果 3:最終結果 ]</t>
        </r>
      </text>
    </comment>
    <comment ref="BI126" authorId="0">
      <text>
        <r>
          <rPr>
            <sz val="12"/>
            <rFont val="ＭＳ ゴシック"/>
            <charset val="128"/>
          </rPr>
          <t xml:space="preserve">パニックレンジフラグ
BML設定のパニック値（基準値マスタ）で報告要否を判別。
[ 0:デフォルト 1:BMLパニック報告対象 ]
</t>
        </r>
      </text>
    </comment>
    <comment ref="BJ12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6" authorId="0">
      <text>
        <r>
          <rPr>
            <sz val="12"/>
            <rFont val="ＭＳ ゴシック"/>
            <charset val="128"/>
          </rPr>
          <t xml:space="preserve">結果換算フラグ
換算した結果か否か
[ 0:デフォルト 1:換算結果 ]
</t>
        </r>
      </text>
    </comment>
    <comment ref="BL12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6" authorId="0">
      <text>
        <r>
          <rPr>
            <sz val="12"/>
            <rFont val="ＭＳ ゴシック"/>
            <charset val="128"/>
          </rPr>
          <t>特別異常値区分（男）
施設？で判断可能。</t>
        </r>
      </text>
    </comment>
    <comment ref="BQ126" authorId="0">
      <text>
        <r>
          <rPr>
            <sz val="12"/>
            <rFont val="ＭＳ ゴシック"/>
            <charset val="128"/>
          </rPr>
          <t>特別異常値区分（女）
施設？で判断可能。</t>
        </r>
      </text>
    </comment>
    <comment ref="BR126" authorId="0">
      <text>
        <r>
          <rPr>
            <sz val="12"/>
            <rFont val="ＭＳ ゴシック"/>
            <charset val="128"/>
          </rPr>
          <t>特別異常値区分（不明）
施設？で判断可能。</t>
        </r>
      </text>
    </comment>
    <comment ref="BS126" authorId="0">
      <text>
        <r>
          <rPr>
            <sz val="12"/>
            <rFont val="ＭＳ ゴシック"/>
            <charset val="128"/>
          </rPr>
          <t>血清情報(乳び）レベル
'－３ ～ ＋３</t>
        </r>
      </text>
    </comment>
    <comment ref="BT126" authorId="0">
      <text>
        <r>
          <rPr>
            <sz val="12"/>
            <rFont val="ＭＳ ゴシック"/>
            <charset val="128"/>
          </rPr>
          <t>血清情報(乳び）エラーステータス
分析機の値を設定</t>
        </r>
      </text>
    </comment>
    <comment ref="BU126" authorId="0">
      <text>
        <r>
          <rPr>
            <sz val="12"/>
            <rFont val="ＭＳ ゴシック"/>
            <charset val="128"/>
          </rPr>
          <t>血清情報(溶血) レベル
'－３ ～ ＋３</t>
        </r>
      </text>
    </comment>
    <comment ref="BV126" authorId="0">
      <text>
        <r>
          <rPr>
            <sz val="12"/>
            <rFont val="ＭＳ ゴシック"/>
            <charset val="128"/>
          </rPr>
          <t>血清情報(溶血) エラーステータス
分析機の値を設定</t>
        </r>
      </text>
    </comment>
    <comment ref="BW126" authorId="0">
      <text>
        <r>
          <rPr>
            <sz val="12"/>
            <rFont val="ＭＳ ゴシック"/>
            <charset val="128"/>
          </rPr>
          <t>血清情報(etc)  レベル</t>
        </r>
      </text>
    </comment>
    <comment ref="BX126" authorId="0">
      <text>
        <r>
          <rPr>
            <sz val="12"/>
            <rFont val="ＭＳ ゴシック"/>
            <charset val="128"/>
          </rPr>
          <t>血清情報(etc)  エラーステータス</t>
        </r>
      </text>
    </comment>
    <comment ref="BY126" authorId="0">
      <text>
        <r>
          <rPr>
            <sz val="12"/>
            <rFont val="ＭＳ ゴシック"/>
            <charset val="128"/>
          </rPr>
          <t>コントロールＮｏ
精度管理対象元のコントロールNoを結果登録時に設定。</t>
        </r>
      </text>
    </comment>
    <comment ref="BZ126" authorId="0">
      <text>
        <r>
          <rPr>
            <sz val="12"/>
            <rFont val="ＭＳ ゴシック"/>
            <charset val="128"/>
          </rPr>
          <t>検査ＳＥＱ
検査G単位に振られる番号
初回：分注展開時にトレー毎に振る？W/S時は？</t>
        </r>
      </text>
    </comment>
    <comment ref="CA126" authorId="0">
      <text>
        <r>
          <rPr>
            <sz val="12"/>
            <rFont val="ＭＳ ゴシック"/>
            <charset val="128"/>
          </rPr>
          <t>検査バッチＮｏ</t>
        </r>
      </text>
    </comment>
    <comment ref="CB126" authorId="0">
      <text>
        <r>
          <rPr>
            <sz val="12"/>
            <rFont val="ＭＳ ゴシック"/>
            <charset val="128"/>
          </rPr>
          <t>プロットＮｏ
X_M管理対象元のプロットNoを結果登録時に設定。</t>
        </r>
      </text>
    </comment>
    <comment ref="CC126" authorId="0">
      <text>
        <r>
          <rPr>
            <sz val="12"/>
            <rFont val="ＭＳ ゴシック"/>
            <charset val="128"/>
          </rPr>
          <t>プロットＳＥＱ
プロットNO内のSEQ（ファイルで番号管理）</t>
        </r>
      </text>
    </comment>
    <comment ref="CD126" authorId="0">
      <text>
        <r>
          <rPr>
            <sz val="12"/>
            <rFont val="ＭＳ ゴシック"/>
            <charset val="128"/>
          </rPr>
          <t>データ入力担当者</t>
        </r>
      </text>
    </comment>
    <comment ref="CE126" authorId="0">
      <text>
        <r>
          <rPr>
            <sz val="12"/>
            <rFont val="ＭＳ ゴシック"/>
            <charset val="128"/>
          </rPr>
          <t>データ入力日時</t>
        </r>
      </text>
    </comment>
    <comment ref="CF126" authorId="0">
      <text>
        <r>
          <rPr>
            <sz val="12"/>
            <rFont val="ＭＳ ゴシック"/>
            <charset val="128"/>
          </rPr>
          <t>検査完了日時</t>
        </r>
      </text>
    </comment>
    <comment ref="CG126" authorId="0">
      <text>
        <r>
          <rPr>
            <sz val="12"/>
            <rFont val="ＭＳ ゴシック"/>
            <charset val="128"/>
          </rPr>
          <t>報告日時</t>
        </r>
      </text>
    </comment>
    <comment ref="CH126" authorId="0">
      <text>
        <r>
          <rPr>
            <sz val="12"/>
            <rFont val="ＭＳ ゴシック"/>
            <charset val="128"/>
          </rPr>
          <t>報告希望時間
施設からの報告希望時間。
属性情報から引き継ぐ</t>
        </r>
      </text>
    </comment>
    <comment ref="CI126" authorId="0">
      <text>
        <r>
          <rPr>
            <sz val="12"/>
            <rFont val="ＭＳ ゴシック"/>
            <charset val="128"/>
          </rPr>
          <t>次回報告予定日
中間報告対象の最終報告予定日
報告時に項目マスタで＋日数を取得し設定</t>
        </r>
      </text>
    </comment>
    <comment ref="CJ126" authorId="0">
      <text>
        <r>
          <rPr>
            <sz val="12"/>
            <rFont val="ＭＳ ゴシック"/>
            <charset val="128"/>
          </rPr>
          <t>次回報告予定時刻
報告希望時間から引き継ぐ</t>
        </r>
      </text>
    </comment>
    <comment ref="CK12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6" authorId="0">
      <text>
        <r>
          <rPr>
            <sz val="12"/>
            <rFont val="ＭＳ ゴシック"/>
            <charset val="128"/>
          </rPr>
          <t>画像別紙フラグ
画像別紙情報が存在するか否か
[ 0:無し 1:有り]
検査結果詳細情報を使用する</t>
        </r>
      </text>
    </comment>
    <comment ref="CM126" authorId="0">
      <text>
        <r>
          <rPr>
            <sz val="12"/>
            <rFont val="ＭＳ ゴシック"/>
            <charset val="128"/>
          </rPr>
          <t>補正フラグ
[ 0:補正対象外 1:手動補正前 2:自動補正前 3:手動補正済 4:自動補正済 ]</t>
        </r>
      </text>
    </comment>
    <comment ref="CN126" authorId="0">
      <text>
        <r>
          <rPr>
            <sz val="12"/>
            <rFont val="ＭＳ Ｐゴシック"/>
            <charset val="128"/>
          </rPr>
          <t>結果優先フラグ
複数検査回数で画面、帳票等に優先的に表示させるためのフラグ
[ ｽﾍﾟｰｽ:ﾃﾞﾌｫﾙﾄ 1:優先結果 ]</t>
        </r>
      </text>
    </comment>
    <comment ref="CO126" authorId="0">
      <text>
        <r>
          <rPr>
            <sz val="12"/>
            <rFont val="ＭＳ ゴシック"/>
            <charset val="128"/>
          </rPr>
          <t>手入力フラグ
手入力されたかどうかを判断するフラグ
[ ｽﾍﾟｰｽ:ﾃﾞﾌｫﾙﾄ 1:手入力結果 ]</t>
        </r>
      </text>
    </comment>
    <comment ref="CP126" authorId="0">
      <text>
        <r>
          <rPr>
            <sz val="12"/>
            <rFont val="ＭＳ ゴシック"/>
            <charset val="128"/>
          </rPr>
          <t>採用フラグ
同一検査回数内で結果を採用したフラグ</t>
        </r>
      </text>
    </comment>
    <comment ref="CQ12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6" authorId="0">
      <text>
        <r>
          <rPr>
            <sz val="12"/>
            <rFont val="ＭＳ ゴシック"/>
            <charset val="128"/>
          </rPr>
          <t>再検フラグ01
オンライン、入力画面にてレンジチェック（RNGCHKMST）を行った際に更新する。
正常　　　：０、１
高値エラー：３
低値エラー：４</t>
        </r>
      </text>
    </comment>
    <comment ref="CS12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6" authorId="0">
      <text>
        <r>
          <rPr>
            <sz val="12"/>
            <rFont val="ＭＳ ゴシック"/>
            <charset val="128"/>
          </rPr>
          <t>再検フラグ04
※分画チェック</t>
        </r>
      </text>
    </comment>
    <comment ref="CV126" authorId="0">
      <text>
        <r>
          <rPr>
            <sz val="12"/>
            <rFont val="ＭＳ ゴシック"/>
            <charset val="128"/>
          </rPr>
          <t>再検フラグ05
※乳び・溶血チェック</t>
        </r>
      </text>
    </comment>
    <comment ref="CW126" authorId="0">
      <text>
        <r>
          <rPr>
            <sz val="12"/>
            <rFont val="ＭＳ ゴシック"/>
            <charset val="128"/>
          </rPr>
          <t xml:space="preserve">※履歴チェック
</t>
        </r>
      </text>
    </comment>
    <comment ref="CX12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6" authorId="0">
      <text>
        <r>
          <rPr>
            <sz val="12"/>
            <rFont val="ＭＳ ゴシック"/>
            <charset val="128"/>
          </rPr>
          <t>再検フラグ08
※計算チェック</t>
        </r>
      </text>
    </comment>
    <comment ref="CZ126" authorId="0">
      <text>
        <r>
          <rPr>
            <sz val="12"/>
            <rFont val="ＭＳ ゴシック"/>
            <charset val="128"/>
          </rPr>
          <t>再検フラグ09
※１００％チェック</t>
        </r>
      </text>
    </comment>
    <comment ref="DA126" authorId="0">
      <text>
        <r>
          <rPr>
            <sz val="12"/>
            <rFont val="ＭＳ ゴシック"/>
            <charset val="128"/>
          </rPr>
          <t>再検フラグ10
※透析前後チェック</t>
        </r>
      </text>
    </comment>
    <comment ref="DB12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6" authorId="0">
      <text>
        <r>
          <rPr>
            <sz val="12"/>
            <rFont val="ＭＳ ゴシック"/>
            <charset val="128"/>
          </rPr>
          <t xml:space="preserve">再検フラグ12
※校正処理
</t>
        </r>
      </text>
    </comment>
    <comment ref="DD126" authorId="0">
      <text>
        <r>
          <rPr>
            <sz val="12"/>
            <rFont val="ＭＳ ゴシック"/>
            <charset val="128"/>
          </rPr>
          <t>再検フラグ13
※照合NG確定処理</t>
        </r>
      </text>
    </comment>
    <comment ref="DE126" authorId="0">
      <text>
        <r>
          <rPr>
            <sz val="12"/>
            <rFont val="ＭＳ ゴシック"/>
            <charset val="128"/>
          </rPr>
          <t>再検フラグ14
※相関チェック(WS間)</t>
        </r>
      </text>
    </comment>
    <comment ref="DF126" authorId="0">
      <text>
        <r>
          <rPr>
            <sz val="12"/>
            <rFont val="ＭＳ ゴシック"/>
            <charset val="128"/>
          </rPr>
          <t>再検フラグ15
※負荷パターンチェック</t>
        </r>
      </text>
    </comment>
    <comment ref="DG12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6" authorId="0">
      <text>
        <r>
          <rPr>
            <sz val="12"/>
            <rFont val="ＭＳ ゴシック"/>
            <charset val="128"/>
          </rPr>
          <t xml:space="preserve">再検フラグ17
※チェック状態フラグ
[ 0:未ﾁｪｯｸ 1:OK 2:NG ]
(ﾁｪｯｸ不要なフラグは1＝OKの設定にすする)
</t>
        </r>
      </text>
    </comment>
    <comment ref="DI126" authorId="0">
      <text>
        <r>
          <rPr>
            <sz val="12"/>
            <rFont val="ＭＳ ゴシック"/>
            <charset val="128"/>
          </rPr>
          <t>再検フラグ18</t>
        </r>
      </text>
    </comment>
    <comment ref="DJ126" authorId="0">
      <text>
        <r>
          <rPr>
            <sz val="12"/>
            <rFont val="ＭＳ ゴシック"/>
            <charset val="128"/>
          </rPr>
          <t xml:space="preserve">再検フラグ19
※チェック状態フラグ
[ 0:未ﾁｪｯｸ 1:OK 2:NG ]
(ﾁｪｯｸ不要なフラグは1＝OKの設定にすする)
</t>
        </r>
      </text>
    </comment>
    <comment ref="DK126" authorId="0">
      <text>
        <r>
          <rPr>
            <sz val="12"/>
            <rFont val="ＭＳ ゴシック"/>
            <charset val="128"/>
          </rPr>
          <t xml:space="preserve">再検フラグ20
※チェック状態フラグ
[ 0:未ﾁｪｯｸ 1:OK 2:NG ]
(ﾁｪｯｸ不要なフラグは1＝OKの設定にすする)
</t>
        </r>
      </text>
    </comment>
    <comment ref="DL126" authorId="0">
      <text>
        <r>
          <rPr>
            <sz val="12"/>
            <rFont val="ＭＳ ゴシック"/>
            <charset val="128"/>
          </rPr>
          <t>再検理由コードＡ
代表の再検理由コードをセット</t>
        </r>
      </text>
    </comment>
    <comment ref="DM126" authorId="0">
      <text>
        <r>
          <rPr>
            <sz val="12"/>
            <rFont val="ＭＳ ゴシック"/>
            <charset val="128"/>
          </rPr>
          <t xml:space="preserve">再検理由コードＢ
代表の再検理由コードをセット
</t>
        </r>
      </text>
    </comment>
    <comment ref="DN126" authorId="0">
      <text>
        <r>
          <rPr>
            <sz val="12"/>
            <rFont val="ＭＳ ゴシック"/>
            <charset val="128"/>
          </rPr>
          <t>再検理由コードＣ
代表の再検理由コードをセット</t>
        </r>
      </text>
    </comment>
    <comment ref="DO126" authorId="0">
      <text>
        <r>
          <rPr>
            <sz val="12"/>
            <rFont val="ＭＳ ゴシック"/>
            <charset val="128"/>
          </rPr>
          <t>情報更新日時</t>
        </r>
      </text>
    </comment>
    <comment ref="DP126" authorId="0">
      <text>
        <r>
          <rPr>
            <sz val="12"/>
            <rFont val="ＭＳ ゴシック"/>
            <charset val="128"/>
          </rPr>
          <t>情報登録日時
データが作成された時の登録日時</t>
        </r>
      </text>
    </comment>
    <comment ref="DQ126" authorId="0">
      <text>
        <r>
          <rPr>
            <sz val="12"/>
            <rFont val="ＭＳ ゴシック"/>
            <charset val="128"/>
          </rPr>
          <t>照会結果
検査結果＋「以上・以下・未満」等を付加し編集済みの表示用結果値</t>
        </r>
      </text>
    </comment>
    <comment ref="B132" authorId="0">
      <text>
        <r>
          <rPr>
            <sz val="12"/>
            <rFont val="ＭＳ ゴシック"/>
            <charset val="128"/>
          </rPr>
          <t>検査開始日</t>
        </r>
      </text>
    </comment>
    <comment ref="C132" authorId="0">
      <text>
        <r>
          <rPr>
            <sz val="12"/>
            <rFont val="ＭＳ ゴシック"/>
            <charset val="128"/>
          </rPr>
          <t>処理日</t>
        </r>
      </text>
    </comment>
    <comment ref="D13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2" authorId="0">
      <text>
        <r>
          <rPr>
            <sz val="12"/>
            <rFont val="ＭＳ ゴシック"/>
            <charset val="128"/>
          </rPr>
          <t>検体Ｎｏ桁数フラグ
[ ｽﾍﾟｰｽ:旧ﾚｲｱｳﾄ 6:６桁 7:７桁 9:９桁 ]</t>
        </r>
      </text>
    </comment>
    <comment ref="F132" authorId="0">
      <text>
        <r>
          <rPr>
            <sz val="12"/>
            <rFont val="ＭＳ ゴシック"/>
            <charset val="128"/>
          </rPr>
          <t>検査グループ
EUC対応で16byte。</t>
        </r>
      </text>
    </comment>
    <comment ref="G132" authorId="0">
      <text>
        <r>
          <rPr>
            <b/>
            <sz val="12"/>
            <rFont val="ＭＳ ゴシック"/>
            <charset val="128"/>
          </rPr>
          <t xml:space="preserve">項目コード:
</t>
        </r>
      </text>
    </comment>
    <comment ref="H132" authorId="0">
      <text>
        <r>
          <rPr>
            <sz val="12"/>
            <rFont val="ＭＳ ゴシック"/>
            <charset val="128"/>
          </rPr>
          <t>検査回数</t>
        </r>
      </text>
    </comment>
    <comment ref="I132" authorId="0">
      <text>
        <r>
          <rPr>
            <sz val="12"/>
            <rFont val="ＭＳ ゴシック"/>
            <charset val="128"/>
          </rPr>
          <t>検査回数枝番
同一検査回数で希釈倍率が違うものを表現</t>
        </r>
      </text>
    </comment>
    <comment ref="J132" authorId="0">
      <text>
        <r>
          <rPr>
            <sz val="12"/>
            <rFont val="ＭＳ ゴシック"/>
            <charset val="128"/>
          </rPr>
          <t xml:space="preserve">依頼発生元区分
[ 0:上位ｼｽﾃﾑ(報告あり) 1:ｻﾃﾗｲﾄｼｽﾃﾑ(報告あり) 2:ｻﾃﾗｲﾄｼｽﾃﾑ(報告なし) ]
</t>
        </r>
      </text>
    </comment>
    <comment ref="K13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2" authorId="0">
      <text>
        <r>
          <rPr>
            <sz val="12"/>
            <rFont val="ＭＳ ゴシック"/>
            <charset val="128"/>
          </rPr>
          <t>ＢＭＬ受付年月日</t>
        </r>
      </text>
    </comment>
    <comment ref="N132" authorId="0">
      <text>
        <r>
          <rPr>
            <sz val="12"/>
            <rFont val="ＭＳ ゴシック"/>
            <charset val="128"/>
          </rPr>
          <t>依頼書Ｎｏ</t>
        </r>
      </text>
    </comment>
    <comment ref="O132" authorId="0">
      <text>
        <r>
          <rPr>
            <sz val="12"/>
            <rFont val="ＭＳ ゴシック"/>
            <charset val="128"/>
          </rPr>
          <t>依頼書Ｎｏ桁数フラグ
[ ｽﾍﾟｰｽ:旧ﾚｲｱｳﾄ 6:６桁 7:７桁 9:９桁 ]</t>
        </r>
      </text>
    </comment>
    <comment ref="P132" authorId="0">
      <text>
        <r>
          <rPr>
            <sz val="12"/>
            <rFont val="ＭＳ ゴシック"/>
            <charset val="128"/>
          </rPr>
          <t>属性世代Ｎｏ
'’０’からカウントアップ</t>
        </r>
      </text>
    </comment>
    <comment ref="Q132" authorId="0">
      <text>
        <r>
          <rPr>
            <sz val="12"/>
            <rFont val="ＭＳ ゴシック"/>
            <charset val="128"/>
          </rPr>
          <t>施設コード</t>
        </r>
      </text>
    </comment>
    <comment ref="R132" authorId="0">
      <text>
        <r>
          <rPr>
            <sz val="12"/>
            <rFont val="ＭＳ ゴシック"/>
            <charset val="128"/>
          </rPr>
          <t>トレーＩＤ</t>
        </r>
      </text>
    </comment>
    <comment ref="S132" authorId="0">
      <text>
        <r>
          <rPr>
            <sz val="12"/>
            <rFont val="ＭＳ ゴシック"/>
            <charset val="128"/>
          </rPr>
          <t>トレーポジション</t>
        </r>
      </text>
    </comment>
    <comment ref="T132" authorId="0">
      <text>
        <r>
          <rPr>
            <sz val="12"/>
            <rFont val="ＭＳ ゴシック"/>
            <charset val="128"/>
          </rPr>
          <t>アッセイラックＩＤ</t>
        </r>
      </text>
    </comment>
    <comment ref="U132" authorId="0">
      <text>
        <r>
          <rPr>
            <sz val="12"/>
            <rFont val="ＭＳ ゴシック"/>
            <charset val="128"/>
          </rPr>
          <t>アッセイラックポジション</t>
        </r>
      </text>
    </comment>
    <comment ref="V132" authorId="0">
      <text>
        <r>
          <rPr>
            <sz val="12"/>
            <rFont val="ＭＳ ゴシック"/>
            <charset val="128"/>
          </rPr>
          <t>親項目コード
分画・負荷の親項目コード</t>
        </r>
      </text>
    </comment>
    <comment ref="W132" authorId="0">
      <text>
        <r>
          <rPr>
            <sz val="12"/>
            <rFont val="ＭＳ ゴシック"/>
            <charset val="128"/>
          </rPr>
          <t>セクションコード
例：　A　生化/マルチ
　　　B　血液学</t>
        </r>
      </text>
    </comment>
    <comment ref="X13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2" authorId="0">
      <text>
        <r>
          <rPr>
            <sz val="12"/>
            <rFont val="ＭＳ ゴシック"/>
            <charset val="128"/>
          </rPr>
          <t>サンプリングコード
現行ＷＳｺｰﾄﾞ</t>
        </r>
      </text>
    </comment>
    <comment ref="Z132" authorId="0">
      <text>
        <r>
          <rPr>
            <sz val="12"/>
            <rFont val="ＭＳ ゴシック"/>
            <charset val="128"/>
          </rPr>
          <t>分析機区分</t>
        </r>
      </text>
    </comment>
    <comment ref="AA132" authorId="0">
      <text>
        <r>
          <rPr>
            <sz val="12"/>
            <rFont val="ＭＳ ゴシック"/>
            <charset val="128"/>
          </rPr>
          <t xml:space="preserve">分析機ライン
</t>
        </r>
      </text>
    </comment>
    <comment ref="AB132" authorId="0">
      <text>
        <r>
          <rPr>
            <sz val="12"/>
            <rFont val="ＭＳ ゴシック"/>
            <charset val="128"/>
          </rPr>
          <t>分析機号機
号機＋モジュールＮＯ</t>
        </r>
      </text>
    </comment>
    <comment ref="AC132" authorId="0">
      <text>
        <r>
          <rPr>
            <sz val="12"/>
            <rFont val="ＭＳ ゴシック"/>
            <charset val="128"/>
          </rPr>
          <t>分析機ＳＥＱ
モジュール単位のSEQ。結果登録時に設定。
BM=分析機からの番号、日立=システム側で振る。</t>
        </r>
      </text>
    </comment>
    <comment ref="AD132" authorId="0">
      <text>
        <r>
          <rPr>
            <sz val="12"/>
            <rFont val="ＭＳ ゴシック"/>
            <charset val="128"/>
          </rPr>
          <t>分析機エラーステータス</t>
        </r>
      </text>
    </comment>
    <comment ref="AE132" authorId="0">
      <text>
        <r>
          <rPr>
            <sz val="12"/>
            <rFont val="ＭＳ ゴシック"/>
            <charset val="128"/>
          </rPr>
          <t>測定日時</t>
        </r>
      </text>
    </comment>
    <comment ref="AF132" authorId="0">
      <text>
        <r>
          <rPr>
            <sz val="12"/>
            <rFont val="ＭＳ ゴシック"/>
            <charset val="128"/>
          </rPr>
          <t>内部項目コード
分析機のチャネルコード
（分析機用項目コード）</t>
        </r>
      </text>
    </comment>
    <comment ref="AG132" authorId="0">
      <text>
        <r>
          <rPr>
            <sz val="12"/>
            <rFont val="ＭＳ ゴシック"/>
            <charset val="128"/>
          </rPr>
          <t>定性・定量フラグ
[ S:定性 R:定量 ]</t>
        </r>
      </text>
    </comment>
    <comment ref="AH132" authorId="0">
      <text>
        <r>
          <rPr>
            <sz val="12"/>
            <rFont val="ＭＳ ゴシック"/>
            <charset val="128"/>
          </rPr>
          <t>材料コード</t>
        </r>
      </text>
    </comment>
    <comment ref="AI132" authorId="0">
      <text>
        <r>
          <rPr>
            <sz val="12"/>
            <rFont val="ＭＳ ゴシック"/>
            <charset val="128"/>
          </rPr>
          <t>優先レベル
ユーザからの希望順位。検査の優先順位を示す。
01～99を任意に設定</t>
        </r>
      </text>
    </comment>
    <comment ref="AJ132" authorId="0">
      <text>
        <r>
          <rPr>
            <sz val="12"/>
            <rFont val="ＭＳ ゴシック"/>
            <charset val="128"/>
          </rPr>
          <t>基準値ＮＯ
報告書に記述する基準値を示す
推定材料と項目コードからマスタ参照して算出</t>
        </r>
      </text>
    </comment>
    <comment ref="AK13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2" authorId="0">
      <text>
        <r>
          <rPr>
            <sz val="12"/>
            <rFont val="ＭＳ ゴシック"/>
            <charset val="128"/>
          </rPr>
          <t>特別基準値ＮＯ
特別基準値マスタから導出した基準値Ｎｏ</t>
        </r>
      </text>
    </comment>
    <comment ref="AM13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2" authorId="0">
      <text>
        <r>
          <rPr>
            <sz val="12"/>
            <rFont val="ＭＳ ゴシック"/>
            <charset val="128"/>
          </rPr>
          <t>非定型負荷時間
非定型負荷区分の時間
G(12)なので24byte</t>
        </r>
      </text>
    </comment>
    <comment ref="AO132" authorId="0">
      <text>
        <r>
          <rPr>
            <sz val="12"/>
            <rFont val="ＭＳ ゴシック"/>
            <charset val="128"/>
          </rPr>
          <t>集検フラグ
[ 0:ﾃﾞﾌｫﾙﾄ 1:集検 ]</t>
        </r>
      </text>
    </comment>
    <comment ref="AP13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2" authorId="0">
      <text>
        <r>
          <rPr>
            <sz val="12"/>
            <rFont val="ＭＳ ゴシック"/>
            <charset val="128"/>
          </rPr>
          <t>凍結フラグ
凍結項目か否かを示す
区分は現行通り？→現行通り
[ ｶ:解凍 空白:一般項目 ﾄ:凍結 ]
EUC対応で2byte。</t>
        </r>
      </text>
    </comment>
    <comment ref="AR132" authorId="0">
      <text>
        <r>
          <rPr>
            <sz val="12"/>
            <rFont val="ＭＳ ゴシック"/>
            <charset val="128"/>
          </rPr>
          <t>実施希釈倍率
実際に測定された希釈倍率。</t>
        </r>
      </text>
    </comment>
    <comment ref="AS13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2" authorId="0">
      <text>
        <r>
          <rPr>
            <sz val="12"/>
            <rFont val="ＭＳ ゴシック"/>
            <charset val="128"/>
          </rPr>
          <t>緊急依頼フラグ
緊急の依頼かどうかを示す。（患者情報より）
[ 0:デフォルト 1:緊急 ]</t>
        </r>
      </text>
    </comment>
    <comment ref="AU132" authorId="0">
      <text>
        <r>
          <rPr>
            <sz val="12"/>
            <rFont val="ＭＳ ゴシック"/>
            <charset val="128"/>
          </rPr>
          <t>緊急依頼ロットＮｏ
緊急依頼の場合に投入する検体のまとまり</t>
        </r>
      </text>
    </comment>
    <comment ref="AV13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2" authorId="0">
      <text>
        <r>
          <rPr>
            <sz val="12"/>
            <rFont val="ＭＳ ゴシック"/>
            <charset val="128"/>
          </rPr>
          <t xml:space="preserve">生データ
分析機からのそのままの値、手入力したそのままの値。(数値のみ)
</t>
        </r>
      </text>
    </comment>
    <comment ref="AZ132" authorId="0">
      <text>
        <r>
          <rPr>
            <sz val="12"/>
            <rFont val="ＭＳ ゴシック"/>
            <charset val="128"/>
          </rPr>
          <t>検査結果１
基本的に数値データを保管する
必要に応じ換算、補正、校正後の値</t>
        </r>
      </text>
    </comment>
    <comment ref="BA13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2" authorId="0">
      <text>
        <r>
          <rPr>
            <sz val="12"/>
            <rFont val="ＭＳ ゴシック"/>
            <charset val="128"/>
          </rPr>
          <t>検査結果補足</t>
        </r>
      </text>
    </comment>
    <comment ref="BD132" authorId="0">
      <text>
        <r>
          <rPr>
            <sz val="12"/>
            <rFont val="ＭＳ ゴシック"/>
            <charset val="128"/>
          </rPr>
          <t>表示結果
画面から手入力された値および、分析機からの値を登録</t>
        </r>
      </text>
    </comment>
    <comment ref="BE132" authorId="0">
      <text>
        <r>
          <rPr>
            <sz val="12"/>
            <rFont val="ＭＳ ゴシック"/>
            <charset val="128"/>
          </rPr>
          <t>指数（ＳＤＩ）</t>
        </r>
      </text>
    </comment>
    <comment ref="BF132" authorId="0">
      <text>
        <r>
          <rPr>
            <sz val="12"/>
            <rFont val="ＭＳ ゴシック"/>
            <charset val="128"/>
          </rPr>
          <t>結果コメント１
４桁コードをセットする場合は頭’０’埋めで右詰めで登録すること</t>
        </r>
      </text>
    </comment>
    <comment ref="BG132" authorId="0">
      <text>
        <r>
          <rPr>
            <sz val="12"/>
            <rFont val="ＭＳ ゴシック"/>
            <charset val="128"/>
          </rPr>
          <t>結果コメント２
４桁コードをセットする場合は頭’０’埋めで右詰めで登録すること</t>
        </r>
      </text>
    </comment>
    <comment ref="BH132" authorId="0">
      <text>
        <r>
          <rPr>
            <sz val="16"/>
            <rFont val="ＭＳ Ｐゴシック"/>
            <charset val="128"/>
          </rPr>
          <t>結果状況コード
[ 0:未入力 1:中間結果 3:最終結果 ]</t>
        </r>
      </text>
    </comment>
    <comment ref="BI132" authorId="0">
      <text>
        <r>
          <rPr>
            <sz val="12"/>
            <rFont val="ＭＳ ゴシック"/>
            <charset val="128"/>
          </rPr>
          <t xml:space="preserve">パニックレンジフラグ
BML設定のパニック値（基準値マスタ）で報告要否を判別。
[ 0:デフォルト 1:BMLパニック報告対象 ]
</t>
        </r>
      </text>
    </comment>
    <comment ref="BJ13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2" authorId="0">
      <text>
        <r>
          <rPr>
            <sz val="12"/>
            <rFont val="ＭＳ ゴシック"/>
            <charset val="128"/>
          </rPr>
          <t xml:space="preserve">結果換算フラグ
換算した結果か否か
[ 0:デフォルト 1:換算結果 ]
</t>
        </r>
      </text>
    </comment>
    <comment ref="BL13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2" authorId="0">
      <text>
        <r>
          <rPr>
            <sz val="12"/>
            <rFont val="ＭＳ ゴシック"/>
            <charset val="128"/>
          </rPr>
          <t>特別異常値区分（男）
施設？で判断可能。</t>
        </r>
      </text>
    </comment>
    <comment ref="BQ132" authorId="0">
      <text>
        <r>
          <rPr>
            <sz val="12"/>
            <rFont val="ＭＳ ゴシック"/>
            <charset val="128"/>
          </rPr>
          <t>特別異常値区分（女）
施設？で判断可能。</t>
        </r>
      </text>
    </comment>
    <comment ref="BR132" authorId="0">
      <text>
        <r>
          <rPr>
            <sz val="12"/>
            <rFont val="ＭＳ ゴシック"/>
            <charset val="128"/>
          </rPr>
          <t>特別異常値区分（不明）
施設？で判断可能。</t>
        </r>
      </text>
    </comment>
    <comment ref="BS132" authorId="0">
      <text>
        <r>
          <rPr>
            <sz val="12"/>
            <rFont val="ＭＳ ゴシック"/>
            <charset val="128"/>
          </rPr>
          <t>血清情報(乳び）レベル
'－３ ～ ＋３</t>
        </r>
      </text>
    </comment>
    <comment ref="BT132" authorId="0">
      <text>
        <r>
          <rPr>
            <sz val="12"/>
            <rFont val="ＭＳ ゴシック"/>
            <charset val="128"/>
          </rPr>
          <t>血清情報(乳び）エラーステータス
分析機の値を設定</t>
        </r>
      </text>
    </comment>
    <comment ref="BU132" authorId="0">
      <text>
        <r>
          <rPr>
            <sz val="12"/>
            <rFont val="ＭＳ ゴシック"/>
            <charset val="128"/>
          </rPr>
          <t>血清情報(溶血) レベル
'－３ ～ ＋３</t>
        </r>
      </text>
    </comment>
    <comment ref="BV132" authorId="0">
      <text>
        <r>
          <rPr>
            <sz val="12"/>
            <rFont val="ＭＳ ゴシック"/>
            <charset val="128"/>
          </rPr>
          <t>血清情報(溶血) エラーステータス
分析機の値を設定</t>
        </r>
      </text>
    </comment>
    <comment ref="BW132" authorId="0">
      <text>
        <r>
          <rPr>
            <sz val="12"/>
            <rFont val="ＭＳ ゴシック"/>
            <charset val="128"/>
          </rPr>
          <t>血清情報(etc)  レベル</t>
        </r>
      </text>
    </comment>
    <comment ref="BX132" authorId="0">
      <text>
        <r>
          <rPr>
            <sz val="12"/>
            <rFont val="ＭＳ ゴシック"/>
            <charset val="128"/>
          </rPr>
          <t>血清情報(etc)  エラーステータス</t>
        </r>
      </text>
    </comment>
    <comment ref="BY132" authorId="0">
      <text>
        <r>
          <rPr>
            <sz val="12"/>
            <rFont val="ＭＳ ゴシック"/>
            <charset val="128"/>
          </rPr>
          <t>コントロールＮｏ
精度管理対象元のコントロールNoを結果登録時に設定。</t>
        </r>
      </text>
    </comment>
    <comment ref="BZ132" authorId="0">
      <text>
        <r>
          <rPr>
            <sz val="12"/>
            <rFont val="ＭＳ ゴシック"/>
            <charset val="128"/>
          </rPr>
          <t>検査ＳＥＱ
検査G単位に振られる番号
初回：分注展開時にトレー毎に振る？W/S時は？</t>
        </r>
      </text>
    </comment>
    <comment ref="CA132" authorId="0">
      <text>
        <r>
          <rPr>
            <sz val="12"/>
            <rFont val="ＭＳ ゴシック"/>
            <charset val="128"/>
          </rPr>
          <t>検査バッチＮｏ</t>
        </r>
      </text>
    </comment>
    <comment ref="CB132" authorId="0">
      <text>
        <r>
          <rPr>
            <sz val="12"/>
            <rFont val="ＭＳ ゴシック"/>
            <charset val="128"/>
          </rPr>
          <t>プロットＮｏ
X_M管理対象元のプロットNoを結果登録時に設定。</t>
        </r>
      </text>
    </comment>
    <comment ref="CC132" authorId="0">
      <text>
        <r>
          <rPr>
            <sz val="12"/>
            <rFont val="ＭＳ ゴシック"/>
            <charset val="128"/>
          </rPr>
          <t>プロットＳＥＱ
プロットNO内のSEQ（ファイルで番号管理）</t>
        </r>
      </text>
    </comment>
    <comment ref="CD132" authorId="0">
      <text>
        <r>
          <rPr>
            <sz val="12"/>
            <rFont val="ＭＳ ゴシック"/>
            <charset val="128"/>
          </rPr>
          <t>データ入力担当者</t>
        </r>
      </text>
    </comment>
    <comment ref="CE132" authorId="0">
      <text>
        <r>
          <rPr>
            <sz val="12"/>
            <rFont val="ＭＳ ゴシック"/>
            <charset val="128"/>
          </rPr>
          <t>データ入力日時</t>
        </r>
      </text>
    </comment>
    <comment ref="CF132" authorId="0">
      <text>
        <r>
          <rPr>
            <sz val="12"/>
            <rFont val="ＭＳ ゴシック"/>
            <charset val="128"/>
          </rPr>
          <t>検査完了日時</t>
        </r>
      </text>
    </comment>
    <comment ref="CG132" authorId="0">
      <text>
        <r>
          <rPr>
            <sz val="12"/>
            <rFont val="ＭＳ ゴシック"/>
            <charset val="128"/>
          </rPr>
          <t>報告日時</t>
        </r>
      </text>
    </comment>
    <comment ref="CH132" authorId="0">
      <text>
        <r>
          <rPr>
            <sz val="12"/>
            <rFont val="ＭＳ ゴシック"/>
            <charset val="128"/>
          </rPr>
          <t>報告希望時間
施設からの報告希望時間。
属性情報から引き継ぐ</t>
        </r>
      </text>
    </comment>
    <comment ref="CI132" authorId="0">
      <text>
        <r>
          <rPr>
            <sz val="12"/>
            <rFont val="ＭＳ ゴシック"/>
            <charset val="128"/>
          </rPr>
          <t>次回報告予定日
中間報告対象の最終報告予定日
報告時に項目マスタで＋日数を取得し設定</t>
        </r>
      </text>
    </comment>
    <comment ref="CJ132" authorId="0">
      <text>
        <r>
          <rPr>
            <sz val="12"/>
            <rFont val="ＭＳ ゴシック"/>
            <charset val="128"/>
          </rPr>
          <t>次回報告予定時刻
報告希望時間から引き継ぐ</t>
        </r>
      </text>
    </comment>
    <comment ref="CK13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2" authorId="0">
      <text>
        <r>
          <rPr>
            <sz val="12"/>
            <rFont val="ＭＳ ゴシック"/>
            <charset val="128"/>
          </rPr>
          <t>画像別紙フラグ
画像別紙情報が存在するか否か
[ 0:無し 1:有り]
検査結果詳細情報を使用する</t>
        </r>
      </text>
    </comment>
    <comment ref="CM132" authorId="0">
      <text>
        <r>
          <rPr>
            <sz val="12"/>
            <rFont val="ＭＳ ゴシック"/>
            <charset val="128"/>
          </rPr>
          <t>補正フラグ
[ 0:補正対象外 1:手動補正前 2:自動補正前 3:手動補正済 4:自動補正済 ]</t>
        </r>
      </text>
    </comment>
    <comment ref="CN132" authorId="0">
      <text>
        <r>
          <rPr>
            <sz val="12"/>
            <rFont val="ＭＳ Ｐゴシック"/>
            <charset val="128"/>
          </rPr>
          <t>結果優先フラグ
複数検査回数で画面、帳票等に優先的に表示させるためのフラグ
[ ｽﾍﾟｰｽ:ﾃﾞﾌｫﾙﾄ 1:優先結果 ]</t>
        </r>
      </text>
    </comment>
    <comment ref="CO132" authorId="0">
      <text>
        <r>
          <rPr>
            <sz val="12"/>
            <rFont val="ＭＳ ゴシック"/>
            <charset val="128"/>
          </rPr>
          <t>手入力フラグ
手入力されたかどうかを判断するフラグ
[ ｽﾍﾟｰｽ:ﾃﾞﾌｫﾙﾄ 1:手入力結果 ]</t>
        </r>
      </text>
    </comment>
    <comment ref="CP132" authorId="0">
      <text>
        <r>
          <rPr>
            <sz val="12"/>
            <rFont val="ＭＳ ゴシック"/>
            <charset val="128"/>
          </rPr>
          <t>採用フラグ
同一検査回数内で結果を採用したフラグ</t>
        </r>
      </text>
    </comment>
    <comment ref="CQ13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2" authorId="0">
      <text>
        <r>
          <rPr>
            <sz val="12"/>
            <rFont val="ＭＳ ゴシック"/>
            <charset val="128"/>
          </rPr>
          <t>再検フラグ01
オンライン、入力画面にてレンジチェック（RNGCHKMST）を行った際に更新する。
正常　　　：０、１
高値エラー：３
低値エラー：４</t>
        </r>
      </text>
    </comment>
    <comment ref="CS13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2" authorId="0">
      <text>
        <r>
          <rPr>
            <sz val="12"/>
            <rFont val="ＭＳ ゴシック"/>
            <charset val="128"/>
          </rPr>
          <t>再検フラグ04
※分画チェック</t>
        </r>
      </text>
    </comment>
    <comment ref="CV132" authorId="0">
      <text>
        <r>
          <rPr>
            <sz val="12"/>
            <rFont val="ＭＳ ゴシック"/>
            <charset val="128"/>
          </rPr>
          <t>再検フラグ05
※乳び・溶血チェック</t>
        </r>
      </text>
    </comment>
    <comment ref="CW132" authorId="0">
      <text>
        <r>
          <rPr>
            <sz val="12"/>
            <rFont val="ＭＳ ゴシック"/>
            <charset val="128"/>
          </rPr>
          <t xml:space="preserve">※履歴チェック
</t>
        </r>
      </text>
    </comment>
    <comment ref="CX13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2" authorId="0">
      <text>
        <r>
          <rPr>
            <sz val="12"/>
            <rFont val="ＭＳ ゴシック"/>
            <charset val="128"/>
          </rPr>
          <t>再検フラグ08
※計算チェック</t>
        </r>
      </text>
    </comment>
    <comment ref="CZ132" authorId="0">
      <text>
        <r>
          <rPr>
            <sz val="12"/>
            <rFont val="ＭＳ ゴシック"/>
            <charset val="128"/>
          </rPr>
          <t>再検フラグ09
※１００％チェック</t>
        </r>
      </text>
    </comment>
    <comment ref="DA132" authorId="0">
      <text>
        <r>
          <rPr>
            <sz val="12"/>
            <rFont val="ＭＳ ゴシック"/>
            <charset val="128"/>
          </rPr>
          <t>再検フラグ10
※透析前後チェック</t>
        </r>
      </text>
    </comment>
    <comment ref="DB13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2" authorId="0">
      <text>
        <r>
          <rPr>
            <sz val="12"/>
            <rFont val="ＭＳ ゴシック"/>
            <charset val="128"/>
          </rPr>
          <t xml:space="preserve">再検フラグ12
※校正処理
</t>
        </r>
      </text>
    </comment>
    <comment ref="DD132" authorId="0">
      <text>
        <r>
          <rPr>
            <sz val="12"/>
            <rFont val="ＭＳ ゴシック"/>
            <charset val="128"/>
          </rPr>
          <t>再検フラグ13
※照合NG確定処理</t>
        </r>
      </text>
    </comment>
    <comment ref="DE132" authorId="0">
      <text>
        <r>
          <rPr>
            <sz val="12"/>
            <rFont val="ＭＳ ゴシック"/>
            <charset val="128"/>
          </rPr>
          <t>再検フラグ14
※相関チェック(WS間)</t>
        </r>
      </text>
    </comment>
    <comment ref="DF132" authorId="0">
      <text>
        <r>
          <rPr>
            <sz val="12"/>
            <rFont val="ＭＳ ゴシック"/>
            <charset val="128"/>
          </rPr>
          <t>再検フラグ15
※負荷パターンチェック</t>
        </r>
      </text>
    </comment>
    <comment ref="DG13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2" authorId="0">
      <text>
        <r>
          <rPr>
            <sz val="12"/>
            <rFont val="ＭＳ ゴシック"/>
            <charset val="128"/>
          </rPr>
          <t xml:space="preserve">再検フラグ17
※チェック状態フラグ
[ 0:未ﾁｪｯｸ 1:OK 2:NG ]
(ﾁｪｯｸ不要なフラグは1＝OKの設定にすする)
</t>
        </r>
      </text>
    </comment>
    <comment ref="DI132" authorId="0">
      <text>
        <r>
          <rPr>
            <sz val="12"/>
            <rFont val="ＭＳ ゴシック"/>
            <charset val="128"/>
          </rPr>
          <t>再検フラグ18</t>
        </r>
      </text>
    </comment>
    <comment ref="DJ132" authorId="0">
      <text>
        <r>
          <rPr>
            <sz val="12"/>
            <rFont val="ＭＳ ゴシック"/>
            <charset val="128"/>
          </rPr>
          <t xml:space="preserve">再検フラグ19
※チェック状態フラグ
[ 0:未ﾁｪｯｸ 1:OK 2:NG ]
(ﾁｪｯｸ不要なフラグは1＝OKの設定にすする)
</t>
        </r>
      </text>
    </comment>
    <comment ref="DK132" authorId="0">
      <text>
        <r>
          <rPr>
            <sz val="12"/>
            <rFont val="ＭＳ ゴシック"/>
            <charset val="128"/>
          </rPr>
          <t xml:space="preserve">再検フラグ20
※チェック状態フラグ
[ 0:未ﾁｪｯｸ 1:OK 2:NG ]
(ﾁｪｯｸ不要なフラグは1＝OKの設定にすする)
</t>
        </r>
      </text>
    </comment>
    <comment ref="DL132" authorId="0">
      <text>
        <r>
          <rPr>
            <sz val="12"/>
            <rFont val="ＭＳ ゴシック"/>
            <charset val="128"/>
          </rPr>
          <t>再検理由コードＡ
代表の再検理由コードをセット</t>
        </r>
      </text>
    </comment>
    <comment ref="DM132" authorId="0">
      <text>
        <r>
          <rPr>
            <sz val="12"/>
            <rFont val="ＭＳ ゴシック"/>
            <charset val="128"/>
          </rPr>
          <t xml:space="preserve">再検理由コードＢ
代表の再検理由コードをセット
</t>
        </r>
      </text>
    </comment>
    <comment ref="DN132" authorId="0">
      <text>
        <r>
          <rPr>
            <sz val="12"/>
            <rFont val="ＭＳ ゴシック"/>
            <charset val="128"/>
          </rPr>
          <t>再検理由コードＣ
代表の再検理由コードをセット</t>
        </r>
      </text>
    </comment>
    <comment ref="DO132" authorId="0">
      <text>
        <r>
          <rPr>
            <sz val="12"/>
            <rFont val="ＭＳ ゴシック"/>
            <charset val="128"/>
          </rPr>
          <t>情報更新日時</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DP140" authorId="0">
      <text>
        <r>
          <rPr>
            <sz val="12"/>
            <rFont val="ＭＳ ゴシック"/>
            <charset val="128"/>
          </rPr>
          <t>情報登録日時
データが作成された時の登録日時</t>
        </r>
      </text>
    </comment>
    <comment ref="DQ140" authorId="0">
      <text>
        <r>
          <rPr>
            <sz val="12"/>
            <rFont val="ＭＳ ゴシック"/>
            <charset val="128"/>
          </rPr>
          <t>照会結果
検査結果＋「以上・以下・未満」等を付加し編集済みの表示用結果値</t>
        </r>
      </text>
    </comment>
    <comment ref="B146" authorId="0">
      <text>
        <r>
          <rPr>
            <sz val="12"/>
            <rFont val="ＭＳ ゴシック"/>
            <charset val="128"/>
          </rPr>
          <t>検査開始日</t>
        </r>
      </text>
    </comment>
    <comment ref="C146" authorId="0">
      <text>
        <r>
          <rPr>
            <sz val="12"/>
            <rFont val="ＭＳ ゴシック"/>
            <charset val="128"/>
          </rPr>
          <t>処理日</t>
        </r>
      </text>
    </comment>
    <comment ref="D14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6" authorId="0">
      <text>
        <r>
          <rPr>
            <sz val="12"/>
            <rFont val="ＭＳ ゴシック"/>
            <charset val="128"/>
          </rPr>
          <t>検体Ｎｏ桁数フラグ
[ ｽﾍﾟｰｽ:旧ﾚｲｱｳﾄ 6:６桁 7:７桁 9:９桁 ]</t>
        </r>
      </text>
    </comment>
    <comment ref="F146" authorId="0">
      <text>
        <r>
          <rPr>
            <sz val="12"/>
            <rFont val="ＭＳ ゴシック"/>
            <charset val="128"/>
          </rPr>
          <t>検査グループ
EUC対応で16byte。</t>
        </r>
      </text>
    </comment>
    <comment ref="G146" authorId="0">
      <text>
        <r>
          <rPr>
            <b/>
            <sz val="12"/>
            <rFont val="ＭＳ ゴシック"/>
            <charset val="128"/>
          </rPr>
          <t xml:space="preserve">項目コード:
</t>
        </r>
      </text>
    </comment>
    <comment ref="H146" authorId="0">
      <text>
        <r>
          <rPr>
            <sz val="12"/>
            <rFont val="ＭＳ ゴシック"/>
            <charset val="128"/>
          </rPr>
          <t>検査回数</t>
        </r>
      </text>
    </comment>
    <comment ref="I146" authorId="0">
      <text>
        <r>
          <rPr>
            <sz val="12"/>
            <rFont val="ＭＳ ゴシック"/>
            <charset val="128"/>
          </rPr>
          <t>検査回数枝番
同一検査回数で希釈倍率が違うものを表現</t>
        </r>
      </text>
    </comment>
    <comment ref="J146" authorId="0">
      <text>
        <r>
          <rPr>
            <sz val="12"/>
            <rFont val="ＭＳ ゴシック"/>
            <charset val="128"/>
          </rPr>
          <t xml:space="preserve">依頼発生元区分
[ 0:上位ｼｽﾃﾑ(報告あり) 1:ｻﾃﾗｲﾄｼｽﾃﾑ(報告あり) 2:ｻﾃﾗｲﾄｼｽﾃﾑ(報告なし) ]
</t>
        </r>
      </text>
    </comment>
    <comment ref="K14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6" authorId="0">
      <text>
        <r>
          <rPr>
            <sz val="12"/>
            <rFont val="ＭＳ ゴシック"/>
            <charset val="128"/>
          </rPr>
          <t>ＢＭＬ受付年月日</t>
        </r>
      </text>
    </comment>
    <comment ref="N146" authorId="0">
      <text>
        <r>
          <rPr>
            <sz val="12"/>
            <rFont val="ＭＳ ゴシック"/>
            <charset val="128"/>
          </rPr>
          <t>依頼書Ｎｏ</t>
        </r>
      </text>
    </comment>
    <comment ref="O146" authorId="0">
      <text>
        <r>
          <rPr>
            <sz val="12"/>
            <rFont val="ＭＳ ゴシック"/>
            <charset val="128"/>
          </rPr>
          <t>依頼書Ｎｏ桁数フラグ
[ ｽﾍﾟｰｽ:旧ﾚｲｱｳﾄ 6:６桁 7:７桁 9:９桁 ]</t>
        </r>
      </text>
    </comment>
    <comment ref="P146" authorId="0">
      <text>
        <r>
          <rPr>
            <sz val="12"/>
            <rFont val="ＭＳ ゴシック"/>
            <charset val="128"/>
          </rPr>
          <t>属性世代Ｎｏ
'’０’からカウントアップ</t>
        </r>
      </text>
    </comment>
    <comment ref="Q146" authorId="0">
      <text>
        <r>
          <rPr>
            <sz val="12"/>
            <rFont val="ＭＳ ゴシック"/>
            <charset val="128"/>
          </rPr>
          <t>施設コード</t>
        </r>
      </text>
    </comment>
    <comment ref="R146" authorId="0">
      <text>
        <r>
          <rPr>
            <sz val="12"/>
            <rFont val="ＭＳ ゴシック"/>
            <charset val="128"/>
          </rPr>
          <t>トレーＩＤ</t>
        </r>
      </text>
    </comment>
    <comment ref="S146" authorId="0">
      <text>
        <r>
          <rPr>
            <sz val="12"/>
            <rFont val="ＭＳ ゴシック"/>
            <charset val="128"/>
          </rPr>
          <t>トレーポジション</t>
        </r>
      </text>
    </comment>
    <comment ref="T146" authorId="0">
      <text>
        <r>
          <rPr>
            <sz val="12"/>
            <rFont val="ＭＳ ゴシック"/>
            <charset val="128"/>
          </rPr>
          <t>アッセイラックＩＤ</t>
        </r>
      </text>
    </comment>
    <comment ref="U146" authorId="0">
      <text>
        <r>
          <rPr>
            <sz val="12"/>
            <rFont val="ＭＳ ゴシック"/>
            <charset val="128"/>
          </rPr>
          <t>アッセイラックポジション</t>
        </r>
      </text>
    </comment>
    <comment ref="V146" authorId="0">
      <text>
        <r>
          <rPr>
            <sz val="12"/>
            <rFont val="ＭＳ ゴシック"/>
            <charset val="128"/>
          </rPr>
          <t>親項目コード
分画・負荷の親項目コード</t>
        </r>
      </text>
    </comment>
    <comment ref="W146" authorId="0">
      <text>
        <r>
          <rPr>
            <sz val="12"/>
            <rFont val="ＭＳ ゴシック"/>
            <charset val="128"/>
          </rPr>
          <t>セクションコード
例：　A　生化/マルチ
　　　B　血液学</t>
        </r>
      </text>
    </comment>
    <comment ref="X14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6" authorId="0">
      <text>
        <r>
          <rPr>
            <sz val="12"/>
            <rFont val="ＭＳ ゴシック"/>
            <charset val="128"/>
          </rPr>
          <t>サンプリングコード
現行ＷＳｺｰﾄﾞ</t>
        </r>
      </text>
    </comment>
    <comment ref="Z146" authorId="0">
      <text>
        <r>
          <rPr>
            <sz val="12"/>
            <rFont val="ＭＳ ゴシック"/>
            <charset val="128"/>
          </rPr>
          <t>分析機区分</t>
        </r>
      </text>
    </comment>
    <comment ref="AA146" authorId="0">
      <text>
        <r>
          <rPr>
            <sz val="12"/>
            <rFont val="ＭＳ ゴシック"/>
            <charset val="128"/>
          </rPr>
          <t xml:space="preserve">分析機ライン
</t>
        </r>
      </text>
    </comment>
    <comment ref="AB146" authorId="0">
      <text>
        <r>
          <rPr>
            <sz val="12"/>
            <rFont val="ＭＳ ゴシック"/>
            <charset val="128"/>
          </rPr>
          <t>分析機号機
号機＋モジュールＮＯ</t>
        </r>
      </text>
    </comment>
    <comment ref="AC146" authorId="0">
      <text>
        <r>
          <rPr>
            <sz val="12"/>
            <rFont val="ＭＳ ゴシック"/>
            <charset val="128"/>
          </rPr>
          <t>分析機ＳＥＱ
モジュール単位のSEQ。結果登録時に設定。
BM=分析機からの番号、日立=システム側で振る。</t>
        </r>
      </text>
    </comment>
    <comment ref="AD146" authorId="0">
      <text>
        <r>
          <rPr>
            <sz val="12"/>
            <rFont val="ＭＳ ゴシック"/>
            <charset val="128"/>
          </rPr>
          <t>分析機エラーステータス</t>
        </r>
      </text>
    </comment>
    <comment ref="AE146" authorId="0">
      <text>
        <r>
          <rPr>
            <sz val="12"/>
            <rFont val="ＭＳ ゴシック"/>
            <charset val="128"/>
          </rPr>
          <t>測定日時</t>
        </r>
      </text>
    </comment>
    <comment ref="AF146" authorId="0">
      <text>
        <r>
          <rPr>
            <sz val="12"/>
            <rFont val="ＭＳ ゴシック"/>
            <charset val="128"/>
          </rPr>
          <t>内部項目コード
分析機のチャネルコード
（分析機用項目コード）</t>
        </r>
      </text>
    </comment>
    <comment ref="AG146" authorId="0">
      <text>
        <r>
          <rPr>
            <sz val="12"/>
            <rFont val="ＭＳ ゴシック"/>
            <charset val="128"/>
          </rPr>
          <t>定性・定量フラグ
[ S:定性 R:定量 ]</t>
        </r>
      </text>
    </comment>
    <comment ref="AH146" authorId="0">
      <text>
        <r>
          <rPr>
            <sz val="12"/>
            <rFont val="ＭＳ ゴシック"/>
            <charset val="128"/>
          </rPr>
          <t>材料コード</t>
        </r>
      </text>
    </comment>
    <comment ref="AI146" authorId="0">
      <text>
        <r>
          <rPr>
            <sz val="12"/>
            <rFont val="ＭＳ ゴシック"/>
            <charset val="128"/>
          </rPr>
          <t>優先レベル
ユーザからの希望順位。検査の優先順位を示す。
01～99を任意に設定</t>
        </r>
      </text>
    </comment>
    <comment ref="AJ146" authorId="0">
      <text>
        <r>
          <rPr>
            <sz val="12"/>
            <rFont val="ＭＳ ゴシック"/>
            <charset val="128"/>
          </rPr>
          <t>基準値ＮＯ
報告書に記述する基準値を示す
推定材料と項目コードからマスタ参照して算出</t>
        </r>
      </text>
    </comment>
    <comment ref="AK14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6" authorId="0">
      <text>
        <r>
          <rPr>
            <sz val="12"/>
            <rFont val="ＭＳ ゴシック"/>
            <charset val="128"/>
          </rPr>
          <t>特別基準値ＮＯ
特別基準値マスタから導出した基準値Ｎｏ</t>
        </r>
      </text>
    </comment>
    <comment ref="AM14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6" authorId="0">
      <text>
        <r>
          <rPr>
            <sz val="12"/>
            <rFont val="ＭＳ ゴシック"/>
            <charset val="128"/>
          </rPr>
          <t>非定型負荷時間
非定型負荷区分の時間
G(12)なので24byte</t>
        </r>
      </text>
    </comment>
    <comment ref="AO146" authorId="0">
      <text>
        <r>
          <rPr>
            <sz val="12"/>
            <rFont val="ＭＳ ゴシック"/>
            <charset val="128"/>
          </rPr>
          <t>集検フラグ
[ 0:ﾃﾞﾌｫﾙﾄ 1:集検 ]</t>
        </r>
      </text>
    </comment>
    <comment ref="AP14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6" authorId="0">
      <text>
        <r>
          <rPr>
            <sz val="12"/>
            <rFont val="ＭＳ ゴシック"/>
            <charset val="128"/>
          </rPr>
          <t>凍結フラグ
凍結項目か否かを示す
区分は現行通り？→現行通り
[ ｶ:解凍 空白:一般項目 ﾄ:凍結 ]
EUC対応で2byte。</t>
        </r>
      </text>
    </comment>
    <comment ref="AR146" authorId="0">
      <text>
        <r>
          <rPr>
            <sz val="12"/>
            <rFont val="ＭＳ ゴシック"/>
            <charset val="128"/>
          </rPr>
          <t>実施希釈倍率
実際に測定された希釈倍率。</t>
        </r>
      </text>
    </comment>
    <comment ref="AS14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6" authorId="0">
      <text>
        <r>
          <rPr>
            <sz val="12"/>
            <rFont val="ＭＳ ゴシック"/>
            <charset val="128"/>
          </rPr>
          <t>緊急依頼フラグ
緊急の依頼かどうかを示す。（患者情報より）
[ 0:デフォルト 1:緊急 ]</t>
        </r>
      </text>
    </comment>
    <comment ref="AU146" authorId="0">
      <text>
        <r>
          <rPr>
            <sz val="12"/>
            <rFont val="ＭＳ ゴシック"/>
            <charset val="128"/>
          </rPr>
          <t>緊急依頼ロットＮｏ
緊急依頼の場合に投入する検体のまとまり</t>
        </r>
      </text>
    </comment>
    <comment ref="AV14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6" authorId="0">
      <text>
        <r>
          <rPr>
            <sz val="12"/>
            <rFont val="ＭＳ ゴシック"/>
            <charset val="128"/>
          </rPr>
          <t xml:space="preserve">生データ
分析機からのそのままの値、手入力したそのままの値。(数値のみ)
</t>
        </r>
      </text>
    </comment>
    <comment ref="AZ146" authorId="0">
      <text>
        <r>
          <rPr>
            <sz val="12"/>
            <rFont val="ＭＳ ゴシック"/>
            <charset val="128"/>
          </rPr>
          <t>検査結果１
基本的に数値データを保管する
必要に応じ換算、補正、校正後の値</t>
        </r>
      </text>
    </comment>
    <comment ref="BA14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6" authorId="0">
      <text>
        <r>
          <rPr>
            <sz val="12"/>
            <rFont val="ＭＳ ゴシック"/>
            <charset val="128"/>
          </rPr>
          <t>検査結果補足</t>
        </r>
      </text>
    </comment>
    <comment ref="BD146" authorId="0">
      <text>
        <r>
          <rPr>
            <sz val="12"/>
            <rFont val="ＭＳ ゴシック"/>
            <charset val="128"/>
          </rPr>
          <t>表示結果
画面から手入力された値および、分析機からの値を登録</t>
        </r>
      </text>
    </comment>
    <comment ref="BE146" authorId="0">
      <text>
        <r>
          <rPr>
            <sz val="12"/>
            <rFont val="ＭＳ ゴシック"/>
            <charset val="128"/>
          </rPr>
          <t>指数（ＳＤＩ）</t>
        </r>
      </text>
    </comment>
    <comment ref="BF146" authorId="0">
      <text>
        <r>
          <rPr>
            <sz val="12"/>
            <rFont val="ＭＳ ゴシック"/>
            <charset val="128"/>
          </rPr>
          <t>結果コメント１
４桁コードをセットする場合は頭’０’埋めで右詰めで登録すること</t>
        </r>
      </text>
    </comment>
    <comment ref="BG146" authorId="0">
      <text>
        <r>
          <rPr>
            <sz val="12"/>
            <rFont val="ＭＳ ゴシック"/>
            <charset val="128"/>
          </rPr>
          <t>結果コメント２
４桁コードをセットする場合は頭’０’埋めで右詰めで登録すること</t>
        </r>
      </text>
    </comment>
    <comment ref="BH146" authorId="0">
      <text>
        <r>
          <rPr>
            <sz val="16"/>
            <rFont val="ＭＳ Ｐゴシック"/>
            <charset val="128"/>
          </rPr>
          <t>結果状況コード
[ 0:未入力 1:中間結果 3:最終結果 ]</t>
        </r>
      </text>
    </comment>
    <comment ref="BI146" authorId="0">
      <text>
        <r>
          <rPr>
            <sz val="12"/>
            <rFont val="ＭＳ ゴシック"/>
            <charset val="128"/>
          </rPr>
          <t xml:space="preserve">パニックレンジフラグ
BML設定のパニック値（基準値マスタ）で報告要否を判別。
[ 0:デフォルト 1:BMLパニック報告対象 ]
</t>
        </r>
      </text>
    </comment>
    <comment ref="BJ14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6" authorId="0">
      <text>
        <r>
          <rPr>
            <sz val="12"/>
            <rFont val="ＭＳ ゴシック"/>
            <charset val="128"/>
          </rPr>
          <t xml:space="preserve">結果換算フラグ
換算した結果か否か
[ 0:デフォルト 1:換算結果 ]
</t>
        </r>
      </text>
    </comment>
    <comment ref="BL14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6" authorId="0">
      <text>
        <r>
          <rPr>
            <sz val="12"/>
            <rFont val="ＭＳ ゴシック"/>
            <charset val="128"/>
          </rPr>
          <t>特別異常値区分（男）
施設？で判断可能。</t>
        </r>
      </text>
    </comment>
    <comment ref="BQ146" authorId="0">
      <text>
        <r>
          <rPr>
            <sz val="12"/>
            <rFont val="ＭＳ ゴシック"/>
            <charset val="128"/>
          </rPr>
          <t>特別異常値区分（女）
施設？で判断可能。</t>
        </r>
      </text>
    </comment>
    <comment ref="BR146" authorId="0">
      <text>
        <r>
          <rPr>
            <sz val="12"/>
            <rFont val="ＭＳ ゴシック"/>
            <charset val="128"/>
          </rPr>
          <t>特別異常値区分（不明）
施設？で判断可能。</t>
        </r>
      </text>
    </comment>
    <comment ref="BS146" authorId="0">
      <text>
        <r>
          <rPr>
            <sz val="12"/>
            <rFont val="ＭＳ ゴシック"/>
            <charset val="128"/>
          </rPr>
          <t>血清情報(乳び）レベル
'－３ ～ ＋３</t>
        </r>
      </text>
    </comment>
    <comment ref="BT146" authorId="0">
      <text>
        <r>
          <rPr>
            <sz val="12"/>
            <rFont val="ＭＳ ゴシック"/>
            <charset val="128"/>
          </rPr>
          <t>血清情報(乳び）エラーステータス
分析機の値を設定</t>
        </r>
      </text>
    </comment>
    <comment ref="BU146" authorId="0">
      <text>
        <r>
          <rPr>
            <sz val="12"/>
            <rFont val="ＭＳ ゴシック"/>
            <charset val="128"/>
          </rPr>
          <t>血清情報(溶血) レベル
'－３ ～ ＋３</t>
        </r>
      </text>
    </comment>
    <comment ref="BV146" authorId="0">
      <text>
        <r>
          <rPr>
            <sz val="12"/>
            <rFont val="ＭＳ ゴシック"/>
            <charset val="128"/>
          </rPr>
          <t>血清情報(溶血) エラーステータス
分析機の値を設定</t>
        </r>
      </text>
    </comment>
    <comment ref="BW146" authorId="0">
      <text>
        <r>
          <rPr>
            <sz val="12"/>
            <rFont val="ＭＳ ゴシック"/>
            <charset val="128"/>
          </rPr>
          <t>血清情報(etc)  レベル</t>
        </r>
      </text>
    </comment>
    <comment ref="BX146" authorId="0">
      <text>
        <r>
          <rPr>
            <sz val="12"/>
            <rFont val="ＭＳ ゴシック"/>
            <charset val="128"/>
          </rPr>
          <t>血清情報(etc)  エラーステータス</t>
        </r>
      </text>
    </comment>
    <comment ref="BY146" authorId="0">
      <text>
        <r>
          <rPr>
            <sz val="12"/>
            <rFont val="ＭＳ ゴシック"/>
            <charset val="128"/>
          </rPr>
          <t>コントロールＮｏ
精度管理対象元のコントロールNoを結果登録時に設定。</t>
        </r>
      </text>
    </comment>
    <comment ref="BZ146" authorId="0">
      <text>
        <r>
          <rPr>
            <sz val="12"/>
            <rFont val="ＭＳ ゴシック"/>
            <charset val="128"/>
          </rPr>
          <t>検査ＳＥＱ
検査G単位に振られる番号
初回：分注展開時にトレー毎に振る？W/S時は？</t>
        </r>
      </text>
    </comment>
    <comment ref="CA146" authorId="0">
      <text>
        <r>
          <rPr>
            <sz val="12"/>
            <rFont val="ＭＳ ゴシック"/>
            <charset val="128"/>
          </rPr>
          <t>検査バッチＮｏ</t>
        </r>
      </text>
    </comment>
    <comment ref="CB146" authorId="0">
      <text>
        <r>
          <rPr>
            <sz val="12"/>
            <rFont val="ＭＳ ゴシック"/>
            <charset val="128"/>
          </rPr>
          <t>プロットＮｏ
X_M管理対象元のプロットNoを結果登録時に設定。</t>
        </r>
      </text>
    </comment>
    <comment ref="CC146" authorId="0">
      <text>
        <r>
          <rPr>
            <sz val="12"/>
            <rFont val="ＭＳ ゴシック"/>
            <charset val="128"/>
          </rPr>
          <t>プロットＳＥＱ
プロットNO内のSEQ（ファイルで番号管理）</t>
        </r>
      </text>
    </comment>
    <comment ref="CD146" authorId="0">
      <text>
        <r>
          <rPr>
            <sz val="12"/>
            <rFont val="ＭＳ ゴシック"/>
            <charset val="128"/>
          </rPr>
          <t>データ入力担当者</t>
        </r>
      </text>
    </comment>
    <comment ref="CE146" authorId="0">
      <text>
        <r>
          <rPr>
            <sz val="12"/>
            <rFont val="ＭＳ ゴシック"/>
            <charset val="128"/>
          </rPr>
          <t>データ入力日時</t>
        </r>
      </text>
    </comment>
    <comment ref="CF146" authorId="0">
      <text>
        <r>
          <rPr>
            <sz val="12"/>
            <rFont val="ＭＳ ゴシック"/>
            <charset val="128"/>
          </rPr>
          <t>検査完了日時</t>
        </r>
      </text>
    </comment>
    <comment ref="CG146" authorId="0">
      <text>
        <r>
          <rPr>
            <sz val="12"/>
            <rFont val="ＭＳ ゴシック"/>
            <charset val="128"/>
          </rPr>
          <t>報告日時</t>
        </r>
      </text>
    </comment>
    <comment ref="CH146" authorId="0">
      <text>
        <r>
          <rPr>
            <sz val="12"/>
            <rFont val="ＭＳ ゴシック"/>
            <charset val="128"/>
          </rPr>
          <t>報告希望時間
施設からの報告希望時間。
属性情報から引き継ぐ</t>
        </r>
      </text>
    </comment>
    <comment ref="CI146" authorId="0">
      <text>
        <r>
          <rPr>
            <sz val="12"/>
            <rFont val="ＭＳ ゴシック"/>
            <charset val="128"/>
          </rPr>
          <t>次回報告予定日
中間報告対象の最終報告予定日
報告時に項目マスタで＋日数を取得し設定</t>
        </r>
      </text>
    </comment>
    <comment ref="CJ146" authorId="0">
      <text>
        <r>
          <rPr>
            <sz val="12"/>
            <rFont val="ＭＳ ゴシック"/>
            <charset val="128"/>
          </rPr>
          <t>次回報告予定時刻
報告希望時間から引き継ぐ</t>
        </r>
      </text>
    </comment>
    <comment ref="CK14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6" authorId="0">
      <text>
        <r>
          <rPr>
            <sz val="12"/>
            <rFont val="ＭＳ ゴシック"/>
            <charset val="128"/>
          </rPr>
          <t>画像別紙フラグ
画像別紙情報が存在するか否か
[ 0:無し 1:有り]
検査結果詳細情報を使用する</t>
        </r>
      </text>
    </comment>
    <comment ref="CM146" authorId="0">
      <text>
        <r>
          <rPr>
            <sz val="12"/>
            <rFont val="ＭＳ ゴシック"/>
            <charset val="128"/>
          </rPr>
          <t>補正フラグ
[ 0:補正対象外 1:手動補正前 2:自動補正前 3:手動補正済 4:自動補正済 ]</t>
        </r>
      </text>
    </comment>
    <comment ref="CN146" authorId="0">
      <text>
        <r>
          <rPr>
            <sz val="12"/>
            <rFont val="ＭＳ Ｐゴシック"/>
            <charset val="128"/>
          </rPr>
          <t>結果優先フラグ
複数検査回数で画面、帳票等に優先的に表示させるためのフラグ
[ ｽﾍﾟｰｽ:ﾃﾞﾌｫﾙﾄ 1:優先結果 ]</t>
        </r>
      </text>
    </comment>
    <comment ref="CO146" authorId="0">
      <text>
        <r>
          <rPr>
            <sz val="12"/>
            <rFont val="ＭＳ ゴシック"/>
            <charset val="128"/>
          </rPr>
          <t>手入力フラグ
手入力されたかどうかを判断するフラグ
[ ｽﾍﾟｰｽ:ﾃﾞﾌｫﾙﾄ 1:手入力結果 ]</t>
        </r>
      </text>
    </comment>
    <comment ref="CP146" authorId="0">
      <text>
        <r>
          <rPr>
            <sz val="12"/>
            <rFont val="ＭＳ ゴシック"/>
            <charset val="128"/>
          </rPr>
          <t>採用フラグ
同一検査回数内で結果を採用したフラグ</t>
        </r>
      </text>
    </comment>
    <comment ref="CQ14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6" authorId="0">
      <text>
        <r>
          <rPr>
            <sz val="12"/>
            <rFont val="ＭＳ ゴシック"/>
            <charset val="128"/>
          </rPr>
          <t>再検フラグ01
オンライン、入力画面にてレンジチェック（RNGCHKMST）を行った際に更新する。
正常　　　：０、１
高値エラー：３
低値エラー：４</t>
        </r>
      </text>
    </comment>
    <comment ref="CS14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6" authorId="0">
      <text>
        <r>
          <rPr>
            <sz val="12"/>
            <rFont val="ＭＳ ゴシック"/>
            <charset val="128"/>
          </rPr>
          <t>再検フラグ04
※分画チェック</t>
        </r>
      </text>
    </comment>
    <comment ref="CV146" authorId="0">
      <text>
        <r>
          <rPr>
            <sz val="12"/>
            <rFont val="ＭＳ ゴシック"/>
            <charset val="128"/>
          </rPr>
          <t>再検フラグ05
※乳び・溶血チェック</t>
        </r>
      </text>
    </comment>
    <comment ref="CW146" authorId="0">
      <text>
        <r>
          <rPr>
            <sz val="12"/>
            <rFont val="ＭＳ ゴシック"/>
            <charset val="128"/>
          </rPr>
          <t xml:space="preserve">※履歴チェック
</t>
        </r>
      </text>
    </comment>
    <comment ref="CX14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6" authorId="0">
      <text>
        <r>
          <rPr>
            <sz val="12"/>
            <rFont val="ＭＳ ゴシック"/>
            <charset val="128"/>
          </rPr>
          <t>再検フラグ08
※計算チェック</t>
        </r>
      </text>
    </comment>
    <comment ref="CZ146" authorId="0">
      <text>
        <r>
          <rPr>
            <sz val="12"/>
            <rFont val="ＭＳ ゴシック"/>
            <charset val="128"/>
          </rPr>
          <t>再検フラグ09
※１００％チェック</t>
        </r>
      </text>
    </comment>
    <comment ref="DA146" authorId="0">
      <text>
        <r>
          <rPr>
            <sz val="12"/>
            <rFont val="ＭＳ ゴシック"/>
            <charset val="128"/>
          </rPr>
          <t>再検フラグ10
※透析前後チェック</t>
        </r>
      </text>
    </comment>
    <comment ref="DB14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6" authorId="0">
      <text>
        <r>
          <rPr>
            <sz val="12"/>
            <rFont val="ＭＳ ゴシック"/>
            <charset val="128"/>
          </rPr>
          <t xml:space="preserve">再検フラグ12
※校正処理
</t>
        </r>
      </text>
    </comment>
    <comment ref="DD146" authorId="0">
      <text>
        <r>
          <rPr>
            <sz val="12"/>
            <rFont val="ＭＳ ゴシック"/>
            <charset val="128"/>
          </rPr>
          <t>再検フラグ13
※照合NG確定処理</t>
        </r>
      </text>
    </comment>
    <comment ref="DE146" authorId="0">
      <text>
        <r>
          <rPr>
            <sz val="12"/>
            <rFont val="ＭＳ ゴシック"/>
            <charset val="128"/>
          </rPr>
          <t>再検フラグ14
※相関チェック(WS間)</t>
        </r>
      </text>
    </comment>
    <comment ref="DF146" authorId="0">
      <text>
        <r>
          <rPr>
            <sz val="12"/>
            <rFont val="ＭＳ ゴシック"/>
            <charset val="128"/>
          </rPr>
          <t>再検フラグ15
※負荷パターンチェック</t>
        </r>
      </text>
    </comment>
    <comment ref="DG14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6" authorId="0">
      <text>
        <r>
          <rPr>
            <sz val="12"/>
            <rFont val="ＭＳ ゴシック"/>
            <charset val="128"/>
          </rPr>
          <t xml:space="preserve">再検フラグ17
※チェック状態フラグ
[ 0:未ﾁｪｯｸ 1:OK 2:NG ]
(ﾁｪｯｸ不要なフラグは1＝OKの設定にすする)
</t>
        </r>
      </text>
    </comment>
    <comment ref="DI146" authorId="0">
      <text>
        <r>
          <rPr>
            <sz val="12"/>
            <rFont val="ＭＳ ゴシック"/>
            <charset val="128"/>
          </rPr>
          <t>再検フラグ18</t>
        </r>
      </text>
    </comment>
    <comment ref="DJ146" authorId="0">
      <text>
        <r>
          <rPr>
            <sz val="12"/>
            <rFont val="ＭＳ ゴシック"/>
            <charset val="128"/>
          </rPr>
          <t xml:space="preserve">再検フラグ19
※チェック状態フラグ
[ 0:未ﾁｪｯｸ 1:OK 2:NG ]
(ﾁｪｯｸ不要なフラグは1＝OKの設定にすする)
</t>
        </r>
      </text>
    </comment>
    <comment ref="DK146" authorId="0">
      <text>
        <r>
          <rPr>
            <sz val="12"/>
            <rFont val="ＭＳ ゴシック"/>
            <charset val="128"/>
          </rPr>
          <t xml:space="preserve">再検フラグ20
※チェック状態フラグ
[ 0:未ﾁｪｯｸ 1:OK 2:NG ]
(ﾁｪｯｸ不要なフラグは1＝OKの設定にすする)
</t>
        </r>
      </text>
    </comment>
    <comment ref="DL146" authorId="0">
      <text>
        <r>
          <rPr>
            <sz val="12"/>
            <rFont val="ＭＳ ゴシック"/>
            <charset val="128"/>
          </rPr>
          <t>再検理由コードＡ
代表の再検理由コードをセット</t>
        </r>
      </text>
    </comment>
    <comment ref="DM146" authorId="0">
      <text>
        <r>
          <rPr>
            <sz val="12"/>
            <rFont val="ＭＳ ゴシック"/>
            <charset val="128"/>
          </rPr>
          <t xml:space="preserve">再検理由コードＢ
代表の再検理由コードをセット
</t>
        </r>
      </text>
    </comment>
    <comment ref="DN146" authorId="0">
      <text>
        <r>
          <rPr>
            <sz val="12"/>
            <rFont val="ＭＳ ゴシック"/>
            <charset val="128"/>
          </rPr>
          <t>再検理由コードＣ
代表の再検理由コードをセット</t>
        </r>
      </text>
    </comment>
    <comment ref="DO146" authorId="0">
      <text>
        <r>
          <rPr>
            <sz val="12"/>
            <rFont val="ＭＳ ゴシック"/>
            <charset val="128"/>
          </rPr>
          <t>情報更新日時</t>
        </r>
      </text>
    </comment>
    <comment ref="DP146" authorId="0">
      <text>
        <r>
          <rPr>
            <sz val="12"/>
            <rFont val="ＭＳ ゴシック"/>
            <charset val="128"/>
          </rPr>
          <t>情報登録日時
データが作成された時の登録日時</t>
        </r>
      </text>
    </comment>
    <comment ref="DQ146" authorId="0">
      <text>
        <r>
          <rPr>
            <sz val="12"/>
            <rFont val="ＭＳ ゴシック"/>
            <charset val="128"/>
          </rPr>
          <t>照会結果
検査結果＋「以上・以下・未満」等を付加し編集済みの表示用結果値</t>
        </r>
      </text>
    </comment>
    <comment ref="B152" authorId="0">
      <text>
        <r>
          <rPr>
            <sz val="12"/>
            <rFont val="ＭＳ ゴシック"/>
            <charset val="128"/>
          </rPr>
          <t>検査開始日</t>
        </r>
      </text>
    </comment>
    <comment ref="C152" authorId="0">
      <text>
        <r>
          <rPr>
            <sz val="12"/>
            <rFont val="ＭＳ ゴシック"/>
            <charset val="128"/>
          </rPr>
          <t>処理日</t>
        </r>
      </text>
    </comment>
    <comment ref="D15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2" authorId="0">
      <text>
        <r>
          <rPr>
            <sz val="12"/>
            <rFont val="ＭＳ ゴシック"/>
            <charset val="128"/>
          </rPr>
          <t>検体Ｎｏ桁数フラグ
[ ｽﾍﾟｰｽ:旧ﾚｲｱｳﾄ 6:６桁 7:７桁 9:９桁 ]</t>
        </r>
      </text>
    </comment>
    <comment ref="F152" authorId="0">
      <text>
        <r>
          <rPr>
            <sz val="12"/>
            <rFont val="ＭＳ ゴシック"/>
            <charset val="128"/>
          </rPr>
          <t>検査グループ
EUC対応で16byte。</t>
        </r>
      </text>
    </comment>
    <comment ref="G152" authorId="0">
      <text>
        <r>
          <rPr>
            <b/>
            <sz val="12"/>
            <rFont val="ＭＳ ゴシック"/>
            <charset val="128"/>
          </rPr>
          <t xml:space="preserve">項目コード:
</t>
        </r>
      </text>
    </comment>
    <comment ref="H152" authorId="0">
      <text>
        <r>
          <rPr>
            <sz val="12"/>
            <rFont val="ＭＳ ゴシック"/>
            <charset val="128"/>
          </rPr>
          <t>検査回数</t>
        </r>
      </text>
    </comment>
    <comment ref="I152" authorId="0">
      <text>
        <r>
          <rPr>
            <sz val="12"/>
            <rFont val="ＭＳ ゴシック"/>
            <charset val="128"/>
          </rPr>
          <t>検査回数枝番
同一検査回数で希釈倍率が違うものを表現</t>
        </r>
      </text>
    </comment>
    <comment ref="J152" authorId="0">
      <text>
        <r>
          <rPr>
            <sz val="12"/>
            <rFont val="ＭＳ ゴシック"/>
            <charset val="128"/>
          </rPr>
          <t xml:space="preserve">依頼発生元区分
[ 0:上位ｼｽﾃﾑ(報告あり) 1:ｻﾃﾗｲﾄｼｽﾃﾑ(報告あり) 2:ｻﾃﾗｲﾄｼｽﾃﾑ(報告なし) ]
</t>
        </r>
      </text>
    </comment>
    <comment ref="K15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2" authorId="0">
      <text>
        <r>
          <rPr>
            <sz val="12"/>
            <rFont val="ＭＳ ゴシック"/>
            <charset val="128"/>
          </rPr>
          <t>ＢＭＬ受付年月日</t>
        </r>
      </text>
    </comment>
    <comment ref="N152" authorId="0">
      <text>
        <r>
          <rPr>
            <sz val="12"/>
            <rFont val="ＭＳ ゴシック"/>
            <charset val="128"/>
          </rPr>
          <t>依頼書Ｎｏ</t>
        </r>
      </text>
    </comment>
    <comment ref="O152" authorId="0">
      <text>
        <r>
          <rPr>
            <sz val="12"/>
            <rFont val="ＭＳ ゴシック"/>
            <charset val="128"/>
          </rPr>
          <t>依頼書Ｎｏ桁数フラグ
[ ｽﾍﾟｰｽ:旧ﾚｲｱｳﾄ 6:６桁 7:７桁 9:９桁 ]</t>
        </r>
      </text>
    </comment>
    <comment ref="P152" authorId="0">
      <text>
        <r>
          <rPr>
            <sz val="12"/>
            <rFont val="ＭＳ ゴシック"/>
            <charset val="128"/>
          </rPr>
          <t>属性世代Ｎｏ
'’０’からカウントアップ</t>
        </r>
      </text>
    </comment>
    <comment ref="Q152" authorId="0">
      <text>
        <r>
          <rPr>
            <sz val="12"/>
            <rFont val="ＭＳ ゴシック"/>
            <charset val="128"/>
          </rPr>
          <t>施設コード</t>
        </r>
      </text>
    </comment>
    <comment ref="R152" authorId="0">
      <text>
        <r>
          <rPr>
            <sz val="12"/>
            <rFont val="ＭＳ ゴシック"/>
            <charset val="128"/>
          </rPr>
          <t>トレーＩＤ</t>
        </r>
      </text>
    </comment>
    <comment ref="S152" authorId="0">
      <text>
        <r>
          <rPr>
            <sz val="12"/>
            <rFont val="ＭＳ ゴシック"/>
            <charset val="128"/>
          </rPr>
          <t>トレーポジション</t>
        </r>
      </text>
    </comment>
    <comment ref="T152" authorId="0">
      <text>
        <r>
          <rPr>
            <sz val="12"/>
            <rFont val="ＭＳ ゴシック"/>
            <charset val="128"/>
          </rPr>
          <t>アッセイラックＩＤ</t>
        </r>
      </text>
    </comment>
    <comment ref="U152" authorId="0">
      <text>
        <r>
          <rPr>
            <sz val="12"/>
            <rFont val="ＭＳ ゴシック"/>
            <charset val="128"/>
          </rPr>
          <t>アッセイラックポジション</t>
        </r>
      </text>
    </comment>
    <comment ref="V152" authorId="0">
      <text>
        <r>
          <rPr>
            <sz val="12"/>
            <rFont val="ＭＳ ゴシック"/>
            <charset val="128"/>
          </rPr>
          <t>親項目コード
分画・負荷の親項目コード</t>
        </r>
      </text>
    </comment>
    <comment ref="W152" authorId="0">
      <text>
        <r>
          <rPr>
            <sz val="12"/>
            <rFont val="ＭＳ ゴシック"/>
            <charset val="128"/>
          </rPr>
          <t>セクションコード
例：　A　生化/マルチ
　　　B　血液学</t>
        </r>
      </text>
    </comment>
    <comment ref="X15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2" authorId="0">
      <text>
        <r>
          <rPr>
            <sz val="12"/>
            <rFont val="ＭＳ ゴシック"/>
            <charset val="128"/>
          </rPr>
          <t>サンプリングコード
現行ＷＳｺｰﾄﾞ</t>
        </r>
      </text>
    </comment>
    <comment ref="Z152" authorId="0">
      <text>
        <r>
          <rPr>
            <sz val="12"/>
            <rFont val="ＭＳ ゴシック"/>
            <charset val="128"/>
          </rPr>
          <t>分析機区分</t>
        </r>
      </text>
    </comment>
    <comment ref="AA152" authorId="0">
      <text>
        <r>
          <rPr>
            <sz val="12"/>
            <rFont val="ＭＳ ゴシック"/>
            <charset val="128"/>
          </rPr>
          <t xml:space="preserve">分析機ライン
</t>
        </r>
      </text>
    </comment>
    <comment ref="AB152" authorId="0">
      <text>
        <r>
          <rPr>
            <sz val="12"/>
            <rFont val="ＭＳ ゴシック"/>
            <charset val="128"/>
          </rPr>
          <t>分析機号機
号機＋モジュールＮＯ</t>
        </r>
      </text>
    </comment>
    <comment ref="AC152" authorId="0">
      <text>
        <r>
          <rPr>
            <sz val="12"/>
            <rFont val="ＭＳ ゴシック"/>
            <charset val="128"/>
          </rPr>
          <t>分析機ＳＥＱ
モジュール単位のSEQ。結果登録時に設定。
BM=分析機からの番号、日立=システム側で振る。</t>
        </r>
      </text>
    </comment>
    <comment ref="AD152" authorId="0">
      <text>
        <r>
          <rPr>
            <sz val="12"/>
            <rFont val="ＭＳ ゴシック"/>
            <charset val="128"/>
          </rPr>
          <t>分析機エラーステータス</t>
        </r>
      </text>
    </comment>
    <comment ref="AE152" authorId="0">
      <text>
        <r>
          <rPr>
            <sz val="12"/>
            <rFont val="ＭＳ ゴシック"/>
            <charset val="128"/>
          </rPr>
          <t>測定日時</t>
        </r>
      </text>
    </comment>
    <comment ref="AF152" authorId="0">
      <text>
        <r>
          <rPr>
            <sz val="12"/>
            <rFont val="ＭＳ ゴシック"/>
            <charset val="128"/>
          </rPr>
          <t>内部項目コード
分析機のチャネルコード
（分析機用項目コード）</t>
        </r>
      </text>
    </comment>
    <comment ref="AG152" authorId="0">
      <text>
        <r>
          <rPr>
            <sz val="12"/>
            <rFont val="ＭＳ ゴシック"/>
            <charset val="128"/>
          </rPr>
          <t>定性・定量フラグ
[ S:定性 R:定量 ]</t>
        </r>
      </text>
    </comment>
    <comment ref="AH152" authorId="0">
      <text>
        <r>
          <rPr>
            <sz val="12"/>
            <rFont val="ＭＳ ゴシック"/>
            <charset val="128"/>
          </rPr>
          <t>材料コード</t>
        </r>
      </text>
    </comment>
    <comment ref="AI152" authorId="0">
      <text>
        <r>
          <rPr>
            <sz val="12"/>
            <rFont val="ＭＳ ゴシック"/>
            <charset val="128"/>
          </rPr>
          <t>優先レベル
ユーザからの希望順位。検査の優先順位を示す。
01～99を任意に設定</t>
        </r>
      </text>
    </comment>
    <comment ref="AJ152" authorId="0">
      <text>
        <r>
          <rPr>
            <sz val="12"/>
            <rFont val="ＭＳ ゴシック"/>
            <charset val="128"/>
          </rPr>
          <t>基準値ＮＯ
報告書に記述する基準値を示す
推定材料と項目コードからマスタ参照して算出</t>
        </r>
      </text>
    </comment>
    <comment ref="AK15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2" authorId="0">
      <text>
        <r>
          <rPr>
            <sz val="12"/>
            <rFont val="ＭＳ ゴシック"/>
            <charset val="128"/>
          </rPr>
          <t>特別基準値ＮＯ
特別基準値マスタから導出した基準値Ｎｏ</t>
        </r>
      </text>
    </comment>
    <comment ref="AM15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2" authorId="0">
      <text>
        <r>
          <rPr>
            <sz val="12"/>
            <rFont val="ＭＳ ゴシック"/>
            <charset val="128"/>
          </rPr>
          <t>非定型負荷時間
非定型負荷区分の時間
G(12)なので24byte</t>
        </r>
      </text>
    </comment>
    <comment ref="AO152" authorId="0">
      <text>
        <r>
          <rPr>
            <sz val="12"/>
            <rFont val="ＭＳ ゴシック"/>
            <charset val="128"/>
          </rPr>
          <t>集検フラグ
[ 0:ﾃﾞﾌｫﾙﾄ 1:集検 ]</t>
        </r>
      </text>
    </comment>
    <comment ref="AP15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2" authorId="0">
      <text>
        <r>
          <rPr>
            <sz val="12"/>
            <rFont val="ＭＳ ゴシック"/>
            <charset val="128"/>
          </rPr>
          <t>凍結フラグ
凍結項目か否かを示す
区分は現行通り？→現行通り
[ ｶ:解凍 空白:一般項目 ﾄ:凍結 ]
EUC対応で2byte。</t>
        </r>
      </text>
    </comment>
    <comment ref="AR152" authorId="0">
      <text>
        <r>
          <rPr>
            <sz val="12"/>
            <rFont val="ＭＳ ゴシック"/>
            <charset val="128"/>
          </rPr>
          <t>実施希釈倍率
実際に測定された希釈倍率。</t>
        </r>
      </text>
    </comment>
    <comment ref="AS15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2" authorId="0">
      <text>
        <r>
          <rPr>
            <sz val="12"/>
            <rFont val="ＭＳ ゴシック"/>
            <charset val="128"/>
          </rPr>
          <t>緊急依頼フラグ
緊急の依頼かどうかを示す。（患者情報より）
[ 0:デフォルト 1:緊急 ]</t>
        </r>
      </text>
    </comment>
    <comment ref="AU152" authorId="0">
      <text>
        <r>
          <rPr>
            <sz val="12"/>
            <rFont val="ＭＳ ゴシック"/>
            <charset val="128"/>
          </rPr>
          <t>緊急依頼ロットＮｏ
緊急依頼の場合に投入する検体のまとまり</t>
        </r>
      </text>
    </comment>
    <comment ref="AV15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2" authorId="0">
      <text>
        <r>
          <rPr>
            <sz val="12"/>
            <rFont val="ＭＳ ゴシック"/>
            <charset val="128"/>
          </rPr>
          <t xml:space="preserve">生データ
分析機からのそのままの値、手入力したそのままの値。(数値のみ)
</t>
        </r>
      </text>
    </comment>
    <comment ref="AZ152" authorId="0">
      <text>
        <r>
          <rPr>
            <sz val="12"/>
            <rFont val="ＭＳ ゴシック"/>
            <charset val="128"/>
          </rPr>
          <t>検査結果１
基本的に数値データを保管する
必要に応じ換算、補正、校正後の値</t>
        </r>
      </text>
    </comment>
    <comment ref="BA15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2" authorId="0">
      <text>
        <r>
          <rPr>
            <sz val="12"/>
            <rFont val="ＭＳ ゴシック"/>
            <charset val="128"/>
          </rPr>
          <t>検査結果補足</t>
        </r>
      </text>
    </comment>
    <comment ref="BD152" authorId="0">
      <text>
        <r>
          <rPr>
            <sz val="12"/>
            <rFont val="ＭＳ ゴシック"/>
            <charset val="128"/>
          </rPr>
          <t>表示結果
画面から手入力された値および、分析機からの値を登録</t>
        </r>
      </text>
    </comment>
    <comment ref="BE152" authorId="0">
      <text>
        <r>
          <rPr>
            <sz val="12"/>
            <rFont val="ＭＳ ゴシック"/>
            <charset val="128"/>
          </rPr>
          <t>指数（ＳＤＩ）</t>
        </r>
      </text>
    </comment>
    <comment ref="BF152" authorId="0">
      <text>
        <r>
          <rPr>
            <sz val="12"/>
            <rFont val="ＭＳ ゴシック"/>
            <charset val="128"/>
          </rPr>
          <t>結果コメント１
４桁コードをセットする場合は頭’０’埋めで右詰めで登録すること</t>
        </r>
      </text>
    </comment>
    <comment ref="BG152" authorId="0">
      <text>
        <r>
          <rPr>
            <sz val="12"/>
            <rFont val="ＭＳ ゴシック"/>
            <charset val="128"/>
          </rPr>
          <t>結果コメント２
４桁コードをセットする場合は頭’０’埋めで右詰めで登録すること</t>
        </r>
      </text>
    </comment>
    <comment ref="BH152" authorId="0">
      <text>
        <r>
          <rPr>
            <sz val="16"/>
            <rFont val="ＭＳ Ｐゴシック"/>
            <charset val="128"/>
          </rPr>
          <t>結果状況コード
[ 0:未入力 1:中間結果 3:最終結果 ]</t>
        </r>
      </text>
    </comment>
    <comment ref="BI152" authorId="0">
      <text>
        <r>
          <rPr>
            <sz val="12"/>
            <rFont val="ＭＳ ゴシック"/>
            <charset val="128"/>
          </rPr>
          <t xml:space="preserve">パニックレンジフラグ
BML設定のパニック値（基準値マスタ）で報告要否を判別。
[ 0:デフォルト 1:BMLパニック報告対象 ]
</t>
        </r>
      </text>
    </comment>
    <comment ref="BJ15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2" authorId="0">
      <text>
        <r>
          <rPr>
            <sz val="12"/>
            <rFont val="ＭＳ ゴシック"/>
            <charset val="128"/>
          </rPr>
          <t xml:space="preserve">結果換算フラグ
換算した結果か否か
[ 0:デフォルト 1:換算結果 ]
</t>
        </r>
      </text>
    </comment>
    <comment ref="BL15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2" authorId="0">
      <text>
        <r>
          <rPr>
            <sz val="12"/>
            <rFont val="ＭＳ ゴシック"/>
            <charset val="128"/>
          </rPr>
          <t>特別異常値区分（男）
施設？で判断可能。</t>
        </r>
      </text>
    </comment>
    <comment ref="BQ152" authorId="0">
      <text>
        <r>
          <rPr>
            <sz val="12"/>
            <rFont val="ＭＳ ゴシック"/>
            <charset val="128"/>
          </rPr>
          <t>特別異常値区分（女）
施設？で判断可能。</t>
        </r>
      </text>
    </comment>
    <comment ref="BR152" authorId="0">
      <text>
        <r>
          <rPr>
            <sz val="12"/>
            <rFont val="ＭＳ ゴシック"/>
            <charset val="128"/>
          </rPr>
          <t>特別異常値区分（不明）
施設？で判断可能。</t>
        </r>
      </text>
    </comment>
    <comment ref="BS152" authorId="0">
      <text>
        <r>
          <rPr>
            <sz val="12"/>
            <rFont val="ＭＳ ゴシック"/>
            <charset val="128"/>
          </rPr>
          <t>血清情報(乳び）レベル
'－３ ～ ＋３</t>
        </r>
      </text>
    </comment>
    <comment ref="BT152" authorId="0">
      <text>
        <r>
          <rPr>
            <sz val="12"/>
            <rFont val="ＭＳ ゴシック"/>
            <charset val="128"/>
          </rPr>
          <t>血清情報(乳び）エラーステータス
分析機の値を設定</t>
        </r>
      </text>
    </comment>
    <comment ref="BU152" authorId="0">
      <text>
        <r>
          <rPr>
            <sz val="12"/>
            <rFont val="ＭＳ ゴシック"/>
            <charset val="128"/>
          </rPr>
          <t>血清情報(溶血) レベル
'－３ ～ ＋３</t>
        </r>
      </text>
    </comment>
    <comment ref="BV152" authorId="0">
      <text>
        <r>
          <rPr>
            <sz val="12"/>
            <rFont val="ＭＳ ゴシック"/>
            <charset val="128"/>
          </rPr>
          <t>血清情報(溶血) エラーステータス
分析機の値を設定</t>
        </r>
      </text>
    </comment>
    <comment ref="BW152" authorId="0">
      <text>
        <r>
          <rPr>
            <sz val="12"/>
            <rFont val="ＭＳ ゴシック"/>
            <charset val="128"/>
          </rPr>
          <t>血清情報(etc)  レベル</t>
        </r>
      </text>
    </comment>
    <comment ref="BX152" authorId="0">
      <text>
        <r>
          <rPr>
            <sz val="12"/>
            <rFont val="ＭＳ ゴシック"/>
            <charset val="128"/>
          </rPr>
          <t>血清情報(etc)  エラーステータス</t>
        </r>
      </text>
    </comment>
    <comment ref="BY152" authorId="0">
      <text>
        <r>
          <rPr>
            <sz val="12"/>
            <rFont val="ＭＳ ゴシック"/>
            <charset val="128"/>
          </rPr>
          <t>コントロールＮｏ
精度管理対象元のコントロールNoを結果登録時に設定。</t>
        </r>
      </text>
    </comment>
    <comment ref="BZ152" authorId="0">
      <text>
        <r>
          <rPr>
            <sz val="12"/>
            <rFont val="ＭＳ ゴシック"/>
            <charset val="128"/>
          </rPr>
          <t>検査ＳＥＱ
検査G単位に振られる番号
初回：分注展開時にトレー毎に振る？W/S時は？</t>
        </r>
      </text>
    </comment>
    <comment ref="CA152" authorId="0">
      <text>
        <r>
          <rPr>
            <sz val="12"/>
            <rFont val="ＭＳ ゴシック"/>
            <charset val="128"/>
          </rPr>
          <t>検査バッチＮｏ</t>
        </r>
      </text>
    </comment>
    <comment ref="CB152" authorId="0">
      <text>
        <r>
          <rPr>
            <sz val="12"/>
            <rFont val="ＭＳ ゴシック"/>
            <charset val="128"/>
          </rPr>
          <t>プロットＮｏ
X_M管理対象元のプロットNoを結果登録時に設定。</t>
        </r>
      </text>
    </comment>
    <comment ref="CC152" authorId="0">
      <text>
        <r>
          <rPr>
            <sz val="12"/>
            <rFont val="ＭＳ ゴシック"/>
            <charset val="128"/>
          </rPr>
          <t>プロットＳＥＱ
プロットNO内のSEQ（ファイルで番号管理）</t>
        </r>
      </text>
    </comment>
    <comment ref="CD152" authorId="0">
      <text>
        <r>
          <rPr>
            <sz val="12"/>
            <rFont val="ＭＳ ゴシック"/>
            <charset val="128"/>
          </rPr>
          <t>データ入力担当者</t>
        </r>
      </text>
    </comment>
    <comment ref="CE152" authorId="0">
      <text>
        <r>
          <rPr>
            <sz val="12"/>
            <rFont val="ＭＳ ゴシック"/>
            <charset val="128"/>
          </rPr>
          <t>データ入力日時</t>
        </r>
      </text>
    </comment>
    <comment ref="CF152" authorId="0">
      <text>
        <r>
          <rPr>
            <sz val="12"/>
            <rFont val="ＭＳ ゴシック"/>
            <charset val="128"/>
          </rPr>
          <t>検査完了日時</t>
        </r>
      </text>
    </comment>
    <comment ref="CG152" authorId="0">
      <text>
        <r>
          <rPr>
            <sz val="12"/>
            <rFont val="ＭＳ ゴシック"/>
            <charset val="128"/>
          </rPr>
          <t>報告日時</t>
        </r>
      </text>
    </comment>
    <comment ref="CH152" authorId="0">
      <text>
        <r>
          <rPr>
            <sz val="12"/>
            <rFont val="ＭＳ ゴシック"/>
            <charset val="128"/>
          </rPr>
          <t>報告希望時間
施設からの報告希望時間。
属性情報から引き継ぐ</t>
        </r>
      </text>
    </comment>
    <comment ref="CI152" authorId="0">
      <text>
        <r>
          <rPr>
            <sz val="12"/>
            <rFont val="ＭＳ ゴシック"/>
            <charset val="128"/>
          </rPr>
          <t>次回報告予定日
中間報告対象の最終報告予定日
報告時に項目マスタで＋日数を取得し設定</t>
        </r>
      </text>
    </comment>
    <comment ref="CJ152" authorId="0">
      <text>
        <r>
          <rPr>
            <sz val="12"/>
            <rFont val="ＭＳ ゴシック"/>
            <charset val="128"/>
          </rPr>
          <t>次回報告予定時刻
報告希望時間から引き継ぐ</t>
        </r>
      </text>
    </comment>
    <comment ref="CK15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2" authorId="0">
      <text>
        <r>
          <rPr>
            <sz val="12"/>
            <rFont val="ＭＳ ゴシック"/>
            <charset val="128"/>
          </rPr>
          <t>画像別紙フラグ
画像別紙情報が存在するか否か
[ 0:無し 1:有り]
検査結果詳細情報を使用する</t>
        </r>
      </text>
    </comment>
    <comment ref="CM152" authorId="0">
      <text>
        <r>
          <rPr>
            <sz val="12"/>
            <rFont val="ＭＳ ゴシック"/>
            <charset val="128"/>
          </rPr>
          <t>補正フラグ
[ 0:補正対象外 1:手動補正前 2:自動補正前 3:手動補正済 4:自動補正済 ]</t>
        </r>
      </text>
    </comment>
    <comment ref="CN152" authorId="0">
      <text>
        <r>
          <rPr>
            <sz val="12"/>
            <rFont val="ＭＳ Ｐゴシック"/>
            <charset val="128"/>
          </rPr>
          <t>結果優先フラグ
複数検査回数で画面、帳票等に優先的に表示させるためのフラグ
[ ｽﾍﾟｰｽ:ﾃﾞﾌｫﾙﾄ 1:優先結果 ]</t>
        </r>
      </text>
    </comment>
    <comment ref="CO152" authorId="0">
      <text>
        <r>
          <rPr>
            <sz val="12"/>
            <rFont val="ＭＳ ゴシック"/>
            <charset val="128"/>
          </rPr>
          <t>手入力フラグ
手入力されたかどうかを判断するフラグ
[ ｽﾍﾟｰｽ:ﾃﾞﾌｫﾙﾄ 1:手入力結果 ]</t>
        </r>
      </text>
    </comment>
    <comment ref="CP152" authorId="0">
      <text>
        <r>
          <rPr>
            <sz val="12"/>
            <rFont val="ＭＳ ゴシック"/>
            <charset val="128"/>
          </rPr>
          <t>採用フラグ
同一検査回数内で結果を採用したフラグ</t>
        </r>
      </text>
    </comment>
    <comment ref="CQ15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2" authorId="0">
      <text>
        <r>
          <rPr>
            <sz val="12"/>
            <rFont val="ＭＳ ゴシック"/>
            <charset val="128"/>
          </rPr>
          <t>再検フラグ01
オンライン、入力画面にてレンジチェック（RNGCHKMST）を行った際に更新する。
正常　　　：０、１
高値エラー：３
低値エラー：４</t>
        </r>
      </text>
    </comment>
    <comment ref="CS15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2" authorId="0">
      <text>
        <r>
          <rPr>
            <sz val="12"/>
            <rFont val="ＭＳ ゴシック"/>
            <charset val="128"/>
          </rPr>
          <t>再検フラグ04
※分画チェック</t>
        </r>
      </text>
    </comment>
    <comment ref="CV152" authorId="0">
      <text>
        <r>
          <rPr>
            <sz val="12"/>
            <rFont val="ＭＳ ゴシック"/>
            <charset val="128"/>
          </rPr>
          <t>再検フラグ05
※乳び・溶血チェック</t>
        </r>
      </text>
    </comment>
    <comment ref="CW152" authorId="0">
      <text>
        <r>
          <rPr>
            <sz val="12"/>
            <rFont val="ＭＳ ゴシック"/>
            <charset val="128"/>
          </rPr>
          <t xml:space="preserve">※履歴チェック
</t>
        </r>
      </text>
    </comment>
    <comment ref="CX15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2" authorId="0">
      <text>
        <r>
          <rPr>
            <sz val="12"/>
            <rFont val="ＭＳ ゴシック"/>
            <charset val="128"/>
          </rPr>
          <t>再検フラグ08
※計算チェック</t>
        </r>
      </text>
    </comment>
    <comment ref="CZ152" authorId="0">
      <text>
        <r>
          <rPr>
            <sz val="12"/>
            <rFont val="ＭＳ ゴシック"/>
            <charset val="128"/>
          </rPr>
          <t>再検フラグ09
※１００％チェック</t>
        </r>
      </text>
    </comment>
    <comment ref="DA152" authorId="0">
      <text>
        <r>
          <rPr>
            <sz val="12"/>
            <rFont val="ＭＳ ゴシック"/>
            <charset val="128"/>
          </rPr>
          <t>再検フラグ10
※透析前後チェック</t>
        </r>
      </text>
    </comment>
    <comment ref="DB15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2" authorId="0">
      <text>
        <r>
          <rPr>
            <sz val="12"/>
            <rFont val="ＭＳ ゴシック"/>
            <charset val="128"/>
          </rPr>
          <t xml:space="preserve">再検フラグ12
※校正処理
</t>
        </r>
      </text>
    </comment>
    <comment ref="DD152" authorId="0">
      <text>
        <r>
          <rPr>
            <sz val="12"/>
            <rFont val="ＭＳ ゴシック"/>
            <charset val="128"/>
          </rPr>
          <t>再検フラグ13
※照合NG確定処理</t>
        </r>
      </text>
    </comment>
    <comment ref="DE152" authorId="0">
      <text>
        <r>
          <rPr>
            <sz val="12"/>
            <rFont val="ＭＳ ゴシック"/>
            <charset val="128"/>
          </rPr>
          <t>再検フラグ14
※相関チェック(WS間)</t>
        </r>
      </text>
    </comment>
    <comment ref="DF152" authorId="0">
      <text>
        <r>
          <rPr>
            <sz val="12"/>
            <rFont val="ＭＳ ゴシック"/>
            <charset val="128"/>
          </rPr>
          <t>再検フラグ15
※負荷パターンチェック</t>
        </r>
      </text>
    </comment>
    <comment ref="DG15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2" authorId="0">
      <text>
        <r>
          <rPr>
            <sz val="12"/>
            <rFont val="ＭＳ ゴシック"/>
            <charset val="128"/>
          </rPr>
          <t xml:space="preserve">再検フラグ17
※チェック状態フラグ
[ 0:未ﾁｪｯｸ 1:OK 2:NG ]
(ﾁｪｯｸ不要なフラグは1＝OKの設定にすする)
</t>
        </r>
      </text>
    </comment>
    <comment ref="DI152" authorId="0">
      <text>
        <r>
          <rPr>
            <sz val="12"/>
            <rFont val="ＭＳ ゴシック"/>
            <charset val="128"/>
          </rPr>
          <t>再検フラグ18</t>
        </r>
      </text>
    </comment>
    <comment ref="DJ152" authorId="0">
      <text>
        <r>
          <rPr>
            <sz val="12"/>
            <rFont val="ＭＳ ゴシック"/>
            <charset val="128"/>
          </rPr>
          <t xml:space="preserve">再検フラグ19
※チェック状態フラグ
[ 0:未ﾁｪｯｸ 1:OK 2:NG ]
(ﾁｪｯｸ不要なフラグは1＝OKの設定にすする)
</t>
        </r>
      </text>
    </comment>
    <comment ref="DK152" authorId="0">
      <text>
        <r>
          <rPr>
            <sz val="12"/>
            <rFont val="ＭＳ ゴシック"/>
            <charset val="128"/>
          </rPr>
          <t xml:space="preserve">再検フラグ20
※チェック状態フラグ
[ 0:未ﾁｪｯｸ 1:OK 2:NG ]
(ﾁｪｯｸ不要なフラグは1＝OKの設定にすする)
</t>
        </r>
      </text>
    </comment>
    <comment ref="DL152" authorId="0">
      <text>
        <r>
          <rPr>
            <sz val="12"/>
            <rFont val="ＭＳ ゴシック"/>
            <charset val="128"/>
          </rPr>
          <t>再検理由コードＡ
代表の再検理由コードをセット</t>
        </r>
      </text>
    </comment>
    <comment ref="DM152" authorId="0">
      <text>
        <r>
          <rPr>
            <sz val="12"/>
            <rFont val="ＭＳ ゴシック"/>
            <charset val="128"/>
          </rPr>
          <t xml:space="preserve">再検理由コードＢ
代表の再検理由コードをセット
</t>
        </r>
      </text>
    </comment>
    <comment ref="DN152" authorId="0">
      <text>
        <r>
          <rPr>
            <sz val="12"/>
            <rFont val="ＭＳ ゴシック"/>
            <charset val="128"/>
          </rPr>
          <t>再検理由コードＣ
代表の再検理由コードをセット</t>
        </r>
      </text>
    </comment>
    <comment ref="DO152" authorId="0">
      <text>
        <r>
          <rPr>
            <sz val="12"/>
            <rFont val="ＭＳ ゴシック"/>
            <charset val="128"/>
          </rPr>
          <t>情報更新日時</t>
        </r>
      </text>
    </comment>
    <comment ref="DP152" authorId="0">
      <text>
        <r>
          <rPr>
            <sz val="12"/>
            <rFont val="ＭＳ ゴシック"/>
            <charset val="128"/>
          </rPr>
          <t>情報登録日時
データが作成された時の登録日時</t>
        </r>
      </text>
    </comment>
    <comment ref="DQ152" authorId="0">
      <text>
        <r>
          <rPr>
            <sz val="12"/>
            <rFont val="ＭＳ ゴシック"/>
            <charset val="128"/>
          </rPr>
          <t>照会結果
検査結果＋「以上・以下・未満」等を付加し編集済みの表示用結果値</t>
        </r>
      </text>
    </comment>
    <comment ref="B158" authorId="0">
      <text>
        <r>
          <rPr>
            <sz val="12"/>
            <rFont val="ＭＳ ゴシック"/>
            <charset val="128"/>
          </rPr>
          <t>検査開始日</t>
        </r>
      </text>
    </comment>
    <comment ref="C158" authorId="0">
      <text>
        <r>
          <rPr>
            <sz val="12"/>
            <rFont val="ＭＳ ゴシック"/>
            <charset val="128"/>
          </rPr>
          <t>処理日</t>
        </r>
      </text>
    </comment>
    <comment ref="D15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8" authorId="0">
      <text>
        <r>
          <rPr>
            <sz val="12"/>
            <rFont val="ＭＳ ゴシック"/>
            <charset val="128"/>
          </rPr>
          <t>検体Ｎｏ桁数フラグ
[ ｽﾍﾟｰｽ:旧ﾚｲｱｳﾄ 6:６桁 7:７桁 9:９桁 ]</t>
        </r>
      </text>
    </comment>
    <comment ref="F158" authorId="0">
      <text>
        <r>
          <rPr>
            <sz val="12"/>
            <rFont val="ＭＳ ゴシック"/>
            <charset val="128"/>
          </rPr>
          <t>検査グループ
EUC対応で16byte。</t>
        </r>
      </text>
    </comment>
    <comment ref="G158" authorId="0">
      <text>
        <r>
          <rPr>
            <b/>
            <sz val="12"/>
            <rFont val="ＭＳ ゴシック"/>
            <charset val="128"/>
          </rPr>
          <t xml:space="preserve">項目コード:
</t>
        </r>
      </text>
    </comment>
    <comment ref="H158" authorId="0">
      <text>
        <r>
          <rPr>
            <sz val="12"/>
            <rFont val="ＭＳ ゴシック"/>
            <charset val="128"/>
          </rPr>
          <t>検査回数</t>
        </r>
      </text>
    </comment>
    <comment ref="I158" authorId="0">
      <text>
        <r>
          <rPr>
            <sz val="12"/>
            <rFont val="ＭＳ ゴシック"/>
            <charset val="128"/>
          </rPr>
          <t>検査回数枝番
同一検査回数で希釈倍率が違うものを表現</t>
        </r>
      </text>
    </comment>
    <comment ref="J158" authorId="0">
      <text>
        <r>
          <rPr>
            <sz val="12"/>
            <rFont val="ＭＳ ゴシック"/>
            <charset val="128"/>
          </rPr>
          <t xml:space="preserve">依頼発生元区分
[ 0:上位ｼｽﾃﾑ(報告あり) 1:ｻﾃﾗｲﾄｼｽﾃﾑ(報告あり) 2:ｻﾃﾗｲﾄｼｽﾃﾑ(報告なし) ]
</t>
        </r>
      </text>
    </comment>
    <comment ref="K15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8" authorId="0">
      <text>
        <r>
          <rPr>
            <sz val="12"/>
            <rFont val="ＭＳ ゴシック"/>
            <charset val="128"/>
          </rPr>
          <t>ＢＭＬ受付年月日</t>
        </r>
      </text>
    </comment>
    <comment ref="N158" authorId="0">
      <text>
        <r>
          <rPr>
            <sz val="12"/>
            <rFont val="ＭＳ ゴシック"/>
            <charset val="128"/>
          </rPr>
          <t>依頼書Ｎｏ</t>
        </r>
      </text>
    </comment>
    <comment ref="O158" authorId="0">
      <text>
        <r>
          <rPr>
            <sz val="12"/>
            <rFont val="ＭＳ ゴシック"/>
            <charset val="128"/>
          </rPr>
          <t>依頼書Ｎｏ桁数フラグ
[ ｽﾍﾟｰｽ:旧ﾚｲｱｳﾄ 6:６桁 7:７桁 9:９桁 ]</t>
        </r>
      </text>
    </comment>
    <comment ref="P158" authorId="0">
      <text>
        <r>
          <rPr>
            <sz val="12"/>
            <rFont val="ＭＳ ゴシック"/>
            <charset val="128"/>
          </rPr>
          <t>属性世代Ｎｏ
'’０’からカウントアップ</t>
        </r>
      </text>
    </comment>
    <comment ref="Q158" authorId="0">
      <text>
        <r>
          <rPr>
            <sz val="12"/>
            <rFont val="ＭＳ ゴシック"/>
            <charset val="128"/>
          </rPr>
          <t>施設コード</t>
        </r>
      </text>
    </comment>
    <comment ref="R158" authorId="0">
      <text>
        <r>
          <rPr>
            <sz val="12"/>
            <rFont val="ＭＳ ゴシック"/>
            <charset val="128"/>
          </rPr>
          <t>トレーＩＤ</t>
        </r>
      </text>
    </comment>
    <comment ref="S158" authorId="0">
      <text>
        <r>
          <rPr>
            <sz val="12"/>
            <rFont val="ＭＳ ゴシック"/>
            <charset val="128"/>
          </rPr>
          <t>トレーポジション</t>
        </r>
      </text>
    </comment>
    <comment ref="T158" authorId="0">
      <text>
        <r>
          <rPr>
            <sz val="12"/>
            <rFont val="ＭＳ ゴシック"/>
            <charset val="128"/>
          </rPr>
          <t>アッセイラックＩＤ</t>
        </r>
      </text>
    </comment>
    <comment ref="U158" authorId="0">
      <text>
        <r>
          <rPr>
            <sz val="12"/>
            <rFont val="ＭＳ ゴシック"/>
            <charset val="128"/>
          </rPr>
          <t>アッセイラックポジション</t>
        </r>
      </text>
    </comment>
    <comment ref="V158" authorId="0">
      <text>
        <r>
          <rPr>
            <sz val="12"/>
            <rFont val="ＭＳ ゴシック"/>
            <charset val="128"/>
          </rPr>
          <t>親項目コード
分画・負荷の親項目コード</t>
        </r>
      </text>
    </comment>
    <comment ref="W158" authorId="0">
      <text>
        <r>
          <rPr>
            <sz val="12"/>
            <rFont val="ＭＳ ゴシック"/>
            <charset val="128"/>
          </rPr>
          <t>セクションコード
例：　A　生化/マルチ
　　　B　血液学</t>
        </r>
      </text>
    </comment>
    <comment ref="X15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8" authorId="0">
      <text>
        <r>
          <rPr>
            <sz val="12"/>
            <rFont val="ＭＳ ゴシック"/>
            <charset val="128"/>
          </rPr>
          <t>サンプリングコード
現行ＷＳｺｰﾄﾞ</t>
        </r>
      </text>
    </comment>
    <comment ref="Z158" authorId="0">
      <text>
        <r>
          <rPr>
            <sz val="12"/>
            <rFont val="ＭＳ ゴシック"/>
            <charset val="128"/>
          </rPr>
          <t>分析機区分</t>
        </r>
      </text>
    </comment>
    <comment ref="AA158" authorId="0">
      <text>
        <r>
          <rPr>
            <sz val="12"/>
            <rFont val="ＭＳ ゴシック"/>
            <charset val="128"/>
          </rPr>
          <t xml:space="preserve">分析機ライン
</t>
        </r>
      </text>
    </comment>
    <comment ref="AB158" authorId="0">
      <text>
        <r>
          <rPr>
            <sz val="12"/>
            <rFont val="ＭＳ ゴシック"/>
            <charset val="128"/>
          </rPr>
          <t>分析機号機
号機＋モジュールＮＯ</t>
        </r>
      </text>
    </comment>
    <comment ref="AC158" authorId="0">
      <text>
        <r>
          <rPr>
            <sz val="12"/>
            <rFont val="ＭＳ ゴシック"/>
            <charset val="128"/>
          </rPr>
          <t>分析機ＳＥＱ
モジュール単位のSEQ。結果登録時に設定。
BM=分析機からの番号、日立=システム側で振る。</t>
        </r>
      </text>
    </comment>
    <comment ref="AD158" authorId="0">
      <text>
        <r>
          <rPr>
            <sz val="12"/>
            <rFont val="ＭＳ ゴシック"/>
            <charset val="128"/>
          </rPr>
          <t>分析機エラーステータス</t>
        </r>
      </text>
    </comment>
    <comment ref="AE158" authorId="0">
      <text>
        <r>
          <rPr>
            <sz val="12"/>
            <rFont val="ＭＳ ゴシック"/>
            <charset val="128"/>
          </rPr>
          <t>測定日時</t>
        </r>
      </text>
    </comment>
    <comment ref="AF158" authorId="0">
      <text>
        <r>
          <rPr>
            <sz val="12"/>
            <rFont val="ＭＳ ゴシック"/>
            <charset val="128"/>
          </rPr>
          <t>内部項目コード
分析機のチャネルコード
（分析機用項目コード）</t>
        </r>
      </text>
    </comment>
    <comment ref="AG158" authorId="0">
      <text>
        <r>
          <rPr>
            <sz val="12"/>
            <rFont val="ＭＳ ゴシック"/>
            <charset val="128"/>
          </rPr>
          <t>定性・定量フラグ
[ S:定性 R:定量 ]</t>
        </r>
      </text>
    </comment>
    <comment ref="AH158" authorId="0">
      <text>
        <r>
          <rPr>
            <sz val="12"/>
            <rFont val="ＭＳ ゴシック"/>
            <charset val="128"/>
          </rPr>
          <t>材料コード</t>
        </r>
      </text>
    </comment>
    <comment ref="AI158" authorId="0">
      <text>
        <r>
          <rPr>
            <sz val="12"/>
            <rFont val="ＭＳ ゴシック"/>
            <charset val="128"/>
          </rPr>
          <t>優先レベル
ユーザからの希望順位。検査の優先順位を示す。
01～99を任意に設定</t>
        </r>
      </text>
    </comment>
    <comment ref="AJ158" authorId="0">
      <text>
        <r>
          <rPr>
            <sz val="12"/>
            <rFont val="ＭＳ ゴシック"/>
            <charset val="128"/>
          </rPr>
          <t>基準値ＮＯ
報告書に記述する基準値を示す
推定材料と項目コードからマスタ参照して算出</t>
        </r>
      </text>
    </comment>
    <comment ref="AK15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8" authorId="0">
      <text>
        <r>
          <rPr>
            <sz val="12"/>
            <rFont val="ＭＳ ゴシック"/>
            <charset val="128"/>
          </rPr>
          <t>特別基準値ＮＯ
特別基準値マスタから導出した基準値Ｎｏ</t>
        </r>
      </text>
    </comment>
    <comment ref="AM15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8" authorId="0">
      <text>
        <r>
          <rPr>
            <sz val="12"/>
            <rFont val="ＭＳ ゴシック"/>
            <charset val="128"/>
          </rPr>
          <t>非定型負荷時間
非定型負荷区分の時間
G(12)なので24byte</t>
        </r>
      </text>
    </comment>
    <comment ref="AO158" authorId="0">
      <text>
        <r>
          <rPr>
            <sz val="12"/>
            <rFont val="ＭＳ ゴシック"/>
            <charset val="128"/>
          </rPr>
          <t>集検フラグ
[ 0:ﾃﾞﾌｫﾙﾄ 1:集検 ]</t>
        </r>
      </text>
    </comment>
    <comment ref="AP15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8" authorId="0">
      <text>
        <r>
          <rPr>
            <sz val="12"/>
            <rFont val="ＭＳ ゴシック"/>
            <charset val="128"/>
          </rPr>
          <t>凍結フラグ
凍結項目か否かを示す
区分は現行通り？→現行通り
[ ｶ:解凍 空白:一般項目 ﾄ:凍結 ]
EUC対応で2byte。</t>
        </r>
      </text>
    </comment>
    <comment ref="AR158" authorId="0">
      <text>
        <r>
          <rPr>
            <sz val="12"/>
            <rFont val="ＭＳ ゴシック"/>
            <charset val="128"/>
          </rPr>
          <t>実施希釈倍率
実際に測定された希釈倍率。</t>
        </r>
      </text>
    </comment>
    <comment ref="AS15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8" authorId="0">
      <text>
        <r>
          <rPr>
            <sz val="12"/>
            <rFont val="ＭＳ ゴシック"/>
            <charset val="128"/>
          </rPr>
          <t>緊急依頼フラグ
緊急の依頼かどうかを示す。（患者情報より）
[ 0:デフォルト 1:緊急 ]</t>
        </r>
      </text>
    </comment>
    <comment ref="AU158" authorId="0">
      <text>
        <r>
          <rPr>
            <sz val="12"/>
            <rFont val="ＭＳ ゴシック"/>
            <charset val="128"/>
          </rPr>
          <t>緊急依頼ロットＮｏ
緊急依頼の場合に投入する検体のまとまり</t>
        </r>
      </text>
    </comment>
    <comment ref="AV15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8" authorId="0">
      <text>
        <r>
          <rPr>
            <sz val="12"/>
            <rFont val="ＭＳ ゴシック"/>
            <charset val="128"/>
          </rPr>
          <t xml:space="preserve">生データ
分析機からのそのままの値、手入力したそのままの値。(数値のみ)
</t>
        </r>
      </text>
    </comment>
    <comment ref="AZ158" authorId="0">
      <text>
        <r>
          <rPr>
            <sz val="12"/>
            <rFont val="ＭＳ ゴシック"/>
            <charset val="128"/>
          </rPr>
          <t>検査結果１
基本的に数値データを保管する
必要に応じ換算、補正、校正後の値</t>
        </r>
      </text>
    </comment>
    <comment ref="BA15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8" authorId="0">
      <text>
        <r>
          <rPr>
            <sz val="12"/>
            <rFont val="ＭＳ ゴシック"/>
            <charset val="128"/>
          </rPr>
          <t>検査結果補足</t>
        </r>
      </text>
    </comment>
    <comment ref="BD158" authorId="0">
      <text>
        <r>
          <rPr>
            <sz val="12"/>
            <rFont val="ＭＳ ゴシック"/>
            <charset val="128"/>
          </rPr>
          <t>表示結果
画面から手入力された値および、分析機からの値を登録</t>
        </r>
      </text>
    </comment>
    <comment ref="BE158" authorId="0">
      <text>
        <r>
          <rPr>
            <sz val="12"/>
            <rFont val="ＭＳ ゴシック"/>
            <charset val="128"/>
          </rPr>
          <t>指数（ＳＤＩ）</t>
        </r>
      </text>
    </comment>
    <comment ref="BF158" authorId="0">
      <text>
        <r>
          <rPr>
            <sz val="12"/>
            <rFont val="ＭＳ ゴシック"/>
            <charset val="128"/>
          </rPr>
          <t>結果コメント１
４桁コードをセットする場合は頭’０’埋めで右詰めで登録すること</t>
        </r>
      </text>
    </comment>
    <comment ref="BG158" authorId="0">
      <text>
        <r>
          <rPr>
            <sz val="12"/>
            <rFont val="ＭＳ ゴシック"/>
            <charset val="128"/>
          </rPr>
          <t>結果コメント２
４桁コードをセットする場合は頭’０’埋めで右詰めで登録すること</t>
        </r>
      </text>
    </comment>
    <comment ref="BH158" authorId="0">
      <text>
        <r>
          <rPr>
            <sz val="16"/>
            <rFont val="ＭＳ Ｐゴシック"/>
            <charset val="128"/>
          </rPr>
          <t>結果状況コード
[ 0:未入力 1:中間結果 3:最終結果 ]</t>
        </r>
      </text>
    </comment>
    <comment ref="BI158" authorId="0">
      <text>
        <r>
          <rPr>
            <sz val="12"/>
            <rFont val="ＭＳ ゴシック"/>
            <charset val="128"/>
          </rPr>
          <t xml:space="preserve">パニックレンジフラグ
BML設定のパニック値（基準値マスタ）で報告要否を判別。
[ 0:デフォルト 1:BMLパニック報告対象 ]
</t>
        </r>
      </text>
    </comment>
    <comment ref="BJ15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8" authorId="0">
      <text>
        <r>
          <rPr>
            <sz val="12"/>
            <rFont val="ＭＳ ゴシック"/>
            <charset val="128"/>
          </rPr>
          <t xml:space="preserve">結果換算フラグ
換算した結果か否か
[ 0:デフォルト 1:換算結果 ]
</t>
        </r>
      </text>
    </comment>
    <comment ref="BL15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8" authorId="0">
      <text>
        <r>
          <rPr>
            <sz val="12"/>
            <rFont val="ＭＳ ゴシック"/>
            <charset val="128"/>
          </rPr>
          <t>特別異常値区分（男）
施設？で判断可能。</t>
        </r>
      </text>
    </comment>
    <comment ref="BQ158" authorId="0">
      <text>
        <r>
          <rPr>
            <sz val="12"/>
            <rFont val="ＭＳ ゴシック"/>
            <charset val="128"/>
          </rPr>
          <t>特別異常値区分（女）
施設？で判断可能。</t>
        </r>
      </text>
    </comment>
    <comment ref="BR158" authorId="0">
      <text>
        <r>
          <rPr>
            <sz val="12"/>
            <rFont val="ＭＳ ゴシック"/>
            <charset val="128"/>
          </rPr>
          <t>特別異常値区分（不明）
施設？で判断可能。</t>
        </r>
      </text>
    </comment>
    <comment ref="BS158" authorId="0">
      <text>
        <r>
          <rPr>
            <sz val="12"/>
            <rFont val="ＭＳ ゴシック"/>
            <charset val="128"/>
          </rPr>
          <t>血清情報(乳び）レベル
'－３ ～ ＋３</t>
        </r>
      </text>
    </comment>
    <comment ref="BT158" authorId="0">
      <text>
        <r>
          <rPr>
            <sz val="12"/>
            <rFont val="ＭＳ ゴシック"/>
            <charset val="128"/>
          </rPr>
          <t>血清情報(乳び）エラーステータス
分析機の値を設定</t>
        </r>
      </text>
    </comment>
    <comment ref="BU158" authorId="0">
      <text>
        <r>
          <rPr>
            <sz val="12"/>
            <rFont val="ＭＳ ゴシック"/>
            <charset val="128"/>
          </rPr>
          <t>血清情報(溶血) レベル
'－３ ～ ＋３</t>
        </r>
      </text>
    </comment>
    <comment ref="BV158" authorId="0">
      <text>
        <r>
          <rPr>
            <sz val="12"/>
            <rFont val="ＭＳ ゴシック"/>
            <charset val="128"/>
          </rPr>
          <t>血清情報(溶血) エラーステータス
分析機の値を設定</t>
        </r>
      </text>
    </comment>
    <comment ref="BW158" authorId="0">
      <text>
        <r>
          <rPr>
            <sz val="12"/>
            <rFont val="ＭＳ ゴシック"/>
            <charset val="128"/>
          </rPr>
          <t>血清情報(etc)  レベル</t>
        </r>
      </text>
    </comment>
    <comment ref="BX158" authorId="0">
      <text>
        <r>
          <rPr>
            <sz val="12"/>
            <rFont val="ＭＳ ゴシック"/>
            <charset val="128"/>
          </rPr>
          <t>血清情報(etc)  エラーステータス</t>
        </r>
      </text>
    </comment>
    <comment ref="BY158" authorId="0">
      <text>
        <r>
          <rPr>
            <sz val="12"/>
            <rFont val="ＭＳ ゴシック"/>
            <charset val="128"/>
          </rPr>
          <t>コントロールＮｏ
精度管理対象元のコントロールNoを結果登録時に設定。</t>
        </r>
      </text>
    </comment>
    <comment ref="BZ158" authorId="0">
      <text>
        <r>
          <rPr>
            <sz val="12"/>
            <rFont val="ＭＳ ゴシック"/>
            <charset val="128"/>
          </rPr>
          <t>検査ＳＥＱ
検査G単位に振られる番号
初回：分注展開時にトレー毎に振る？W/S時は？</t>
        </r>
      </text>
    </comment>
    <comment ref="CA158" authorId="0">
      <text>
        <r>
          <rPr>
            <sz val="12"/>
            <rFont val="ＭＳ ゴシック"/>
            <charset val="128"/>
          </rPr>
          <t>検査バッチＮｏ</t>
        </r>
      </text>
    </comment>
    <comment ref="CB158" authorId="0">
      <text>
        <r>
          <rPr>
            <sz val="12"/>
            <rFont val="ＭＳ ゴシック"/>
            <charset val="128"/>
          </rPr>
          <t>プロットＮｏ
X_M管理対象元のプロットNoを結果登録時に設定。</t>
        </r>
      </text>
    </comment>
    <comment ref="CC158" authorId="0">
      <text>
        <r>
          <rPr>
            <sz val="12"/>
            <rFont val="ＭＳ ゴシック"/>
            <charset val="128"/>
          </rPr>
          <t>プロットＳＥＱ
プロットNO内のSEQ（ファイルで番号管理）</t>
        </r>
      </text>
    </comment>
    <comment ref="CD158" authorId="0">
      <text>
        <r>
          <rPr>
            <sz val="12"/>
            <rFont val="ＭＳ ゴシック"/>
            <charset val="128"/>
          </rPr>
          <t>データ入力担当者</t>
        </r>
      </text>
    </comment>
    <comment ref="CE158" authorId="0">
      <text>
        <r>
          <rPr>
            <sz val="12"/>
            <rFont val="ＭＳ ゴシック"/>
            <charset val="128"/>
          </rPr>
          <t>データ入力日時</t>
        </r>
      </text>
    </comment>
    <comment ref="CF158" authorId="0">
      <text>
        <r>
          <rPr>
            <sz val="12"/>
            <rFont val="ＭＳ ゴシック"/>
            <charset val="128"/>
          </rPr>
          <t>検査完了日時</t>
        </r>
      </text>
    </comment>
    <comment ref="CG158" authorId="0">
      <text>
        <r>
          <rPr>
            <sz val="12"/>
            <rFont val="ＭＳ ゴシック"/>
            <charset val="128"/>
          </rPr>
          <t>報告日時</t>
        </r>
      </text>
    </comment>
    <comment ref="CH158" authorId="0">
      <text>
        <r>
          <rPr>
            <sz val="12"/>
            <rFont val="ＭＳ ゴシック"/>
            <charset val="128"/>
          </rPr>
          <t>報告希望時間
施設からの報告希望時間。
属性情報から引き継ぐ</t>
        </r>
      </text>
    </comment>
    <comment ref="CI158" authorId="0">
      <text>
        <r>
          <rPr>
            <sz val="12"/>
            <rFont val="ＭＳ ゴシック"/>
            <charset val="128"/>
          </rPr>
          <t>次回報告予定日
中間報告対象の最終報告予定日
報告時に項目マスタで＋日数を取得し設定</t>
        </r>
      </text>
    </comment>
    <comment ref="CJ158" authorId="0">
      <text>
        <r>
          <rPr>
            <sz val="12"/>
            <rFont val="ＭＳ ゴシック"/>
            <charset val="128"/>
          </rPr>
          <t>次回報告予定時刻
報告希望時間から引き継ぐ</t>
        </r>
      </text>
    </comment>
    <comment ref="CK15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8" authorId="0">
      <text>
        <r>
          <rPr>
            <sz val="12"/>
            <rFont val="ＭＳ ゴシック"/>
            <charset val="128"/>
          </rPr>
          <t>画像別紙フラグ
画像別紙情報が存在するか否か
[ 0:無し 1:有り]
検査結果詳細情報を使用する</t>
        </r>
      </text>
    </comment>
    <comment ref="CM158" authorId="0">
      <text>
        <r>
          <rPr>
            <sz val="12"/>
            <rFont val="ＭＳ ゴシック"/>
            <charset val="128"/>
          </rPr>
          <t>補正フラグ
[ 0:補正対象外 1:手動補正前 2:自動補正前 3:手動補正済 4:自動補正済 ]</t>
        </r>
      </text>
    </comment>
    <comment ref="CN158" authorId="0">
      <text>
        <r>
          <rPr>
            <sz val="12"/>
            <rFont val="ＭＳ Ｐゴシック"/>
            <charset val="128"/>
          </rPr>
          <t>結果優先フラグ
複数検査回数で画面、帳票等に優先的に表示させるためのフラグ
[ ｽﾍﾟｰｽ:ﾃﾞﾌｫﾙﾄ 1:優先結果 ]</t>
        </r>
      </text>
    </comment>
    <comment ref="CO158" authorId="0">
      <text>
        <r>
          <rPr>
            <sz val="12"/>
            <rFont val="ＭＳ ゴシック"/>
            <charset val="128"/>
          </rPr>
          <t>手入力フラグ
手入力されたかどうかを判断するフラグ
[ ｽﾍﾟｰｽ:ﾃﾞﾌｫﾙﾄ 1:手入力結果 ]</t>
        </r>
      </text>
    </comment>
    <comment ref="CP158" authorId="0">
      <text>
        <r>
          <rPr>
            <sz val="12"/>
            <rFont val="ＭＳ ゴシック"/>
            <charset val="128"/>
          </rPr>
          <t>採用フラグ
同一検査回数内で結果を採用したフラグ</t>
        </r>
      </text>
    </comment>
    <comment ref="CQ15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8" authorId="0">
      <text>
        <r>
          <rPr>
            <sz val="12"/>
            <rFont val="ＭＳ ゴシック"/>
            <charset val="128"/>
          </rPr>
          <t>再検フラグ01
オンライン、入力画面にてレンジチェック（RNGCHKMST）を行った際に更新する。
正常　　　：０、１
高値エラー：３
低値エラー：４</t>
        </r>
      </text>
    </comment>
    <comment ref="CS15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8" authorId="0">
      <text>
        <r>
          <rPr>
            <sz val="12"/>
            <rFont val="ＭＳ ゴシック"/>
            <charset val="128"/>
          </rPr>
          <t>再検フラグ04
※分画チェック</t>
        </r>
      </text>
    </comment>
    <comment ref="CV158" authorId="0">
      <text>
        <r>
          <rPr>
            <sz val="12"/>
            <rFont val="ＭＳ ゴシック"/>
            <charset val="128"/>
          </rPr>
          <t>再検フラグ05
※乳び・溶血チェック</t>
        </r>
      </text>
    </comment>
    <comment ref="CW158" authorId="0">
      <text>
        <r>
          <rPr>
            <sz val="12"/>
            <rFont val="ＭＳ ゴシック"/>
            <charset val="128"/>
          </rPr>
          <t xml:space="preserve">※履歴チェック
</t>
        </r>
      </text>
    </comment>
    <comment ref="CX15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8" authorId="0">
      <text>
        <r>
          <rPr>
            <sz val="12"/>
            <rFont val="ＭＳ ゴシック"/>
            <charset val="128"/>
          </rPr>
          <t>再検フラグ08
※計算チェック</t>
        </r>
      </text>
    </comment>
    <comment ref="CZ158" authorId="0">
      <text>
        <r>
          <rPr>
            <sz val="12"/>
            <rFont val="ＭＳ ゴシック"/>
            <charset val="128"/>
          </rPr>
          <t>再検フラグ09
※１００％チェック</t>
        </r>
      </text>
    </comment>
    <comment ref="DA158" authorId="0">
      <text>
        <r>
          <rPr>
            <sz val="12"/>
            <rFont val="ＭＳ ゴシック"/>
            <charset val="128"/>
          </rPr>
          <t>再検フラグ10
※透析前後チェック</t>
        </r>
      </text>
    </comment>
    <comment ref="DB15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8" authorId="0">
      <text>
        <r>
          <rPr>
            <sz val="12"/>
            <rFont val="ＭＳ ゴシック"/>
            <charset val="128"/>
          </rPr>
          <t xml:space="preserve">再検フラグ12
※校正処理
</t>
        </r>
      </text>
    </comment>
    <comment ref="DD158" authorId="0">
      <text>
        <r>
          <rPr>
            <sz val="12"/>
            <rFont val="ＭＳ ゴシック"/>
            <charset val="128"/>
          </rPr>
          <t>再検フラグ13
※照合NG確定処理</t>
        </r>
      </text>
    </comment>
    <comment ref="DE158" authorId="0">
      <text>
        <r>
          <rPr>
            <sz val="12"/>
            <rFont val="ＭＳ ゴシック"/>
            <charset val="128"/>
          </rPr>
          <t>再検フラグ14
※相関チェック(WS間)</t>
        </r>
      </text>
    </comment>
    <comment ref="DF158" authorId="0">
      <text>
        <r>
          <rPr>
            <sz val="12"/>
            <rFont val="ＭＳ ゴシック"/>
            <charset val="128"/>
          </rPr>
          <t>再検フラグ15
※負荷パターンチェック</t>
        </r>
      </text>
    </comment>
    <comment ref="DG15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8" authorId="0">
      <text>
        <r>
          <rPr>
            <sz val="12"/>
            <rFont val="ＭＳ ゴシック"/>
            <charset val="128"/>
          </rPr>
          <t xml:space="preserve">再検フラグ17
※チェック状態フラグ
[ 0:未ﾁｪｯｸ 1:OK 2:NG ]
(ﾁｪｯｸ不要なフラグは1＝OKの設定にすする)
</t>
        </r>
      </text>
    </comment>
    <comment ref="DI158" authorId="0">
      <text>
        <r>
          <rPr>
            <sz val="12"/>
            <rFont val="ＭＳ ゴシック"/>
            <charset val="128"/>
          </rPr>
          <t>再検フラグ18</t>
        </r>
      </text>
    </comment>
    <comment ref="DJ158" authorId="0">
      <text>
        <r>
          <rPr>
            <sz val="12"/>
            <rFont val="ＭＳ ゴシック"/>
            <charset val="128"/>
          </rPr>
          <t xml:space="preserve">再検フラグ19
※チェック状態フラグ
[ 0:未ﾁｪｯｸ 1:OK 2:NG ]
(ﾁｪｯｸ不要なフラグは1＝OKの設定にすする)
</t>
        </r>
      </text>
    </comment>
    <comment ref="DK158" authorId="0">
      <text>
        <r>
          <rPr>
            <sz val="12"/>
            <rFont val="ＭＳ ゴシック"/>
            <charset val="128"/>
          </rPr>
          <t xml:space="preserve">再検フラグ20
※チェック状態フラグ
[ 0:未ﾁｪｯｸ 1:OK 2:NG ]
(ﾁｪｯｸ不要なフラグは1＝OKの設定にすする)
</t>
        </r>
      </text>
    </comment>
    <comment ref="DL158" authorId="0">
      <text>
        <r>
          <rPr>
            <sz val="12"/>
            <rFont val="ＭＳ ゴシック"/>
            <charset val="128"/>
          </rPr>
          <t>再検理由コードＡ
代表の再検理由コードをセット</t>
        </r>
      </text>
    </comment>
    <comment ref="DM158" authorId="0">
      <text>
        <r>
          <rPr>
            <sz val="12"/>
            <rFont val="ＭＳ ゴシック"/>
            <charset val="128"/>
          </rPr>
          <t xml:space="preserve">再検理由コードＢ
代表の再検理由コードをセット
</t>
        </r>
      </text>
    </comment>
    <comment ref="DN158" authorId="0">
      <text>
        <r>
          <rPr>
            <sz val="12"/>
            <rFont val="ＭＳ ゴシック"/>
            <charset val="128"/>
          </rPr>
          <t>再検理由コードＣ
代表の再検理由コードをセット</t>
        </r>
      </text>
    </comment>
    <comment ref="DO158" authorId="0">
      <text>
        <r>
          <rPr>
            <sz val="12"/>
            <rFont val="ＭＳ ゴシック"/>
            <charset val="128"/>
          </rPr>
          <t>情報更新日時</t>
        </r>
      </text>
    </comment>
    <comment ref="DP158" authorId="0">
      <text>
        <r>
          <rPr>
            <sz val="12"/>
            <rFont val="ＭＳ ゴシック"/>
            <charset val="128"/>
          </rPr>
          <t>情報登録日時
データが作成された時の登録日時</t>
        </r>
      </text>
    </comment>
    <comment ref="DQ158" authorId="0">
      <text>
        <r>
          <rPr>
            <sz val="12"/>
            <rFont val="ＭＳ ゴシック"/>
            <charset val="128"/>
          </rPr>
          <t>照会結果
検査結果＋「以上・以下・未満」等を付加し編集済みの表示用結果値</t>
        </r>
      </text>
    </comment>
    <comment ref="B164" authorId="0">
      <text>
        <r>
          <rPr>
            <sz val="12"/>
            <rFont val="ＭＳ ゴシック"/>
            <charset val="128"/>
          </rPr>
          <t>検査開始日</t>
        </r>
      </text>
    </comment>
    <comment ref="C164" authorId="0">
      <text>
        <r>
          <rPr>
            <sz val="12"/>
            <rFont val="ＭＳ ゴシック"/>
            <charset val="128"/>
          </rPr>
          <t>処理日</t>
        </r>
      </text>
    </comment>
    <comment ref="D16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64" authorId="0">
      <text>
        <r>
          <rPr>
            <sz val="12"/>
            <rFont val="ＭＳ ゴシック"/>
            <charset val="128"/>
          </rPr>
          <t>検体Ｎｏ桁数フラグ
[ ｽﾍﾟｰｽ:旧ﾚｲｱｳﾄ 6:６桁 7:７桁 9:９桁 ]</t>
        </r>
      </text>
    </comment>
    <comment ref="F164" authorId="0">
      <text>
        <r>
          <rPr>
            <sz val="12"/>
            <rFont val="ＭＳ ゴシック"/>
            <charset val="128"/>
          </rPr>
          <t>検査グループ
EUC対応で16byte。</t>
        </r>
      </text>
    </comment>
    <comment ref="G164" authorId="0">
      <text>
        <r>
          <rPr>
            <b/>
            <sz val="12"/>
            <rFont val="ＭＳ ゴシック"/>
            <charset val="128"/>
          </rPr>
          <t xml:space="preserve">項目コード:
</t>
        </r>
      </text>
    </comment>
    <comment ref="H164" authorId="0">
      <text>
        <r>
          <rPr>
            <sz val="12"/>
            <rFont val="ＭＳ ゴシック"/>
            <charset val="128"/>
          </rPr>
          <t>検査回数</t>
        </r>
      </text>
    </comment>
    <comment ref="I164" authorId="0">
      <text>
        <r>
          <rPr>
            <sz val="12"/>
            <rFont val="ＭＳ ゴシック"/>
            <charset val="128"/>
          </rPr>
          <t>検査回数枝番
同一検査回数で希釈倍率が違うものを表現</t>
        </r>
      </text>
    </comment>
    <comment ref="J164" authorId="0">
      <text>
        <r>
          <rPr>
            <sz val="12"/>
            <rFont val="ＭＳ ゴシック"/>
            <charset val="128"/>
          </rPr>
          <t xml:space="preserve">依頼発生元区分
[ 0:上位ｼｽﾃﾑ(報告あり) 1:ｻﾃﾗｲﾄｼｽﾃﾑ(報告あり) 2:ｻﾃﾗｲﾄｼｽﾃﾑ(報告なし) ]
</t>
        </r>
      </text>
    </comment>
    <comment ref="K16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6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64" authorId="0">
      <text>
        <r>
          <rPr>
            <sz val="12"/>
            <rFont val="ＭＳ ゴシック"/>
            <charset val="128"/>
          </rPr>
          <t>ＢＭＬ受付年月日</t>
        </r>
      </text>
    </comment>
    <comment ref="N164" authorId="0">
      <text>
        <r>
          <rPr>
            <sz val="12"/>
            <rFont val="ＭＳ ゴシック"/>
            <charset val="128"/>
          </rPr>
          <t>依頼書Ｎｏ</t>
        </r>
      </text>
    </comment>
    <comment ref="O164" authorId="0">
      <text>
        <r>
          <rPr>
            <sz val="12"/>
            <rFont val="ＭＳ ゴシック"/>
            <charset val="128"/>
          </rPr>
          <t>依頼書Ｎｏ桁数フラグ
[ ｽﾍﾟｰｽ:旧ﾚｲｱｳﾄ 6:６桁 7:７桁 9:９桁 ]</t>
        </r>
      </text>
    </comment>
    <comment ref="P164" authorId="0">
      <text>
        <r>
          <rPr>
            <sz val="12"/>
            <rFont val="ＭＳ ゴシック"/>
            <charset val="128"/>
          </rPr>
          <t>属性世代Ｎｏ
'’０’からカウントアップ</t>
        </r>
      </text>
    </comment>
    <comment ref="Q164" authorId="0">
      <text>
        <r>
          <rPr>
            <sz val="12"/>
            <rFont val="ＭＳ ゴシック"/>
            <charset val="128"/>
          </rPr>
          <t>施設コード</t>
        </r>
      </text>
    </comment>
    <comment ref="R164" authorId="0">
      <text>
        <r>
          <rPr>
            <sz val="12"/>
            <rFont val="ＭＳ ゴシック"/>
            <charset val="128"/>
          </rPr>
          <t>トレーＩＤ</t>
        </r>
      </text>
    </comment>
    <comment ref="S164" authorId="0">
      <text>
        <r>
          <rPr>
            <sz val="12"/>
            <rFont val="ＭＳ ゴシック"/>
            <charset val="128"/>
          </rPr>
          <t>トレーポジション</t>
        </r>
      </text>
    </comment>
    <comment ref="T164" authorId="0">
      <text>
        <r>
          <rPr>
            <sz val="12"/>
            <rFont val="ＭＳ ゴシック"/>
            <charset val="128"/>
          </rPr>
          <t>アッセイラックＩＤ</t>
        </r>
      </text>
    </comment>
    <comment ref="U164" authorId="0">
      <text>
        <r>
          <rPr>
            <sz val="12"/>
            <rFont val="ＭＳ ゴシック"/>
            <charset val="128"/>
          </rPr>
          <t>アッセイラックポジション</t>
        </r>
      </text>
    </comment>
    <comment ref="V164" authorId="0">
      <text>
        <r>
          <rPr>
            <sz val="12"/>
            <rFont val="ＭＳ ゴシック"/>
            <charset val="128"/>
          </rPr>
          <t>親項目コード
分画・負荷の親項目コード</t>
        </r>
      </text>
    </comment>
    <comment ref="W164" authorId="0">
      <text>
        <r>
          <rPr>
            <sz val="12"/>
            <rFont val="ＭＳ ゴシック"/>
            <charset val="128"/>
          </rPr>
          <t>セクションコード
例：　A　生化/マルチ
　　　B　血液学</t>
        </r>
      </text>
    </comment>
    <comment ref="X16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64" authorId="0">
      <text>
        <r>
          <rPr>
            <sz val="12"/>
            <rFont val="ＭＳ ゴシック"/>
            <charset val="128"/>
          </rPr>
          <t>サンプリングコード
現行ＷＳｺｰﾄﾞ</t>
        </r>
      </text>
    </comment>
    <comment ref="Z164" authorId="0">
      <text>
        <r>
          <rPr>
            <sz val="12"/>
            <rFont val="ＭＳ ゴシック"/>
            <charset val="128"/>
          </rPr>
          <t>分析機区分</t>
        </r>
      </text>
    </comment>
    <comment ref="AA164" authorId="0">
      <text>
        <r>
          <rPr>
            <sz val="12"/>
            <rFont val="ＭＳ ゴシック"/>
            <charset val="128"/>
          </rPr>
          <t xml:space="preserve">分析機ライン
</t>
        </r>
      </text>
    </comment>
    <comment ref="AB164" authorId="0">
      <text>
        <r>
          <rPr>
            <sz val="12"/>
            <rFont val="ＭＳ ゴシック"/>
            <charset val="128"/>
          </rPr>
          <t>分析機号機
号機＋モジュールＮＯ</t>
        </r>
      </text>
    </comment>
    <comment ref="AC164" authorId="0">
      <text>
        <r>
          <rPr>
            <sz val="12"/>
            <rFont val="ＭＳ ゴシック"/>
            <charset val="128"/>
          </rPr>
          <t>分析機ＳＥＱ
モジュール単位のSEQ。結果登録時に設定。
BM=分析機からの番号、日立=システム側で振る。</t>
        </r>
      </text>
    </comment>
    <comment ref="AD164" authorId="0">
      <text>
        <r>
          <rPr>
            <sz val="12"/>
            <rFont val="ＭＳ ゴシック"/>
            <charset val="128"/>
          </rPr>
          <t>分析機エラーステータス</t>
        </r>
      </text>
    </comment>
    <comment ref="AE164" authorId="0">
      <text>
        <r>
          <rPr>
            <sz val="12"/>
            <rFont val="ＭＳ ゴシック"/>
            <charset val="128"/>
          </rPr>
          <t>測定日時</t>
        </r>
      </text>
    </comment>
    <comment ref="AF164" authorId="0">
      <text>
        <r>
          <rPr>
            <sz val="12"/>
            <rFont val="ＭＳ ゴシック"/>
            <charset val="128"/>
          </rPr>
          <t>内部項目コード
分析機のチャネルコード
（分析機用項目コード）</t>
        </r>
      </text>
    </comment>
    <comment ref="AG164" authorId="0">
      <text>
        <r>
          <rPr>
            <sz val="12"/>
            <rFont val="ＭＳ ゴシック"/>
            <charset val="128"/>
          </rPr>
          <t>定性・定量フラグ
[ S:定性 R:定量 ]</t>
        </r>
      </text>
    </comment>
    <comment ref="AH164" authorId="0">
      <text>
        <r>
          <rPr>
            <sz val="12"/>
            <rFont val="ＭＳ ゴシック"/>
            <charset val="128"/>
          </rPr>
          <t>材料コード</t>
        </r>
      </text>
    </comment>
    <comment ref="AI164" authorId="0">
      <text>
        <r>
          <rPr>
            <sz val="12"/>
            <rFont val="ＭＳ ゴシック"/>
            <charset val="128"/>
          </rPr>
          <t>優先レベル
ユーザからの希望順位。検査の優先順位を示す。
01～99を任意に設定</t>
        </r>
      </text>
    </comment>
    <comment ref="AJ164" authorId="0">
      <text>
        <r>
          <rPr>
            <sz val="12"/>
            <rFont val="ＭＳ ゴシック"/>
            <charset val="128"/>
          </rPr>
          <t>基準値ＮＯ
報告書に記述する基準値を示す
推定材料と項目コードからマスタ参照して算出</t>
        </r>
      </text>
    </comment>
    <comment ref="AK16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64" authorId="0">
      <text>
        <r>
          <rPr>
            <sz val="12"/>
            <rFont val="ＭＳ ゴシック"/>
            <charset val="128"/>
          </rPr>
          <t>特別基準値ＮＯ
特別基準値マスタから導出した基準値Ｎｏ</t>
        </r>
      </text>
    </comment>
    <comment ref="AM16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64" authorId="0">
      <text>
        <r>
          <rPr>
            <sz val="12"/>
            <rFont val="ＭＳ ゴシック"/>
            <charset val="128"/>
          </rPr>
          <t>非定型負荷時間
非定型負荷区分の時間
G(12)なので24byte</t>
        </r>
      </text>
    </comment>
    <comment ref="AO164" authorId="0">
      <text>
        <r>
          <rPr>
            <sz val="12"/>
            <rFont val="ＭＳ ゴシック"/>
            <charset val="128"/>
          </rPr>
          <t>集検フラグ
[ 0:ﾃﾞﾌｫﾙﾄ 1:集検 ]</t>
        </r>
      </text>
    </comment>
    <comment ref="AP16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64" authorId="0">
      <text>
        <r>
          <rPr>
            <sz val="12"/>
            <rFont val="ＭＳ ゴシック"/>
            <charset val="128"/>
          </rPr>
          <t>凍結フラグ
凍結項目か否かを示す
区分は現行通り？→現行通り
[ ｶ:解凍 空白:一般項目 ﾄ:凍結 ]
EUC対応で2byte。</t>
        </r>
      </text>
    </comment>
    <comment ref="AR164" authorId="0">
      <text>
        <r>
          <rPr>
            <sz val="12"/>
            <rFont val="ＭＳ ゴシック"/>
            <charset val="128"/>
          </rPr>
          <t>実施希釈倍率
実際に測定された希釈倍率。</t>
        </r>
      </text>
    </comment>
    <comment ref="AS16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64" authorId="0">
      <text>
        <r>
          <rPr>
            <sz val="12"/>
            <rFont val="ＭＳ ゴシック"/>
            <charset val="128"/>
          </rPr>
          <t>緊急依頼フラグ
緊急の依頼かどうかを示す。（患者情報より）
[ 0:デフォルト 1:緊急 ]</t>
        </r>
      </text>
    </comment>
    <comment ref="AU164" authorId="0">
      <text>
        <r>
          <rPr>
            <sz val="12"/>
            <rFont val="ＭＳ ゴシック"/>
            <charset val="128"/>
          </rPr>
          <t>緊急依頼ロットＮｏ
緊急依頼の場合に投入する検体のまとまり</t>
        </r>
      </text>
    </comment>
    <comment ref="AV16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6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6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64" authorId="0">
      <text>
        <r>
          <rPr>
            <sz val="12"/>
            <rFont val="ＭＳ ゴシック"/>
            <charset val="128"/>
          </rPr>
          <t xml:space="preserve">生データ
分析機からのそのままの値、手入力したそのままの値。(数値のみ)
</t>
        </r>
      </text>
    </comment>
    <comment ref="AZ164" authorId="0">
      <text>
        <r>
          <rPr>
            <sz val="12"/>
            <rFont val="ＭＳ ゴシック"/>
            <charset val="128"/>
          </rPr>
          <t>検査結果１
基本的に数値データを保管する
必要に応じ換算、補正、校正後の値</t>
        </r>
      </text>
    </comment>
    <comment ref="BA16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6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64" authorId="0">
      <text>
        <r>
          <rPr>
            <sz val="12"/>
            <rFont val="ＭＳ ゴシック"/>
            <charset val="128"/>
          </rPr>
          <t>検査結果補足</t>
        </r>
      </text>
    </comment>
    <comment ref="BD164" authorId="0">
      <text>
        <r>
          <rPr>
            <sz val="12"/>
            <rFont val="ＭＳ ゴシック"/>
            <charset val="128"/>
          </rPr>
          <t>表示結果
画面から手入力された値および、分析機からの値を登録</t>
        </r>
      </text>
    </comment>
    <comment ref="BE164" authorId="0">
      <text>
        <r>
          <rPr>
            <sz val="12"/>
            <rFont val="ＭＳ ゴシック"/>
            <charset val="128"/>
          </rPr>
          <t>指数（ＳＤＩ）</t>
        </r>
      </text>
    </comment>
    <comment ref="BF164" authorId="0">
      <text>
        <r>
          <rPr>
            <sz val="12"/>
            <rFont val="ＭＳ ゴシック"/>
            <charset val="128"/>
          </rPr>
          <t>結果コメント１
４桁コードをセットする場合は頭’０’埋めで右詰めで登録すること</t>
        </r>
      </text>
    </comment>
    <comment ref="BG164" authorId="0">
      <text>
        <r>
          <rPr>
            <sz val="12"/>
            <rFont val="ＭＳ ゴシック"/>
            <charset val="128"/>
          </rPr>
          <t>結果コメント２
４桁コードをセットする場合は頭’０’埋めで右詰めで登録すること</t>
        </r>
      </text>
    </comment>
    <comment ref="BH164" authorId="0">
      <text>
        <r>
          <rPr>
            <sz val="16"/>
            <rFont val="ＭＳ Ｐゴシック"/>
            <charset val="128"/>
          </rPr>
          <t>結果状況コード
[ 0:未入力 1:中間結果 3:最終結果 ]</t>
        </r>
      </text>
    </comment>
    <comment ref="BI164" authorId="0">
      <text>
        <r>
          <rPr>
            <sz val="12"/>
            <rFont val="ＭＳ ゴシック"/>
            <charset val="128"/>
          </rPr>
          <t xml:space="preserve">パニックレンジフラグ
BML設定のパニック値（基準値マスタ）で報告要否を判別。
[ 0:デフォルト 1:BMLパニック報告対象 ]
</t>
        </r>
      </text>
    </comment>
    <comment ref="BJ16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64" authorId="0">
      <text>
        <r>
          <rPr>
            <sz val="12"/>
            <rFont val="ＭＳ ゴシック"/>
            <charset val="128"/>
          </rPr>
          <t xml:space="preserve">結果換算フラグ
換算した結果か否か
[ 0:デフォルト 1:換算結果 ]
</t>
        </r>
      </text>
    </comment>
    <comment ref="BL16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6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6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6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64" authorId="0">
      <text>
        <r>
          <rPr>
            <sz val="12"/>
            <rFont val="ＭＳ ゴシック"/>
            <charset val="128"/>
          </rPr>
          <t>特別異常値区分（男）
施設？で判断可能。</t>
        </r>
      </text>
    </comment>
    <comment ref="BQ164" authorId="0">
      <text>
        <r>
          <rPr>
            <sz val="12"/>
            <rFont val="ＭＳ ゴシック"/>
            <charset val="128"/>
          </rPr>
          <t>特別異常値区分（女）
施設？で判断可能。</t>
        </r>
      </text>
    </comment>
    <comment ref="BR164" authorId="0">
      <text>
        <r>
          <rPr>
            <sz val="12"/>
            <rFont val="ＭＳ ゴシック"/>
            <charset val="128"/>
          </rPr>
          <t>特別異常値区分（不明）
施設？で判断可能。</t>
        </r>
      </text>
    </comment>
    <comment ref="BS164" authorId="0">
      <text>
        <r>
          <rPr>
            <sz val="12"/>
            <rFont val="ＭＳ ゴシック"/>
            <charset val="128"/>
          </rPr>
          <t>血清情報(乳び）レベル
'－３ ～ ＋３</t>
        </r>
      </text>
    </comment>
    <comment ref="BT164" authorId="0">
      <text>
        <r>
          <rPr>
            <sz val="12"/>
            <rFont val="ＭＳ ゴシック"/>
            <charset val="128"/>
          </rPr>
          <t>血清情報(乳び）エラーステータス
分析機の値を設定</t>
        </r>
      </text>
    </comment>
    <comment ref="BU164" authorId="0">
      <text>
        <r>
          <rPr>
            <sz val="12"/>
            <rFont val="ＭＳ ゴシック"/>
            <charset val="128"/>
          </rPr>
          <t>血清情報(溶血) レベル
'－３ ～ ＋３</t>
        </r>
      </text>
    </comment>
    <comment ref="BV164" authorId="0">
      <text>
        <r>
          <rPr>
            <sz val="12"/>
            <rFont val="ＭＳ ゴシック"/>
            <charset val="128"/>
          </rPr>
          <t>血清情報(溶血) エラーステータス
分析機の値を設定</t>
        </r>
      </text>
    </comment>
    <comment ref="BW164" authorId="0">
      <text>
        <r>
          <rPr>
            <sz val="12"/>
            <rFont val="ＭＳ ゴシック"/>
            <charset val="128"/>
          </rPr>
          <t>血清情報(etc)  レベル</t>
        </r>
      </text>
    </comment>
    <comment ref="BX164" authorId="0">
      <text>
        <r>
          <rPr>
            <sz val="12"/>
            <rFont val="ＭＳ ゴシック"/>
            <charset val="128"/>
          </rPr>
          <t>血清情報(etc)  エラーステータス</t>
        </r>
      </text>
    </comment>
    <comment ref="BY164" authorId="0">
      <text>
        <r>
          <rPr>
            <sz val="12"/>
            <rFont val="ＭＳ ゴシック"/>
            <charset val="128"/>
          </rPr>
          <t>コントロールＮｏ
精度管理対象元のコントロールNoを結果登録時に設定。</t>
        </r>
      </text>
    </comment>
    <comment ref="BZ164" authorId="0">
      <text>
        <r>
          <rPr>
            <sz val="12"/>
            <rFont val="ＭＳ ゴシック"/>
            <charset val="128"/>
          </rPr>
          <t>検査ＳＥＱ
検査G単位に振られる番号
初回：分注展開時にトレー毎に振る？W/S時は？</t>
        </r>
      </text>
    </comment>
    <comment ref="CA164" authorId="0">
      <text>
        <r>
          <rPr>
            <sz val="12"/>
            <rFont val="ＭＳ ゴシック"/>
            <charset val="128"/>
          </rPr>
          <t>検査バッチＮｏ</t>
        </r>
      </text>
    </comment>
    <comment ref="CB164" authorId="0">
      <text>
        <r>
          <rPr>
            <sz val="12"/>
            <rFont val="ＭＳ ゴシック"/>
            <charset val="128"/>
          </rPr>
          <t>プロットＮｏ
X_M管理対象元のプロットNoを結果登録時に設定。</t>
        </r>
      </text>
    </comment>
    <comment ref="CC164" authorId="0">
      <text>
        <r>
          <rPr>
            <sz val="12"/>
            <rFont val="ＭＳ ゴシック"/>
            <charset val="128"/>
          </rPr>
          <t>プロットＳＥＱ
プロットNO内のSEQ（ファイルで番号管理）</t>
        </r>
      </text>
    </comment>
    <comment ref="CD164" authorId="0">
      <text>
        <r>
          <rPr>
            <sz val="12"/>
            <rFont val="ＭＳ ゴシック"/>
            <charset val="128"/>
          </rPr>
          <t>データ入力担当者</t>
        </r>
      </text>
    </comment>
    <comment ref="CE164" authorId="0">
      <text>
        <r>
          <rPr>
            <sz val="12"/>
            <rFont val="ＭＳ ゴシック"/>
            <charset val="128"/>
          </rPr>
          <t>データ入力日時</t>
        </r>
      </text>
    </comment>
    <comment ref="CF164" authorId="0">
      <text>
        <r>
          <rPr>
            <sz val="12"/>
            <rFont val="ＭＳ ゴシック"/>
            <charset val="128"/>
          </rPr>
          <t>検査完了日時</t>
        </r>
      </text>
    </comment>
    <comment ref="CG164" authorId="0">
      <text>
        <r>
          <rPr>
            <sz val="12"/>
            <rFont val="ＭＳ ゴシック"/>
            <charset val="128"/>
          </rPr>
          <t>報告日時</t>
        </r>
      </text>
    </comment>
    <comment ref="CH164" authorId="0">
      <text>
        <r>
          <rPr>
            <sz val="12"/>
            <rFont val="ＭＳ ゴシック"/>
            <charset val="128"/>
          </rPr>
          <t>報告希望時間
施設からの報告希望時間。
属性情報から引き継ぐ</t>
        </r>
      </text>
    </comment>
    <comment ref="CI164" authorId="0">
      <text>
        <r>
          <rPr>
            <sz val="12"/>
            <rFont val="ＭＳ ゴシック"/>
            <charset val="128"/>
          </rPr>
          <t>次回報告予定日
中間報告対象の最終報告予定日
報告時に項目マスタで＋日数を取得し設定</t>
        </r>
      </text>
    </comment>
    <comment ref="CJ164" authorId="0">
      <text>
        <r>
          <rPr>
            <sz val="12"/>
            <rFont val="ＭＳ ゴシック"/>
            <charset val="128"/>
          </rPr>
          <t>次回報告予定時刻
報告希望時間から引き継ぐ</t>
        </r>
      </text>
    </comment>
    <comment ref="CK16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64" authorId="0">
      <text>
        <r>
          <rPr>
            <sz val="12"/>
            <rFont val="ＭＳ ゴシック"/>
            <charset val="128"/>
          </rPr>
          <t>画像別紙フラグ
画像別紙情報が存在するか否か
[ 0:無し 1:有り]
検査結果詳細情報を使用する</t>
        </r>
      </text>
    </comment>
    <comment ref="CM164" authorId="0">
      <text>
        <r>
          <rPr>
            <sz val="12"/>
            <rFont val="ＭＳ ゴシック"/>
            <charset val="128"/>
          </rPr>
          <t>補正フラグ
[ 0:補正対象外 1:手動補正前 2:自動補正前 3:手動補正済 4:自動補正済 ]</t>
        </r>
      </text>
    </comment>
    <comment ref="CN164" authorId="0">
      <text>
        <r>
          <rPr>
            <sz val="12"/>
            <rFont val="ＭＳ Ｐゴシック"/>
            <charset val="128"/>
          </rPr>
          <t>結果優先フラグ
複数検査回数で画面、帳票等に優先的に表示させるためのフラグ
[ ｽﾍﾟｰｽ:ﾃﾞﾌｫﾙﾄ 1:優先結果 ]</t>
        </r>
      </text>
    </comment>
    <comment ref="CO164" authorId="0">
      <text>
        <r>
          <rPr>
            <sz val="12"/>
            <rFont val="ＭＳ ゴシック"/>
            <charset val="128"/>
          </rPr>
          <t>手入力フラグ
手入力されたかどうかを判断するフラグ
[ ｽﾍﾟｰｽ:ﾃﾞﾌｫﾙﾄ 1:手入力結果 ]</t>
        </r>
      </text>
    </comment>
    <comment ref="CP164" authorId="0">
      <text>
        <r>
          <rPr>
            <sz val="12"/>
            <rFont val="ＭＳ ゴシック"/>
            <charset val="128"/>
          </rPr>
          <t>採用フラグ
同一検査回数内で結果を採用したフラグ</t>
        </r>
      </text>
    </comment>
    <comment ref="CQ16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64" authorId="0">
      <text>
        <r>
          <rPr>
            <sz val="12"/>
            <rFont val="ＭＳ ゴシック"/>
            <charset val="128"/>
          </rPr>
          <t>再検フラグ01
オンライン、入力画面にてレンジチェック（RNGCHKMST）を行った際に更新する。
正常　　　：０、１
高値エラー：３
低値エラー：４</t>
        </r>
      </text>
    </comment>
    <comment ref="CS16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6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64" authorId="0">
      <text>
        <r>
          <rPr>
            <sz val="12"/>
            <rFont val="ＭＳ ゴシック"/>
            <charset val="128"/>
          </rPr>
          <t>再検フラグ04
※分画チェック</t>
        </r>
      </text>
    </comment>
    <comment ref="CV164" authorId="0">
      <text>
        <r>
          <rPr>
            <sz val="12"/>
            <rFont val="ＭＳ ゴシック"/>
            <charset val="128"/>
          </rPr>
          <t>再検フラグ05
※乳び・溶血チェック</t>
        </r>
      </text>
    </comment>
    <comment ref="CW164" authorId="0">
      <text>
        <r>
          <rPr>
            <sz val="12"/>
            <rFont val="ＭＳ ゴシック"/>
            <charset val="128"/>
          </rPr>
          <t xml:space="preserve">※履歴チェック
</t>
        </r>
      </text>
    </comment>
    <comment ref="CX16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64" authorId="0">
      <text>
        <r>
          <rPr>
            <sz val="12"/>
            <rFont val="ＭＳ ゴシック"/>
            <charset val="128"/>
          </rPr>
          <t>再検フラグ08
※計算チェック</t>
        </r>
      </text>
    </comment>
    <comment ref="CZ164" authorId="0">
      <text>
        <r>
          <rPr>
            <sz val="12"/>
            <rFont val="ＭＳ ゴシック"/>
            <charset val="128"/>
          </rPr>
          <t>再検フラグ09
※１００％チェック</t>
        </r>
      </text>
    </comment>
    <comment ref="DA164" authorId="0">
      <text>
        <r>
          <rPr>
            <sz val="12"/>
            <rFont val="ＭＳ ゴシック"/>
            <charset val="128"/>
          </rPr>
          <t>再検フラグ10
※透析前後チェック</t>
        </r>
      </text>
    </comment>
    <comment ref="DB16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64" authorId="0">
      <text>
        <r>
          <rPr>
            <sz val="12"/>
            <rFont val="ＭＳ ゴシック"/>
            <charset val="128"/>
          </rPr>
          <t xml:space="preserve">再検フラグ12
※校正処理
</t>
        </r>
      </text>
    </comment>
    <comment ref="DD164" authorId="0">
      <text>
        <r>
          <rPr>
            <sz val="12"/>
            <rFont val="ＭＳ ゴシック"/>
            <charset val="128"/>
          </rPr>
          <t>再検フラグ13
※照合NG確定処理</t>
        </r>
      </text>
    </comment>
    <comment ref="DE164" authorId="0">
      <text>
        <r>
          <rPr>
            <sz val="12"/>
            <rFont val="ＭＳ ゴシック"/>
            <charset val="128"/>
          </rPr>
          <t>再検フラグ14
※相関チェック(WS間)</t>
        </r>
      </text>
    </comment>
    <comment ref="DF164" authorId="0">
      <text>
        <r>
          <rPr>
            <sz val="12"/>
            <rFont val="ＭＳ ゴシック"/>
            <charset val="128"/>
          </rPr>
          <t>再検フラグ15
※負荷パターンチェック</t>
        </r>
      </text>
    </comment>
    <comment ref="DG16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64" authorId="0">
      <text>
        <r>
          <rPr>
            <sz val="12"/>
            <rFont val="ＭＳ ゴシック"/>
            <charset val="128"/>
          </rPr>
          <t xml:space="preserve">再検フラグ17
※チェック状態フラグ
[ 0:未ﾁｪｯｸ 1:OK 2:NG ]
(ﾁｪｯｸ不要なフラグは1＝OKの設定にすする)
</t>
        </r>
      </text>
    </comment>
    <comment ref="DI164" authorId="0">
      <text>
        <r>
          <rPr>
            <sz val="12"/>
            <rFont val="ＭＳ ゴシック"/>
            <charset val="128"/>
          </rPr>
          <t>再検フラグ18</t>
        </r>
      </text>
    </comment>
    <comment ref="DJ164" authorId="0">
      <text>
        <r>
          <rPr>
            <sz val="12"/>
            <rFont val="ＭＳ ゴシック"/>
            <charset val="128"/>
          </rPr>
          <t xml:space="preserve">再検フラグ19
※チェック状態フラグ
[ 0:未ﾁｪｯｸ 1:OK 2:NG ]
(ﾁｪｯｸ不要なフラグは1＝OKの設定にすする)
</t>
        </r>
      </text>
    </comment>
    <comment ref="DK164" authorId="0">
      <text>
        <r>
          <rPr>
            <sz val="12"/>
            <rFont val="ＭＳ ゴシック"/>
            <charset val="128"/>
          </rPr>
          <t xml:space="preserve">再検フラグ20
※チェック状態フラグ
[ 0:未ﾁｪｯｸ 1:OK 2:NG ]
(ﾁｪｯｸ不要なフラグは1＝OKの設定にすする)
</t>
        </r>
      </text>
    </comment>
    <comment ref="DL164" authorId="0">
      <text>
        <r>
          <rPr>
            <sz val="12"/>
            <rFont val="ＭＳ ゴシック"/>
            <charset val="128"/>
          </rPr>
          <t>再検理由コードＡ
代表の再検理由コードをセット</t>
        </r>
      </text>
    </comment>
    <comment ref="DM164" authorId="0">
      <text>
        <r>
          <rPr>
            <sz val="12"/>
            <rFont val="ＭＳ ゴシック"/>
            <charset val="128"/>
          </rPr>
          <t xml:space="preserve">再検理由コードＢ
代表の再検理由コードをセット
</t>
        </r>
      </text>
    </comment>
    <comment ref="DN164" authorId="0">
      <text>
        <r>
          <rPr>
            <sz val="12"/>
            <rFont val="ＭＳ ゴシック"/>
            <charset val="128"/>
          </rPr>
          <t>再検理由コードＣ
代表の再検理由コードをセット</t>
        </r>
      </text>
    </comment>
    <comment ref="DO164" authorId="0">
      <text>
        <r>
          <rPr>
            <sz val="12"/>
            <rFont val="ＭＳ ゴシック"/>
            <charset val="128"/>
          </rPr>
          <t>情報更新日時</t>
        </r>
      </text>
    </comment>
    <comment ref="DP164" authorId="0">
      <text>
        <r>
          <rPr>
            <sz val="12"/>
            <rFont val="ＭＳ ゴシック"/>
            <charset val="128"/>
          </rPr>
          <t>情報登録日時
データが作成された時の登録日時</t>
        </r>
      </text>
    </comment>
    <comment ref="DQ164" authorId="0">
      <text>
        <r>
          <rPr>
            <sz val="12"/>
            <rFont val="ＭＳ ゴシック"/>
            <charset val="128"/>
          </rPr>
          <t>照会結果
検査結果＋「以上・以下・未満」等を付加し編集済みの表示用結果値</t>
        </r>
      </text>
    </comment>
  </commentList>
</comments>
</file>

<file path=xl/comments26.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7.xml><?xml version="1.0" encoding="utf-8"?>
<comments xmlns="http://schemas.openxmlformats.org/spreadsheetml/2006/main">
  <authors>
    <author>HAYASHIYOSHITO</author>
  </authors>
  <commentList>
    <comment ref="A71" authorId="0">
      <text>
        <r>
          <rPr>
            <sz val="12"/>
            <rFont val="ＭＳ ゴシック"/>
            <charset val="128"/>
          </rPr>
          <t>検査開始日</t>
        </r>
      </text>
    </comment>
    <comment ref="B71" authorId="0">
      <text>
        <r>
          <rPr>
            <sz val="12"/>
            <rFont val="ＭＳ ゴシック"/>
            <charset val="128"/>
          </rPr>
          <t>処理日</t>
        </r>
      </text>
    </comment>
    <comment ref="C7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71" authorId="0">
      <text>
        <r>
          <rPr>
            <sz val="12"/>
            <rFont val="ＭＳ ゴシック"/>
            <charset val="128"/>
          </rPr>
          <t>検体Ｎｏ桁数フラグ
[ ｽﾍﾟｰｽ:旧ﾚｲｱｳﾄ 6:６桁 7:７桁 9:９桁 ]</t>
        </r>
      </text>
    </comment>
    <comment ref="E71" authorId="0">
      <text>
        <r>
          <rPr>
            <sz val="12"/>
            <rFont val="ＭＳ ゴシック"/>
            <charset val="128"/>
          </rPr>
          <t>検査グループ
EUC対応で16byte。</t>
        </r>
      </text>
    </comment>
    <comment ref="F71" authorId="0">
      <text>
        <r>
          <rPr>
            <b/>
            <sz val="12"/>
            <rFont val="ＭＳ ゴシック"/>
            <charset val="128"/>
          </rPr>
          <t xml:space="preserve">項目コード:
</t>
        </r>
      </text>
    </comment>
    <comment ref="G71" authorId="0">
      <text>
        <r>
          <rPr>
            <sz val="12"/>
            <rFont val="ＭＳ ゴシック"/>
            <charset val="128"/>
          </rPr>
          <t>検査回数</t>
        </r>
      </text>
    </comment>
    <comment ref="H71" authorId="0">
      <text>
        <r>
          <rPr>
            <sz val="12"/>
            <rFont val="ＭＳ ゴシック"/>
            <charset val="128"/>
          </rPr>
          <t>検査回数枝番
同一検査回数で希釈倍率が違うものを表現</t>
        </r>
      </text>
    </comment>
    <comment ref="I71" authorId="0">
      <text>
        <r>
          <rPr>
            <sz val="12"/>
            <rFont val="ＭＳ ゴシック"/>
            <charset val="128"/>
          </rPr>
          <t xml:space="preserve">依頼発生元区分
[ 0:上位ｼｽﾃﾑ(報告あり) 1:ｻﾃﾗｲﾄｼｽﾃﾑ(報告あり) 2:ｻﾃﾗｲﾄｼｽﾃﾑ(報告なし) ]
</t>
        </r>
      </text>
    </comment>
    <comment ref="J7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7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71" authorId="0">
      <text>
        <r>
          <rPr>
            <sz val="12"/>
            <rFont val="ＭＳ ゴシック"/>
            <charset val="128"/>
          </rPr>
          <t>ＢＭＬ受付年月日</t>
        </r>
      </text>
    </comment>
    <comment ref="M71" authorId="0">
      <text>
        <r>
          <rPr>
            <sz val="12"/>
            <rFont val="ＭＳ ゴシック"/>
            <charset val="128"/>
          </rPr>
          <t>依頼書Ｎｏ</t>
        </r>
      </text>
    </comment>
    <comment ref="N71" authorId="0">
      <text>
        <r>
          <rPr>
            <sz val="12"/>
            <rFont val="ＭＳ ゴシック"/>
            <charset val="128"/>
          </rPr>
          <t>依頼書Ｎｏ桁数フラグ
[ ｽﾍﾟｰｽ:旧ﾚｲｱｳﾄ 6:６桁 7:７桁 9:９桁 ]</t>
        </r>
      </text>
    </comment>
    <comment ref="O71" authorId="0">
      <text>
        <r>
          <rPr>
            <sz val="12"/>
            <rFont val="ＭＳ ゴシック"/>
            <charset val="128"/>
          </rPr>
          <t>属性世代Ｎｏ
'’０’からカウントアップ</t>
        </r>
      </text>
    </comment>
    <comment ref="P71" authorId="0">
      <text>
        <r>
          <rPr>
            <sz val="12"/>
            <rFont val="ＭＳ ゴシック"/>
            <charset val="128"/>
          </rPr>
          <t>施設コード</t>
        </r>
      </text>
    </comment>
    <comment ref="Q71" authorId="0">
      <text>
        <r>
          <rPr>
            <sz val="12"/>
            <rFont val="ＭＳ ゴシック"/>
            <charset val="128"/>
          </rPr>
          <t>トレーＩＤ</t>
        </r>
      </text>
    </comment>
    <comment ref="R71" authorId="0">
      <text>
        <r>
          <rPr>
            <sz val="12"/>
            <rFont val="ＭＳ ゴシック"/>
            <charset val="128"/>
          </rPr>
          <t>トレーポジション</t>
        </r>
      </text>
    </comment>
    <comment ref="S71" authorId="0">
      <text>
        <r>
          <rPr>
            <sz val="12"/>
            <rFont val="ＭＳ ゴシック"/>
            <charset val="128"/>
          </rPr>
          <t>アッセイラックＩＤ</t>
        </r>
      </text>
    </comment>
    <comment ref="T71" authorId="0">
      <text>
        <r>
          <rPr>
            <sz val="12"/>
            <rFont val="ＭＳ ゴシック"/>
            <charset val="128"/>
          </rPr>
          <t>アッセイラックポジション</t>
        </r>
      </text>
    </comment>
    <comment ref="U71" authorId="0">
      <text>
        <r>
          <rPr>
            <sz val="12"/>
            <rFont val="ＭＳ ゴシック"/>
            <charset val="128"/>
          </rPr>
          <t>親項目コード
分画・負荷の親項目コード</t>
        </r>
      </text>
    </comment>
    <comment ref="V71" authorId="0">
      <text>
        <r>
          <rPr>
            <sz val="12"/>
            <rFont val="ＭＳ ゴシック"/>
            <charset val="128"/>
          </rPr>
          <t>セクションコード
例：　A　生化/マルチ
　　　B　血液学</t>
        </r>
      </text>
    </comment>
    <comment ref="W7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71" authorId="0">
      <text>
        <r>
          <rPr>
            <sz val="12"/>
            <rFont val="ＭＳ ゴシック"/>
            <charset val="128"/>
          </rPr>
          <t>サンプリングコード
現行ＷＳｺｰﾄﾞ</t>
        </r>
      </text>
    </comment>
    <comment ref="Y71" authorId="0">
      <text>
        <r>
          <rPr>
            <sz val="12"/>
            <rFont val="ＭＳ ゴシック"/>
            <charset val="128"/>
          </rPr>
          <t>分析機区分</t>
        </r>
      </text>
    </comment>
    <comment ref="Z71" authorId="0">
      <text>
        <r>
          <rPr>
            <sz val="12"/>
            <rFont val="ＭＳ ゴシック"/>
            <charset val="128"/>
          </rPr>
          <t xml:space="preserve">分析機ライン
</t>
        </r>
      </text>
    </comment>
    <comment ref="AA71" authorId="0">
      <text>
        <r>
          <rPr>
            <sz val="12"/>
            <rFont val="ＭＳ ゴシック"/>
            <charset val="128"/>
          </rPr>
          <t>分析機号機
号機＋モジュールＮＯ</t>
        </r>
      </text>
    </comment>
    <comment ref="AB71" authorId="0">
      <text>
        <r>
          <rPr>
            <sz val="12"/>
            <rFont val="ＭＳ ゴシック"/>
            <charset val="128"/>
          </rPr>
          <t>分析機ＳＥＱ
モジュール単位のSEQ。結果登録時に設定。
BM=分析機からの番号、日立=システム側で振る。</t>
        </r>
      </text>
    </comment>
    <comment ref="AC71" authorId="0">
      <text>
        <r>
          <rPr>
            <sz val="12"/>
            <rFont val="ＭＳ ゴシック"/>
            <charset val="128"/>
          </rPr>
          <t>分析機エラーステータス</t>
        </r>
      </text>
    </comment>
    <comment ref="AD71" authorId="0">
      <text>
        <r>
          <rPr>
            <sz val="12"/>
            <rFont val="ＭＳ ゴシック"/>
            <charset val="128"/>
          </rPr>
          <t>測定日時</t>
        </r>
      </text>
    </comment>
    <comment ref="AE71" authorId="0">
      <text>
        <r>
          <rPr>
            <sz val="12"/>
            <rFont val="ＭＳ ゴシック"/>
            <charset val="128"/>
          </rPr>
          <t>内部項目コード
分析機のチャネルコード
（分析機用項目コード）</t>
        </r>
      </text>
    </comment>
    <comment ref="AF71" authorId="0">
      <text>
        <r>
          <rPr>
            <sz val="12"/>
            <rFont val="ＭＳ ゴシック"/>
            <charset val="128"/>
          </rPr>
          <t>定性・定量フラグ
[ S:定性 R:定量 ]</t>
        </r>
      </text>
    </comment>
    <comment ref="AG71" authorId="0">
      <text>
        <r>
          <rPr>
            <sz val="12"/>
            <rFont val="ＭＳ ゴシック"/>
            <charset val="128"/>
          </rPr>
          <t>材料コード</t>
        </r>
      </text>
    </comment>
    <comment ref="AH71" authorId="0">
      <text>
        <r>
          <rPr>
            <sz val="12"/>
            <rFont val="ＭＳ ゴシック"/>
            <charset val="128"/>
          </rPr>
          <t>優先レベル
ユーザからの希望順位。検査の優先順位を示す。
01～99を任意に設定</t>
        </r>
      </text>
    </comment>
    <comment ref="AI71" authorId="0">
      <text>
        <r>
          <rPr>
            <sz val="12"/>
            <rFont val="ＭＳ ゴシック"/>
            <charset val="128"/>
          </rPr>
          <t>基準値ＮＯ
報告書に記述する基準値を示す
推定材料と項目コードからマスタ参照して算出</t>
        </r>
      </text>
    </comment>
    <comment ref="AJ7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71" authorId="0">
      <text>
        <r>
          <rPr>
            <sz val="12"/>
            <rFont val="ＭＳ ゴシック"/>
            <charset val="128"/>
          </rPr>
          <t>特別基準値ＮＯ
特別基準値マスタから導出した基準値Ｎｏ</t>
        </r>
      </text>
    </comment>
    <comment ref="AL7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71" authorId="0">
      <text>
        <r>
          <rPr>
            <sz val="12"/>
            <rFont val="ＭＳ ゴシック"/>
            <charset val="128"/>
          </rPr>
          <t>非定型負荷時間
非定型負荷区分の時間
G(12)なので24byte</t>
        </r>
      </text>
    </comment>
    <comment ref="AN71" authorId="0">
      <text>
        <r>
          <rPr>
            <sz val="12"/>
            <rFont val="ＭＳ ゴシック"/>
            <charset val="128"/>
          </rPr>
          <t>集検フラグ
[ 0:ﾃﾞﾌｫﾙﾄ 1:集検 ]</t>
        </r>
      </text>
    </comment>
    <comment ref="AO7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71" authorId="0">
      <text>
        <r>
          <rPr>
            <sz val="12"/>
            <rFont val="ＭＳ ゴシック"/>
            <charset val="128"/>
          </rPr>
          <t>凍結フラグ
凍結項目か否かを示す
区分は現行通り？→現行通り
[ ｶ:解凍 空白:一般項目 ﾄ:凍結 ]
EUC対応で2byte。</t>
        </r>
      </text>
    </comment>
    <comment ref="AQ71" authorId="0">
      <text>
        <r>
          <rPr>
            <sz val="12"/>
            <rFont val="ＭＳ ゴシック"/>
            <charset val="128"/>
          </rPr>
          <t>実施希釈倍率
実際に測定された希釈倍率。</t>
        </r>
      </text>
    </comment>
    <comment ref="AR7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71" authorId="0">
      <text>
        <r>
          <rPr>
            <sz val="12"/>
            <rFont val="ＭＳ ゴシック"/>
            <charset val="128"/>
          </rPr>
          <t>緊急依頼フラグ
緊急の依頼かどうかを示す。（患者情報より）
[ 0:デフォルト 1:緊急 ]</t>
        </r>
      </text>
    </comment>
    <comment ref="AT71" authorId="0">
      <text>
        <r>
          <rPr>
            <sz val="12"/>
            <rFont val="ＭＳ ゴシック"/>
            <charset val="128"/>
          </rPr>
          <t>緊急依頼ロットＮｏ
緊急依頼の場合に投入する検体のまとまり</t>
        </r>
      </text>
    </comment>
    <comment ref="AU7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7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7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71" authorId="0">
      <text>
        <r>
          <rPr>
            <sz val="12"/>
            <rFont val="ＭＳ ゴシック"/>
            <charset val="128"/>
          </rPr>
          <t xml:space="preserve">生データ
分析機からのそのままの値、手入力したそのままの値。(数値のみ)
</t>
        </r>
      </text>
    </comment>
    <comment ref="AY71" authorId="0">
      <text>
        <r>
          <rPr>
            <sz val="12"/>
            <rFont val="ＭＳ ゴシック"/>
            <charset val="128"/>
          </rPr>
          <t>検査結果１
基本的に数値データを保管する
必要に応じ換算、補正、校正後の値</t>
        </r>
      </text>
    </comment>
    <comment ref="AZ7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7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71" authorId="0">
      <text>
        <r>
          <rPr>
            <sz val="12"/>
            <rFont val="ＭＳ ゴシック"/>
            <charset val="128"/>
          </rPr>
          <t>検査結果補足</t>
        </r>
      </text>
    </comment>
    <comment ref="BC71" authorId="0">
      <text>
        <r>
          <rPr>
            <sz val="12"/>
            <rFont val="ＭＳ ゴシック"/>
            <charset val="128"/>
          </rPr>
          <t>表示結果
画面から手入力された値および、分析機からの値を登録</t>
        </r>
      </text>
    </comment>
    <comment ref="BD71" authorId="0">
      <text>
        <r>
          <rPr>
            <sz val="12"/>
            <rFont val="ＭＳ ゴシック"/>
            <charset val="128"/>
          </rPr>
          <t>指数（ＳＤＩ）</t>
        </r>
      </text>
    </comment>
    <comment ref="BE71" authorId="0">
      <text>
        <r>
          <rPr>
            <sz val="12"/>
            <rFont val="ＭＳ ゴシック"/>
            <charset val="128"/>
          </rPr>
          <t>結果コメント１
４桁コードをセットする場合は頭’０’埋めで右詰めで登録すること</t>
        </r>
      </text>
    </comment>
    <comment ref="BF71" authorId="0">
      <text>
        <r>
          <rPr>
            <sz val="12"/>
            <rFont val="ＭＳ ゴシック"/>
            <charset val="128"/>
          </rPr>
          <t>結果コメント２
４桁コードをセットする場合は頭’０’埋めで右詰めで登録すること</t>
        </r>
      </text>
    </comment>
    <comment ref="BG71" authorId="0">
      <text>
        <r>
          <rPr>
            <sz val="16"/>
            <rFont val="ＭＳ Ｐゴシック"/>
            <charset val="128"/>
          </rPr>
          <t>結果状況コード
[ 0:未入力 1:中間結果 3:最終結果 ]</t>
        </r>
      </text>
    </comment>
    <comment ref="BH71" authorId="0">
      <text>
        <r>
          <rPr>
            <sz val="12"/>
            <rFont val="ＭＳ ゴシック"/>
            <charset val="128"/>
          </rPr>
          <t xml:space="preserve">パニックレンジフラグ
BML設定のパニック値（基準値マスタ）で報告要否を判別。
[ 0:デフォルト 1:BMLパニック報告対象 ]
</t>
        </r>
      </text>
    </comment>
    <comment ref="BI7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71" authorId="0">
      <text>
        <r>
          <rPr>
            <sz val="12"/>
            <rFont val="ＭＳ ゴシック"/>
            <charset val="128"/>
          </rPr>
          <t xml:space="preserve">結果換算フラグ
換算した結果か否か
[ 0:デフォルト 1:換算結果 ]
</t>
        </r>
      </text>
    </comment>
    <comment ref="BK7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7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7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7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71" authorId="0">
      <text>
        <r>
          <rPr>
            <sz val="12"/>
            <rFont val="ＭＳ ゴシック"/>
            <charset val="128"/>
          </rPr>
          <t>特別異常値区分（男）
施設？で判断可能。</t>
        </r>
      </text>
    </comment>
    <comment ref="BP71" authorId="0">
      <text>
        <r>
          <rPr>
            <sz val="12"/>
            <rFont val="ＭＳ ゴシック"/>
            <charset val="128"/>
          </rPr>
          <t>特別異常値区分（女）
施設？で判断可能。</t>
        </r>
      </text>
    </comment>
    <comment ref="BQ71" authorId="0">
      <text>
        <r>
          <rPr>
            <sz val="12"/>
            <rFont val="ＭＳ ゴシック"/>
            <charset val="128"/>
          </rPr>
          <t>特別異常値区分（不明）
施設？で判断可能。</t>
        </r>
      </text>
    </comment>
    <comment ref="BR71" authorId="0">
      <text>
        <r>
          <rPr>
            <sz val="12"/>
            <rFont val="ＭＳ ゴシック"/>
            <charset val="128"/>
          </rPr>
          <t>血清情報(乳び）レベル
'－３ ～ ＋３</t>
        </r>
      </text>
    </comment>
    <comment ref="BS71" authorId="0">
      <text>
        <r>
          <rPr>
            <sz val="12"/>
            <rFont val="ＭＳ ゴシック"/>
            <charset val="128"/>
          </rPr>
          <t>血清情報(乳び）エラーステータス
分析機の値を設定</t>
        </r>
      </text>
    </comment>
    <comment ref="BT71" authorId="0">
      <text>
        <r>
          <rPr>
            <sz val="12"/>
            <rFont val="ＭＳ ゴシック"/>
            <charset val="128"/>
          </rPr>
          <t>血清情報(溶血) レベル
'－３ ～ ＋３</t>
        </r>
      </text>
    </comment>
    <comment ref="BU71" authorId="0">
      <text>
        <r>
          <rPr>
            <sz val="12"/>
            <rFont val="ＭＳ ゴシック"/>
            <charset val="128"/>
          </rPr>
          <t>血清情報(溶血) エラーステータス
分析機の値を設定</t>
        </r>
      </text>
    </comment>
    <comment ref="BV71" authorId="0">
      <text>
        <r>
          <rPr>
            <sz val="12"/>
            <rFont val="ＭＳ ゴシック"/>
            <charset val="128"/>
          </rPr>
          <t>血清情報(etc)  レベル</t>
        </r>
      </text>
    </comment>
    <comment ref="BW71" authorId="0">
      <text>
        <r>
          <rPr>
            <sz val="12"/>
            <rFont val="ＭＳ ゴシック"/>
            <charset val="128"/>
          </rPr>
          <t>血清情報(etc)  エラーステータス</t>
        </r>
      </text>
    </comment>
    <comment ref="BX71" authorId="0">
      <text>
        <r>
          <rPr>
            <sz val="12"/>
            <rFont val="ＭＳ ゴシック"/>
            <charset val="128"/>
          </rPr>
          <t>コントロールＮｏ
精度管理対象元のコントロールNoを結果登録時に設定。</t>
        </r>
      </text>
    </comment>
    <comment ref="BY71" authorId="0">
      <text>
        <r>
          <rPr>
            <sz val="12"/>
            <rFont val="ＭＳ ゴシック"/>
            <charset val="128"/>
          </rPr>
          <t>検査ＳＥＱ
検査G単位に振られる番号
初回：分注展開時にトレー毎に振る？W/S時は？</t>
        </r>
      </text>
    </comment>
    <comment ref="BZ71" authorId="0">
      <text>
        <r>
          <rPr>
            <sz val="12"/>
            <rFont val="ＭＳ ゴシック"/>
            <charset val="128"/>
          </rPr>
          <t>検査バッチＮｏ</t>
        </r>
      </text>
    </comment>
    <comment ref="CA71" authorId="0">
      <text>
        <r>
          <rPr>
            <sz val="12"/>
            <rFont val="ＭＳ ゴシック"/>
            <charset val="128"/>
          </rPr>
          <t>プロットＮｏ
X_M管理対象元のプロットNoを結果登録時に設定。</t>
        </r>
      </text>
    </comment>
    <comment ref="CB71" authorId="0">
      <text>
        <r>
          <rPr>
            <sz val="12"/>
            <rFont val="ＭＳ ゴシック"/>
            <charset val="128"/>
          </rPr>
          <t>プロットＳＥＱ
プロットNO内のSEQ（ファイルで番号管理）</t>
        </r>
      </text>
    </comment>
    <comment ref="CC71" authorId="0">
      <text>
        <r>
          <rPr>
            <sz val="12"/>
            <rFont val="ＭＳ ゴシック"/>
            <charset val="128"/>
          </rPr>
          <t>データ入力担当者</t>
        </r>
      </text>
    </comment>
    <comment ref="CD71" authorId="0">
      <text>
        <r>
          <rPr>
            <sz val="12"/>
            <rFont val="ＭＳ ゴシック"/>
            <charset val="128"/>
          </rPr>
          <t>データ入力日時</t>
        </r>
      </text>
    </comment>
    <comment ref="CE71" authorId="0">
      <text>
        <r>
          <rPr>
            <sz val="12"/>
            <rFont val="ＭＳ ゴシック"/>
            <charset val="128"/>
          </rPr>
          <t>検査完了日時</t>
        </r>
      </text>
    </comment>
    <comment ref="CF71" authorId="0">
      <text>
        <r>
          <rPr>
            <sz val="12"/>
            <rFont val="ＭＳ ゴシック"/>
            <charset val="128"/>
          </rPr>
          <t>報告日時</t>
        </r>
      </text>
    </comment>
    <comment ref="CG71" authorId="0">
      <text>
        <r>
          <rPr>
            <sz val="12"/>
            <rFont val="ＭＳ ゴシック"/>
            <charset val="128"/>
          </rPr>
          <t>報告希望時間
施設からの報告希望時間。
属性情報から引き継ぐ</t>
        </r>
      </text>
    </comment>
    <comment ref="CH71" authorId="0">
      <text>
        <r>
          <rPr>
            <sz val="12"/>
            <rFont val="ＭＳ ゴシック"/>
            <charset val="128"/>
          </rPr>
          <t>次回報告予定日
中間報告対象の最終報告予定日
報告時に項目マスタで＋日数を取得し設定</t>
        </r>
      </text>
    </comment>
    <comment ref="CI71" authorId="0">
      <text>
        <r>
          <rPr>
            <sz val="12"/>
            <rFont val="ＭＳ ゴシック"/>
            <charset val="128"/>
          </rPr>
          <t>次回報告予定時刻
報告希望時間から引き継ぐ</t>
        </r>
      </text>
    </comment>
    <comment ref="CJ7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71" authorId="0">
      <text>
        <r>
          <rPr>
            <sz val="12"/>
            <rFont val="ＭＳ ゴシック"/>
            <charset val="128"/>
          </rPr>
          <t>画像別紙フラグ
画像別紙情報が存在するか否か
[ 0:無し 1:有り]
検査結果詳細情報を使用する</t>
        </r>
      </text>
    </comment>
    <comment ref="CL71" authorId="0">
      <text>
        <r>
          <rPr>
            <sz val="12"/>
            <rFont val="ＭＳ ゴシック"/>
            <charset val="128"/>
          </rPr>
          <t>補正フラグ
[ 0:補正対象外 1:手動補正前 2:自動補正前 3:手動補正済 4:自動補正済 ]</t>
        </r>
      </text>
    </comment>
    <comment ref="CM71" authorId="0">
      <text>
        <r>
          <rPr>
            <sz val="12"/>
            <rFont val="ＭＳ Ｐゴシック"/>
            <charset val="128"/>
          </rPr>
          <t>結果優先フラグ
複数検査回数で画面、帳票等に優先的に表示させるためのフラグ
[ ｽﾍﾟｰｽ:ﾃﾞﾌｫﾙﾄ 1:優先結果 ]</t>
        </r>
      </text>
    </comment>
    <comment ref="CN71" authorId="0">
      <text>
        <r>
          <rPr>
            <sz val="12"/>
            <rFont val="ＭＳ ゴシック"/>
            <charset val="128"/>
          </rPr>
          <t>手入力フラグ
手入力されたかどうかを判断するフラグ
[ ｽﾍﾟｰｽ:ﾃﾞﾌｫﾙﾄ 1:手入力結果 ]</t>
        </r>
      </text>
    </comment>
    <comment ref="CO71" authorId="0">
      <text>
        <r>
          <rPr>
            <sz val="12"/>
            <rFont val="ＭＳ ゴシック"/>
            <charset val="128"/>
          </rPr>
          <t>採用フラグ
同一検査回数内で結果を採用したフラグ</t>
        </r>
      </text>
    </comment>
    <comment ref="CP7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71" authorId="0">
      <text>
        <r>
          <rPr>
            <sz val="12"/>
            <rFont val="ＭＳ ゴシック"/>
            <charset val="128"/>
          </rPr>
          <t>再検フラグ01
オンライン、入力画面にてレンジチェック（RNGCHKMST）を行った際に更新する。
正常　　　：０、１
高値エラー：３
低値エラー：４</t>
        </r>
      </text>
    </comment>
    <comment ref="CR7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7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71" authorId="0">
      <text>
        <r>
          <rPr>
            <sz val="12"/>
            <rFont val="ＭＳ ゴシック"/>
            <charset val="128"/>
          </rPr>
          <t>再検フラグ04
※分画チェック</t>
        </r>
      </text>
    </comment>
    <comment ref="CU71" authorId="0">
      <text>
        <r>
          <rPr>
            <sz val="12"/>
            <rFont val="ＭＳ ゴシック"/>
            <charset val="128"/>
          </rPr>
          <t>再検フラグ05
※乳び・溶血チェック</t>
        </r>
      </text>
    </comment>
    <comment ref="CV71" authorId="0">
      <text>
        <r>
          <rPr>
            <sz val="12"/>
            <rFont val="ＭＳ ゴシック"/>
            <charset val="128"/>
          </rPr>
          <t xml:space="preserve">※履歴チェック
</t>
        </r>
      </text>
    </comment>
    <comment ref="CW7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71" authorId="0">
      <text>
        <r>
          <rPr>
            <sz val="12"/>
            <rFont val="ＭＳ ゴシック"/>
            <charset val="128"/>
          </rPr>
          <t>再検フラグ08
※計算チェック</t>
        </r>
      </text>
    </comment>
    <comment ref="CY71" authorId="0">
      <text>
        <r>
          <rPr>
            <sz val="12"/>
            <rFont val="ＭＳ ゴシック"/>
            <charset val="128"/>
          </rPr>
          <t>再検フラグ09
※１００％チェック</t>
        </r>
      </text>
    </comment>
    <comment ref="CZ71" authorId="0">
      <text>
        <r>
          <rPr>
            <sz val="12"/>
            <rFont val="ＭＳ ゴシック"/>
            <charset val="128"/>
          </rPr>
          <t>再検フラグ10
※透析前後チェック</t>
        </r>
      </text>
    </comment>
    <comment ref="DA7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71" authorId="0">
      <text>
        <r>
          <rPr>
            <sz val="12"/>
            <rFont val="ＭＳ ゴシック"/>
            <charset val="128"/>
          </rPr>
          <t xml:space="preserve">再検フラグ12
※校正処理
</t>
        </r>
      </text>
    </comment>
    <comment ref="DC71" authorId="0">
      <text>
        <r>
          <rPr>
            <sz val="12"/>
            <rFont val="ＭＳ ゴシック"/>
            <charset val="128"/>
          </rPr>
          <t>再検フラグ13
※照合NG確定処理</t>
        </r>
      </text>
    </comment>
    <comment ref="DD71" authorId="0">
      <text>
        <r>
          <rPr>
            <sz val="12"/>
            <rFont val="ＭＳ ゴシック"/>
            <charset val="128"/>
          </rPr>
          <t>再検フラグ14
※相関チェック(WS間)</t>
        </r>
      </text>
    </comment>
    <comment ref="DE71" authorId="0">
      <text>
        <r>
          <rPr>
            <sz val="12"/>
            <rFont val="ＭＳ ゴシック"/>
            <charset val="128"/>
          </rPr>
          <t>再検フラグ15
※負荷パターンチェック</t>
        </r>
      </text>
    </comment>
    <comment ref="DF7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71" authorId="0">
      <text>
        <r>
          <rPr>
            <sz val="12"/>
            <rFont val="ＭＳ ゴシック"/>
            <charset val="128"/>
          </rPr>
          <t xml:space="preserve">再検フラグ17
※チェック状態フラグ
[ 0:未ﾁｪｯｸ 1:OK 2:NG ]
(ﾁｪｯｸ不要なフラグは1＝OKの設定にすする)
</t>
        </r>
      </text>
    </comment>
    <comment ref="DH71" authorId="0">
      <text>
        <r>
          <rPr>
            <sz val="12"/>
            <rFont val="ＭＳ ゴシック"/>
            <charset val="128"/>
          </rPr>
          <t>再検フラグ18</t>
        </r>
      </text>
    </comment>
    <comment ref="DI71" authorId="0">
      <text>
        <r>
          <rPr>
            <sz val="12"/>
            <rFont val="ＭＳ ゴシック"/>
            <charset val="128"/>
          </rPr>
          <t xml:space="preserve">再検フラグ19
※チェック状態フラグ
[ 0:未ﾁｪｯｸ 1:OK 2:NG ]
(ﾁｪｯｸ不要なフラグは1＝OKの設定にすする)
</t>
        </r>
      </text>
    </comment>
    <comment ref="DJ71" authorId="0">
      <text>
        <r>
          <rPr>
            <sz val="12"/>
            <rFont val="ＭＳ ゴシック"/>
            <charset val="128"/>
          </rPr>
          <t xml:space="preserve">再検フラグ20
※チェック状態フラグ
[ 0:未ﾁｪｯｸ 1:OK 2:NG ]
(ﾁｪｯｸ不要なフラグは1＝OKの設定にすする)
</t>
        </r>
      </text>
    </comment>
    <comment ref="DK71" authorId="0">
      <text>
        <r>
          <rPr>
            <sz val="12"/>
            <rFont val="ＭＳ ゴシック"/>
            <charset val="128"/>
          </rPr>
          <t>再検理由コードＡ
代表の再検理由コードをセット</t>
        </r>
      </text>
    </comment>
    <comment ref="DL71" authorId="0">
      <text>
        <r>
          <rPr>
            <sz val="12"/>
            <rFont val="ＭＳ ゴシック"/>
            <charset val="128"/>
          </rPr>
          <t xml:space="preserve">再検理由コードＢ
代表の再検理由コードをセット
</t>
        </r>
      </text>
    </comment>
    <comment ref="DM71" authorId="0">
      <text>
        <r>
          <rPr>
            <sz val="12"/>
            <rFont val="ＭＳ ゴシック"/>
            <charset val="128"/>
          </rPr>
          <t>再検理由コードＣ
代表の再検理由コードをセット</t>
        </r>
      </text>
    </comment>
    <comment ref="DN71" authorId="0">
      <text>
        <r>
          <rPr>
            <sz val="12"/>
            <rFont val="ＭＳ ゴシック"/>
            <charset val="128"/>
          </rPr>
          <t>情報更新日時</t>
        </r>
      </text>
    </comment>
    <comment ref="DO71" authorId="0">
      <text>
        <r>
          <rPr>
            <sz val="12"/>
            <rFont val="ＭＳ ゴシック"/>
            <charset val="128"/>
          </rPr>
          <t>情報登録日時
データが作成された時の登録日時</t>
        </r>
      </text>
    </comment>
    <comment ref="DP71" authorId="0">
      <text>
        <r>
          <rPr>
            <sz val="12"/>
            <rFont val="ＭＳ ゴシック"/>
            <charset val="128"/>
          </rPr>
          <t>照会結果
検査結果＋「以上・以下・未満」等を付加し編集済みの表示用結果値</t>
        </r>
      </text>
    </comment>
    <comment ref="A97" authorId="0">
      <text>
        <r>
          <rPr>
            <sz val="12"/>
            <rFont val="ＭＳ ゴシック"/>
            <charset val="128"/>
          </rPr>
          <t>検査開始日</t>
        </r>
      </text>
    </comment>
    <comment ref="B97" authorId="0">
      <text>
        <r>
          <rPr>
            <sz val="12"/>
            <rFont val="ＭＳ ゴシック"/>
            <charset val="128"/>
          </rPr>
          <t>処理日</t>
        </r>
      </text>
    </comment>
    <comment ref="C97"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7" authorId="0">
      <text>
        <r>
          <rPr>
            <sz val="12"/>
            <rFont val="ＭＳ ゴシック"/>
            <charset val="128"/>
          </rPr>
          <t>検体Ｎｏ桁数フラグ
[ ｽﾍﾟｰｽ:旧ﾚｲｱｳﾄ 6:６桁 7:７桁 9:９桁 ]</t>
        </r>
      </text>
    </comment>
    <comment ref="E97" authorId="0">
      <text>
        <r>
          <rPr>
            <sz val="12"/>
            <rFont val="ＭＳ ゴシック"/>
            <charset val="128"/>
          </rPr>
          <t>検査グループ
EUC対応で16byte。</t>
        </r>
      </text>
    </comment>
    <comment ref="F97" authorId="0">
      <text>
        <r>
          <rPr>
            <b/>
            <sz val="12"/>
            <rFont val="ＭＳ ゴシック"/>
            <charset val="128"/>
          </rPr>
          <t xml:space="preserve">項目コード:
</t>
        </r>
      </text>
    </comment>
    <comment ref="G97" authorId="0">
      <text>
        <r>
          <rPr>
            <sz val="12"/>
            <rFont val="ＭＳ ゴシック"/>
            <charset val="128"/>
          </rPr>
          <t>検査回数</t>
        </r>
      </text>
    </comment>
    <comment ref="H97" authorId="0">
      <text>
        <r>
          <rPr>
            <sz val="12"/>
            <rFont val="ＭＳ ゴシック"/>
            <charset val="128"/>
          </rPr>
          <t>検査回数枝番
同一検査回数で希釈倍率が違うものを表現</t>
        </r>
      </text>
    </comment>
    <comment ref="I97" authorId="0">
      <text>
        <r>
          <rPr>
            <sz val="12"/>
            <rFont val="ＭＳ ゴシック"/>
            <charset val="128"/>
          </rPr>
          <t xml:space="preserve">依頼発生元区分
[ 0:上位ｼｽﾃﾑ(報告あり) 1:ｻﾃﾗｲﾄｼｽﾃﾑ(報告あり) 2:ｻﾃﾗｲﾄｼｽﾃﾑ(報告なし) ]
</t>
        </r>
      </text>
    </comment>
    <comment ref="J97"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7"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7" authorId="0">
      <text>
        <r>
          <rPr>
            <sz val="12"/>
            <rFont val="ＭＳ ゴシック"/>
            <charset val="128"/>
          </rPr>
          <t>ＢＭＬ受付年月日</t>
        </r>
      </text>
    </comment>
    <comment ref="M97" authorId="0">
      <text>
        <r>
          <rPr>
            <sz val="12"/>
            <rFont val="ＭＳ ゴシック"/>
            <charset val="128"/>
          </rPr>
          <t>依頼書Ｎｏ</t>
        </r>
      </text>
    </comment>
    <comment ref="N97" authorId="0">
      <text>
        <r>
          <rPr>
            <sz val="12"/>
            <rFont val="ＭＳ ゴシック"/>
            <charset val="128"/>
          </rPr>
          <t>依頼書Ｎｏ桁数フラグ
[ ｽﾍﾟｰｽ:旧ﾚｲｱｳﾄ 6:６桁 7:７桁 9:９桁 ]</t>
        </r>
      </text>
    </comment>
    <comment ref="O97" authorId="0">
      <text>
        <r>
          <rPr>
            <sz val="12"/>
            <rFont val="ＭＳ ゴシック"/>
            <charset val="128"/>
          </rPr>
          <t>属性世代Ｎｏ
'’０’からカウントアップ</t>
        </r>
      </text>
    </comment>
    <comment ref="P97" authorId="0">
      <text>
        <r>
          <rPr>
            <sz val="12"/>
            <rFont val="ＭＳ ゴシック"/>
            <charset val="128"/>
          </rPr>
          <t>施設コード</t>
        </r>
      </text>
    </comment>
    <comment ref="Q97" authorId="0">
      <text>
        <r>
          <rPr>
            <sz val="12"/>
            <rFont val="ＭＳ ゴシック"/>
            <charset val="128"/>
          </rPr>
          <t>トレーＩＤ</t>
        </r>
      </text>
    </comment>
    <comment ref="R97" authorId="0">
      <text>
        <r>
          <rPr>
            <sz val="12"/>
            <rFont val="ＭＳ ゴシック"/>
            <charset val="128"/>
          </rPr>
          <t>トレーポジション</t>
        </r>
      </text>
    </comment>
    <comment ref="S97" authorId="0">
      <text>
        <r>
          <rPr>
            <sz val="12"/>
            <rFont val="ＭＳ ゴシック"/>
            <charset val="128"/>
          </rPr>
          <t>アッセイラックＩＤ</t>
        </r>
      </text>
    </comment>
    <comment ref="T97" authorId="0">
      <text>
        <r>
          <rPr>
            <sz val="12"/>
            <rFont val="ＭＳ ゴシック"/>
            <charset val="128"/>
          </rPr>
          <t>アッセイラックポジション</t>
        </r>
      </text>
    </comment>
    <comment ref="U97" authorId="0">
      <text>
        <r>
          <rPr>
            <sz val="12"/>
            <rFont val="ＭＳ ゴシック"/>
            <charset val="128"/>
          </rPr>
          <t>親項目コード
分画・負荷の親項目コード</t>
        </r>
      </text>
    </comment>
    <comment ref="V97" authorId="0">
      <text>
        <r>
          <rPr>
            <sz val="12"/>
            <rFont val="ＭＳ ゴシック"/>
            <charset val="128"/>
          </rPr>
          <t>セクションコード
例：　A　生化/マルチ
　　　B　血液学</t>
        </r>
      </text>
    </comment>
    <comment ref="W97"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7" authorId="0">
      <text>
        <r>
          <rPr>
            <sz val="12"/>
            <rFont val="ＭＳ ゴシック"/>
            <charset val="128"/>
          </rPr>
          <t>サンプリングコード
現行ＷＳｺｰﾄﾞ</t>
        </r>
      </text>
    </comment>
    <comment ref="Y97" authorId="0">
      <text>
        <r>
          <rPr>
            <sz val="12"/>
            <rFont val="ＭＳ ゴシック"/>
            <charset val="128"/>
          </rPr>
          <t>分析機区分</t>
        </r>
      </text>
    </comment>
    <comment ref="Z97" authorId="0">
      <text>
        <r>
          <rPr>
            <sz val="12"/>
            <rFont val="ＭＳ ゴシック"/>
            <charset val="128"/>
          </rPr>
          <t xml:space="preserve">分析機ライン
</t>
        </r>
      </text>
    </comment>
    <comment ref="AA97" authorId="0">
      <text>
        <r>
          <rPr>
            <sz val="12"/>
            <rFont val="ＭＳ ゴシック"/>
            <charset val="128"/>
          </rPr>
          <t>分析機号機
号機＋モジュールＮＯ</t>
        </r>
      </text>
    </comment>
    <comment ref="AB97" authorId="0">
      <text>
        <r>
          <rPr>
            <sz val="12"/>
            <rFont val="ＭＳ ゴシック"/>
            <charset val="128"/>
          </rPr>
          <t>分析機ＳＥＱ
モジュール単位のSEQ。結果登録時に設定。
BM=分析機からの番号、日立=システム側で振る。</t>
        </r>
      </text>
    </comment>
    <comment ref="AC97" authorId="0">
      <text>
        <r>
          <rPr>
            <sz val="12"/>
            <rFont val="ＭＳ ゴシック"/>
            <charset val="128"/>
          </rPr>
          <t>分析機エラーステータス</t>
        </r>
      </text>
    </comment>
    <comment ref="AD97" authorId="0">
      <text>
        <r>
          <rPr>
            <sz val="12"/>
            <rFont val="ＭＳ ゴシック"/>
            <charset val="128"/>
          </rPr>
          <t>測定日時</t>
        </r>
      </text>
    </comment>
    <comment ref="AE97" authorId="0">
      <text>
        <r>
          <rPr>
            <sz val="12"/>
            <rFont val="ＭＳ ゴシック"/>
            <charset val="128"/>
          </rPr>
          <t>内部項目コード
分析機のチャネルコード
（分析機用項目コード）</t>
        </r>
      </text>
    </comment>
    <comment ref="AF97" authorId="0">
      <text>
        <r>
          <rPr>
            <sz val="12"/>
            <rFont val="ＭＳ ゴシック"/>
            <charset val="128"/>
          </rPr>
          <t>定性・定量フラグ
[ S:定性 R:定量 ]</t>
        </r>
      </text>
    </comment>
    <comment ref="AG97" authorId="0">
      <text>
        <r>
          <rPr>
            <sz val="12"/>
            <rFont val="ＭＳ ゴシック"/>
            <charset val="128"/>
          </rPr>
          <t>材料コード</t>
        </r>
      </text>
    </comment>
    <comment ref="AH97" authorId="0">
      <text>
        <r>
          <rPr>
            <sz val="12"/>
            <rFont val="ＭＳ ゴシック"/>
            <charset val="128"/>
          </rPr>
          <t>優先レベル
ユーザからの希望順位。検査の優先順位を示す。
01～99を任意に設定</t>
        </r>
      </text>
    </comment>
    <comment ref="AI97" authorId="0">
      <text>
        <r>
          <rPr>
            <sz val="12"/>
            <rFont val="ＭＳ ゴシック"/>
            <charset val="128"/>
          </rPr>
          <t>基準値ＮＯ
報告書に記述する基準値を示す
推定材料と項目コードからマスタ参照して算出</t>
        </r>
      </text>
    </comment>
    <comment ref="AJ97"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7" authorId="0">
      <text>
        <r>
          <rPr>
            <sz val="12"/>
            <rFont val="ＭＳ ゴシック"/>
            <charset val="128"/>
          </rPr>
          <t>特別基準値ＮＯ
特別基準値マスタから導出した基準値Ｎｏ</t>
        </r>
      </text>
    </comment>
    <comment ref="AL97"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7" authorId="0">
      <text>
        <r>
          <rPr>
            <sz val="12"/>
            <rFont val="ＭＳ ゴシック"/>
            <charset val="128"/>
          </rPr>
          <t>非定型負荷時間
非定型負荷区分の時間
G(12)なので24byte</t>
        </r>
      </text>
    </comment>
    <comment ref="AN97" authorId="0">
      <text>
        <r>
          <rPr>
            <sz val="12"/>
            <rFont val="ＭＳ ゴシック"/>
            <charset val="128"/>
          </rPr>
          <t>集検フラグ
[ 0:ﾃﾞﾌｫﾙﾄ 1:集検 ]</t>
        </r>
      </text>
    </comment>
    <comment ref="AO97"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7" authorId="0">
      <text>
        <r>
          <rPr>
            <sz val="12"/>
            <rFont val="ＭＳ ゴシック"/>
            <charset val="128"/>
          </rPr>
          <t>凍結フラグ
凍結項目か否かを示す
区分は現行通り？→現行通り
[ ｶ:解凍 空白:一般項目 ﾄ:凍結 ]
EUC対応で2byte。</t>
        </r>
      </text>
    </comment>
    <comment ref="AQ97" authorId="0">
      <text>
        <r>
          <rPr>
            <sz val="12"/>
            <rFont val="ＭＳ ゴシック"/>
            <charset val="128"/>
          </rPr>
          <t>実施希釈倍率
実際に測定された希釈倍率。</t>
        </r>
      </text>
    </comment>
    <comment ref="AR97"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7" authorId="0">
      <text>
        <r>
          <rPr>
            <sz val="12"/>
            <rFont val="ＭＳ ゴシック"/>
            <charset val="128"/>
          </rPr>
          <t>緊急依頼フラグ
緊急の依頼かどうかを示す。（患者情報より）
[ 0:デフォルト 1:緊急 ]</t>
        </r>
      </text>
    </comment>
    <comment ref="AT97" authorId="0">
      <text>
        <r>
          <rPr>
            <sz val="12"/>
            <rFont val="ＭＳ ゴシック"/>
            <charset val="128"/>
          </rPr>
          <t>緊急依頼ロットＮｏ
緊急依頼の場合に投入する検体のまとまり</t>
        </r>
      </text>
    </comment>
    <comment ref="AU97"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7"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7"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7" authorId="0">
      <text>
        <r>
          <rPr>
            <sz val="12"/>
            <rFont val="ＭＳ ゴシック"/>
            <charset val="128"/>
          </rPr>
          <t xml:space="preserve">生データ
分析機からのそのままの値、手入力したそのままの値。(数値のみ)
</t>
        </r>
      </text>
    </comment>
    <comment ref="AY97" authorId="0">
      <text>
        <r>
          <rPr>
            <sz val="12"/>
            <rFont val="ＭＳ ゴシック"/>
            <charset val="128"/>
          </rPr>
          <t>検査結果１
基本的に数値データを保管する
必要に応じ換算、補正、校正後の値</t>
        </r>
      </text>
    </comment>
    <comment ref="AZ97"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7"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7" authorId="0">
      <text>
        <r>
          <rPr>
            <sz val="12"/>
            <rFont val="ＭＳ ゴシック"/>
            <charset val="128"/>
          </rPr>
          <t>検査結果補足</t>
        </r>
      </text>
    </comment>
    <comment ref="BC97" authorId="0">
      <text>
        <r>
          <rPr>
            <sz val="12"/>
            <rFont val="ＭＳ ゴシック"/>
            <charset val="128"/>
          </rPr>
          <t>表示結果
画面から手入力された値および、分析機からの値を登録</t>
        </r>
      </text>
    </comment>
    <comment ref="BD97" authorId="0">
      <text>
        <r>
          <rPr>
            <sz val="12"/>
            <rFont val="ＭＳ ゴシック"/>
            <charset val="128"/>
          </rPr>
          <t>指数（ＳＤＩ）</t>
        </r>
      </text>
    </comment>
    <comment ref="BE97" authorId="0">
      <text>
        <r>
          <rPr>
            <sz val="12"/>
            <rFont val="ＭＳ ゴシック"/>
            <charset val="128"/>
          </rPr>
          <t>結果コメント１
４桁コードをセットする場合は頭’０’埋めで右詰めで登録すること</t>
        </r>
      </text>
    </comment>
    <comment ref="BF97" authorId="0">
      <text>
        <r>
          <rPr>
            <sz val="12"/>
            <rFont val="ＭＳ ゴシック"/>
            <charset val="128"/>
          </rPr>
          <t>結果コメント２
４桁コードをセットする場合は頭’０’埋めで右詰めで登録すること</t>
        </r>
      </text>
    </comment>
    <comment ref="BG97" authorId="0">
      <text>
        <r>
          <rPr>
            <sz val="16"/>
            <rFont val="ＭＳ Ｐゴシック"/>
            <charset val="128"/>
          </rPr>
          <t>結果状況コード
[ 0:未入力 1:中間結果 3:最終結果 ]</t>
        </r>
      </text>
    </comment>
    <comment ref="BH97" authorId="0">
      <text>
        <r>
          <rPr>
            <sz val="12"/>
            <rFont val="ＭＳ ゴシック"/>
            <charset val="128"/>
          </rPr>
          <t xml:space="preserve">パニックレンジフラグ
BML設定のパニック値（基準値マスタ）で報告要否を判別。
[ 0:デフォルト 1:BMLパニック報告対象 ]
</t>
        </r>
      </text>
    </comment>
    <comment ref="BI97"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7" authorId="0">
      <text>
        <r>
          <rPr>
            <sz val="12"/>
            <rFont val="ＭＳ ゴシック"/>
            <charset val="128"/>
          </rPr>
          <t xml:space="preserve">結果換算フラグ
換算した結果か否か
[ 0:デフォルト 1:換算結果 ]
</t>
        </r>
      </text>
    </comment>
    <comment ref="BK97"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7"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7"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7"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7" authorId="0">
      <text>
        <r>
          <rPr>
            <sz val="12"/>
            <rFont val="ＭＳ ゴシック"/>
            <charset val="128"/>
          </rPr>
          <t>特別異常値区分（男）
施設？で判断可能。</t>
        </r>
      </text>
    </comment>
    <comment ref="BP97" authorId="0">
      <text>
        <r>
          <rPr>
            <sz val="12"/>
            <rFont val="ＭＳ ゴシック"/>
            <charset val="128"/>
          </rPr>
          <t>特別異常値区分（女）
施設？で判断可能。</t>
        </r>
      </text>
    </comment>
    <comment ref="BQ97" authorId="0">
      <text>
        <r>
          <rPr>
            <sz val="12"/>
            <rFont val="ＭＳ ゴシック"/>
            <charset val="128"/>
          </rPr>
          <t>特別異常値区分（不明）
施設？で判断可能。</t>
        </r>
      </text>
    </comment>
    <comment ref="BR97" authorId="0">
      <text>
        <r>
          <rPr>
            <sz val="12"/>
            <rFont val="ＭＳ ゴシック"/>
            <charset val="128"/>
          </rPr>
          <t>血清情報(乳び）レベル
'－３ ～ ＋３</t>
        </r>
      </text>
    </comment>
    <comment ref="BS97" authorId="0">
      <text>
        <r>
          <rPr>
            <sz val="12"/>
            <rFont val="ＭＳ ゴシック"/>
            <charset val="128"/>
          </rPr>
          <t>血清情報(乳び）エラーステータス
分析機の値を設定</t>
        </r>
      </text>
    </comment>
    <comment ref="BT97" authorId="0">
      <text>
        <r>
          <rPr>
            <sz val="12"/>
            <rFont val="ＭＳ ゴシック"/>
            <charset val="128"/>
          </rPr>
          <t>血清情報(溶血) レベル
'－３ ～ ＋３</t>
        </r>
      </text>
    </comment>
    <comment ref="BU97" authorId="0">
      <text>
        <r>
          <rPr>
            <sz val="12"/>
            <rFont val="ＭＳ ゴシック"/>
            <charset val="128"/>
          </rPr>
          <t>血清情報(溶血) エラーステータス
分析機の値を設定</t>
        </r>
      </text>
    </comment>
    <comment ref="BV97" authorId="0">
      <text>
        <r>
          <rPr>
            <sz val="12"/>
            <rFont val="ＭＳ ゴシック"/>
            <charset val="128"/>
          </rPr>
          <t>血清情報(etc)  レベル</t>
        </r>
      </text>
    </comment>
    <comment ref="BW97" authorId="0">
      <text>
        <r>
          <rPr>
            <sz val="12"/>
            <rFont val="ＭＳ ゴシック"/>
            <charset val="128"/>
          </rPr>
          <t>血清情報(etc)  エラーステータス</t>
        </r>
      </text>
    </comment>
    <comment ref="BX97" authorId="0">
      <text>
        <r>
          <rPr>
            <sz val="12"/>
            <rFont val="ＭＳ ゴシック"/>
            <charset val="128"/>
          </rPr>
          <t>コントロールＮｏ
精度管理対象元のコントロールNoを結果登録時に設定。</t>
        </r>
      </text>
    </comment>
    <comment ref="BY97" authorId="0">
      <text>
        <r>
          <rPr>
            <sz val="12"/>
            <rFont val="ＭＳ ゴシック"/>
            <charset val="128"/>
          </rPr>
          <t>検査ＳＥＱ
検査G単位に振られる番号
初回：分注展開時にトレー毎に振る？W/S時は？</t>
        </r>
      </text>
    </comment>
    <comment ref="BZ97" authorId="0">
      <text>
        <r>
          <rPr>
            <sz val="12"/>
            <rFont val="ＭＳ ゴシック"/>
            <charset val="128"/>
          </rPr>
          <t>検査バッチＮｏ</t>
        </r>
      </text>
    </comment>
    <comment ref="CA97" authorId="0">
      <text>
        <r>
          <rPr>
            <sz val="12"/>
            <rFont val="ＭＳ ゴシック"/>
            <charset val="128"/>
          </rPr>
          <t>プロットＮｏ
X_M管理対象元のプロットNoを結果登録時に設定。</t>
        </r>
      </text>
    </comment>
    <comment ref="CB97" authorId="0">
      <text>
        <r>
          <rPr>
            <sz val="12"/>
            <rFont val="ＭＳ ゴシック"/>
            <charset val="128"/>
          </rPr>
          <t>プロットＳＥＱ
プロットNO内のSEQ（ファイルで番号管理）</t>
        </r>
      </text>
    </comment>
    <comment ref="CC97" authorId="0">
      <text>
        <r>
          <rPr>
            <sz val="12"/>
            <rFont val="ＭＳ ゴシック"/>
            <charset val="128"/>
          </rPr>
          <t>データ入力担当者</t>
        </r>
      </text>
    </comment>
    <comment ref="CD97" authorId="0">
      <text>
        <r>
          <rPr>
            <sz val="12"/>
            <rFont val="ＭＳ ゴシック"/>
            <charset val="128"/>
          </rPr>
          <t>データ入力日時</t>
        </r>
      </text>
    </comment>
    <comment ref="CE97" authorId="0">
      <text>
        <r>
          <rPr>
            <sz val="12"/>
            <rFont val="ＭＳ ゴシック"/>
            <charset val="128"/>
          </rPr>
          <t>検査完了日時</t>
        </r>
      </text>
    </comment>
    <comment ref="CF97" authorId="0">
      <text>
        <r>
          <rPr>
            <sz val="12"/>
            <rFont val="ＭＳ ゴシック"/>
            <charset val="128"/>
          </rPr>
          <t>報告日時</t>
        </r>
      </text>
    </comment>
    <comment ref="CG97" authorId="0">
      <text>
        <r>
          <rPr>
            <sz val="12"/>
            <rFont val="ＭＳ ゴシック"/>
            <charset val="128"/>
          </rPr>
          <t>報告希望時間
施設からの報告希望時間。
属性情報から引き継ぐ</t>
        </r>
      </text>
    </comment>
    <comment ref="CH97" authorId="0">
      <text>
        <r>
          <rPr>
            <sz val="12"/>
            <rFont val="ＭＳ ゴシック"/>
            <charset val="128"/>
          </rPr>
          <t>次回報告予定日
中間報告対象の最終報告予定日
報告時に項目マスタで＋日数を取得し設定</t>
        </r>
      </text>
    </comment>
    <comment ref="CI97" authorId="0">
      <text>
        <r>
          <rPr>
            <sz val="12"/>
            <rFont val="ＭＳ ゴシック"/>
            <charset val="128"/>
          </rPr>
          <t>次回報告予定時刻
報告希望時間から引き継ぐ</t>
        </r>
      </text>
    </comment>
    <comment ref="CJ97"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7" authorId="0">
      <text>
        <r>
          <rPr>
            <sz val="12"/>
            <rFont val="ＭＳ ゴシック"/>
            <charset val="128"/>
          </rPr>
          <t>画像別紙フラグ
画像別紙情報が存在するか否か
[ 0:無し 1:有り]
検査結果詳細情報を使用する</t>
        </r>
      </text>
    </comment>
    <comment ref="CL97" authorId="0">
      <text>
        <r>
          <rPr>
            <sz val="12"/>
            <rFont val="ＭＳ ゴシック"/>
            <charset val="128"/>
          </rPr>
          <t>補正フラグ
[ 0:補正対象外 1:手動補正前 2:自動補正前 3:手動補正済 4:自動補正済 ]</t>
        </r>
      </text>
    </comment>
    <comment ref="CM97" authorId="0">
      <text>
        <r>
          <rPr>
            <sz val="12"/>
            <rFont val="ＭＳ Ｐゴシック"/>
            <charset val="128"/>
          </rPr>
          <t>結果優先フラグ
複数検査回数で画面、帳票等に優先的に表示させるためのフラグ
[ ｽﾍﾟｰｽ:ﾃﾞﾌｫﾙﾄ 1:優先結果 ]</t>
        </r>
      </text>
    </comment>
    <comment ref="CN97" authorId="0">
      <text>
        <r>
          <rPr>
            <sz val="12"/>
            <rFont val="ＭＳ ゴシック"/>
            <charset val="128"/>
          </rPr>
          <t>手入力フラグ
手入力されたかどうかを判断するフラグ
[ ｽﾍﾟｰｽ:ﾃﾞﾌｫﾙﾄ 1:手入力結果 ]</t>
        </r>
      </text>
    </comment>
    <comment ref="CO97" authorId="0">
      <text>
        <r>
          <rPr>
            <sz val="12"/>
            <rFont val="ＭＳ ゴシック"/>
            <charset val="128"/>
          </rPr>
          <t>採用フラグ
同一検査回数内で結果を採用したフラグ</t>
        </r>
      </text>
    </comment>
    <comment ref="CP97"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7" authorId="0">
      <text>
        <r>
          <rPr>
            <sz val="12"/>
            <rFont val="ＭＳ ゴシック"/>
            <charset val="128"/>
          </rPr>
          <t>再検フラグ01
オンライン、入力画面にてレンジチェック（RNGCHKMST）を行った際に更新する。
正常　　　：０、１
高値エラー：３
低値エラー：４</t>
        </r>
      </text>
    </comment>
    <comment ref="CR97"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7"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7" authorId="0">
      <text>
        <r>
          <rPr>
            <sz val="12"/>
            <rFont val="ＭＳ ゴシック"/>
            <charset val="128"/>
          </rPr>
          <t>再検フラグ04
※分画チェック</t>
        </r>
      </text>
    </comment>
    <comment ref="CU97" authorId="0">
      <text>
        <r>
          <rPr>
            <sz val="12"/>
            <rFont val="ＭＳ ゴシック"/>
            <charset val="128"/>
          </rPr>
          <t>再検フラグ05
※乳び・溶血チェック</t>
        </r>
      </text>
    </comment>
    <comment ref="CV97" authorId="0">
      <text>
        <r>
          <rPr>
            <sz val="12"/>
            <rFont val="ＭＳ ゴシック"/>
            <charset val="128"/>
          </rPr>
          <t xml:space="preserve">※履歴チェック
</t>
        </r>
      </text>
    </comment>
    <comment ref="CW97"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7" authorId="0">
      <text>
        <r>
          <rPr>
            <sz val="12"/>
            <rFont val="ＭＳ ゴシック"/>
            <charset val="128"/>
          </rPr>
          <t>再検フラグ08
※計算チェック</t>
        </r>
      </text>
    </comment>
    <comment ref="CY97" authorId="0">
      <text>
        <r>
          <rPr>
            <sz val="12"/>
            <rFont val="ＭＳ ゴシック"/>
            <charset val="128"/>
          </rPr>
          <t>再検フラグ09
※１００％チェック</t>
        </r>
      </text>
    </comment>
    <comment ref="CZ97" authorId="0">
      <text>
        <r>
          <rPr>
            <sz val="12"/>
            <rFont val="ＭＳ ゴシック"/>
            <charset val="128"/>
          </rPr>
          <t>再検フラグ10
※透析前後チェック</t>
        </r>
      </text>
    </comment>
    <comment ref="DA97"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7" authorId="0">
      <text>
        <r>
          <rPr>
            <sz val="12"/>
            <rFont val="ＭＳ ゴシック"/>
            <charset val="128"/>
          </rPr>
          <t xml:space="preserve">再検フラグ12
※校正処理
</t>
        </r>
      </text>
    </comment>
    <comment ref="DC97" authorId="0">
      <text>
        <r>
          <rPr>
            <sz val="12"/>
            <rFont val="ＭＳ ゴシック"/>
            <charset val="128"/>
          </rPr>
          <t>再検フラグ13
※照合NG確定処理</t>
        </r>
      </text>
    </comment>
    <comment ref="DD97" authorId="0">
      <text>
        <r>
          <rPr>
            <sz val="12"/>
            <rFont val="ＭＳ ゴシック"/>
            <charset val="128"/>
          </rPr>
          <t>再検フラグ14
※相関チェック(WS間)</t>
        </r>
      </text>
    </comment>
    <comment ref="DE97" authorId="0">
      <text>
        <r>
          <rPr>
            <sz val="12"/>
            <rFont val="ＭＳ ゴシック"/>
            <charset val="128"/>
          </rPr>
          <t>再検フラグ15
※負荷パターンチェック</t>
        </r>
      </text>
    </comment>
    <comment ref="DF97"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7" authorId="0">
      <text>
        <r>
          <rPr>
            <sz val="12"/>
            <rFont val="ＭＳ ゴシック"/>
            <charset val="128"/>
          </rPr>
          <t xml:space="preserve">再検フラグ17
※チェック状態フラグ
[ 0:未ﾁｪｯｸ 1:OK 2:NG ]
(ﾁｪｯｸ不要なフラグは1＝OKの設定にすする)
</t>
        </r>
      </text>
    </comment>
    <comment ref="DH97" authorId="0">
      <text>
        <r>
          <rPr>
            <sz val="12"/>
            <rFont val="ＭＳ ゴシック"/>
            <charset val="128"/>
          </rPr>
          <t>再検フラグ18</t>
        </r>
      </text>
    </comment>
    <comment ref="DI97" authorId="0">
      <text>
        <r>
          <rPr>
            <sz val="12"/>
            <rFont val="ＭＳ ゴシック"/>
            <charset val="128"/>
          </rPr>
          <t xml:space="preserve">再検フラグ19
※チェック状態フラグ
[ 0:未ﾁｪｯｸ 1:OK 2:NG ]
(ﾁｪｯｸ不要なフラグは1＝OKの設定にすする)
</t>
        </r>
      </text>
    </comment>
    <comment ref="DJ97" authorId="0">
      <text>
        <r>
          <rPr>
            <sz val="12"/>
            <rFont val="ＭＳ ゴシック"/>
            <charset val="128"/>
          </rPr>
          <t xml:space="preserve">再検フラグ20
※チェック状態フラグ
[ 0:未ﾁｪｯｸ 1:OK 2:NG ]
(ﾁｪｯｸ不要なフラグは1＝OKの設定にすする)
</t>
        </r>
      </text>
    </comment>
    <comment ref="DK97" authorId="0">
      <text>
        <r>
          <rPr>
            <sz val="12"/>
            <rFont val="ＭＳ ゴシック"/>
            <charset val="128"/>
          </rPr>
          <t>再検理由コードＡ
代表の再検理由コードをセット</t>
        </r>
      </text>
    </comment>
    <comment ref="DL97" authorId="0">
      <text>
        <r>
          <rPr>
            <sz val="12"/>
            <rFont val="ＭＳ ゴシック"/>
            <charset val="128"/>
          </rPr>
          <t xml:space="preserve">再検理由コードＢ
代表の再検理由コードをセット
</t>
        </r>
      </text>
    </comment>
    <comment ref="DM97" authorId="0">
      <text>
        <r>
          <rPr>
            <sz val="12"/>
            <rFont val="ＭＳ ゴシック"/>
            <charset val="128"/>
          </rPr>
          <t>再検理由コードＣ
代表の再検理由コードをセット</t>
        </r>
      </text>
    </comment>
    <comment ref="DN97" authorId="0">
      <text>
        <r>
          <rPr>
            <sz val="12"/>
            <rFont val="ＭＳ ゴシック"/>
            <charset val="128"/>
          </rPr>
          <t>情報更新日時</t>
        </r>
      </text>
    </comment>
    <comment ref="DO97" authorId="0">
      <text>
        <r>
          <rPr>
            <sz val="12"/>
            <rFont val="ＭＳ ゴシック"/>
            <charset val="128"/>
          </rPr>
          <t>情報登録日時
データが作成された時の登録日時</t>
        </r>
      </text>
    </comment>
    <comment ref="DP97" authorId="0">
      <text>
        <r>
          <rPr>
            <sz val="12"/>
            <rFont val="ＭＳ ゴシック"/>
            <charset val="128"/>
          </rPr>
          <t>照会結果
検査結果＋「以上・以下・未満」等を付加し編集済みの表示用結果値</t>
        </r>
      </text>
    </comment>
    <comment ref="DP107" authorId="0">
      <text>
        <r>
          <rPr>
            <sz val="12"/>
            <rFont val="ＭＳ ゴシック"/>
            <charset val="128"/>
          </rPr>
          <t>情報登録日時
データが作成された時の登録日時</t>
        </r>
      </text>
    </comment>
    <comment ref="DQ107" authorId="0">
      <text>
        <r>
          <rPr>
            <sz val="12"/>
            <rFont val="ＭＳ ゴシック"/>
            <charset val="128"/>
          </rPr>
          <t>照会結果
検査結果＋「以上・以下・未満」等を付加し編集済みの表示用結果値</t>
        </r>
      </text>
    </comment>
    <comment ref="B113" authorId="0">
      <text>
        <r>
          <rPr>
            <sz val="12"/>
            <rFont val="ＭＳ ゴシック"/>
            <charset val="128"/>
          </rPr>
          <t>検査開始日</t>
        </r>
      </text>
    </comment>
    <comment ref="C113" authorId="0">
      <text>
        <r>
          <rPr>
            <sz val="12"/>
            <rFont val="ＭＳ ゴシック"/>
            <charset val="128"/>
          </rPr>
          <t>処理日</t>
        </r>
      </text>
    </comment>
    <comment ref="D113"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3" authorId="0">
      <text>
        <r>
          <rPr>
            <sz val="12"/>
            <rFont val="ＭＳ ゴシック"/>
            <charset val="128"/>
          </rPr>
          <t>検体Ｎｏ桁数フラグ
[ ｽﾍﾟｰｽ:旧ﾚｲｱｳﾄ 6:６桁 7:７桁 9:９桁 ]</t>
        </r>
      </text>
    </comment>
    <comment ref="F113" authorId="0">
      <text>
        <r>
          <rPr>
            <sz val="12"/>
            <rFont val="ＭＳ ゴシック"/>
            <charset val="128"/>
          </rPr>
          <t>検査グループ
EUC対応で16byte。</t>
        </r>
      </text>
    </comment>
    <comment ref="G113" authorId="0">
      <text>
        <r>
          <rPr>
            <b/>
            <sz val="12"/>
            <rFont val="ＭＳ ゴシック"/>
            <charset val="128"/>
          </rPr>
          <t xml:space="preserve">項目コード:
</t>
        </r>
      </text>
    </comment>
    <comment ref="H113" authorId="0">
      <text>
        <r>
          <rPr>
            <sz val="12"/>
            <rFont val="ＭＳ ゴシック"/>
            <charset val="128"/>
          </rPr>
          <t>検査回数</t>
        </r>
      </text>
    </comment>
    <comment ref="I113" authorId="0">
      <text>
        <r>
          <rPr>
            <sz val="12"/>
            <rFont val="ＭＳ ゴシック"/>
            <charset val="128"/>
          </rPr>
          <t>検査回数枝番
同一検査回数で希釈倍率が違うものを表現</t>
        </r>
      </text>
    </comment>
    <comment ref="J113" authorId="0">
      <text>
        <r>
          <rPr>
            <sz val="12"/>
            <rFont val="ＭＳ ゴシック"/>
            <charset val="128"/>
          </rPr>
          <t xml:space="preserve">依頼発生元区分
[ 0:上位ｼｽﾃﾑ(報告あり) 1:ｻﾃﾗｲﾄｼｽﾃﾑ(報告あり) 2:ｻﾃﾗｲﾄｼｽﾃﾑ(報告なし) ]
</t>
        </r>
      </text>
    </comment>
    <comment ref="K113"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3"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3" authorId="0">
      <text>
        <r>
          <rPr>
            <sz val="12"/>
            <rFont val="ＭＳ ゴシック"/>
            <charset val="128"/>
          </rPr>
          <t>ＢＭＬ受付年月日</t>
        </r>
      </text>
    </comment>
    <comment ref="N113" authorId="0">
      <text>
        <r>
          <rPr>
            <sz val="12"/>
            <rFont val="ＭＳ ゴシック"/>
            <charset val="128"/>
          </rPr>
          <t>依頼書Ｎｏ</t>
        </r>
      </text>
    </comment>
    <comment ref="O113" authorId="0">
      <text>
        <r>
          <rPr>
            <sz val="12"/>
            <rFont val="ＭＳ ゴシック"/>
            <charset val="128"/>
          </rPr>
          <t>依頼書Ｎｏ桁数フラグ
[ ｽﾍﾟｰｽ:旧ﾚｲｱｳﾄ 6:６桁 7:７桁 9:９桁 ]</t>
        </r>
      </text>
    </comment>
    <comment ref="P113" authorId="0">
      <text>
        <r>
          <rPr>
            <sz val="12"/>
            <rFont val="ＭＳ ゴシック"/>
            <charset val="128"/>
          </rPr>
          <t>属性世代Ｎｏ
'’０’からカウントアップ</t>
        </r>
      </text>
    </comment>
    <comment ref="Q113" authorId="0">
      <text>
        <r>
          <rPr>
            <sz val="12"/>
            <rFont val="ＭＳ ゴシック"/>
            <charset val="128"/>
          </rPr>
          <t>施設コード</t>
        </r>
      </text>
    </comment>
    <comment ref="R113" authorId="0">
      <text>
        <r>
          <rPr>
            <sz val="12"/>
            <rFont val="ＭＳ ゴシック"/>
            <charset val="128"/>
          </rPr>
          <t>トレーＩＤ</t>
        </r>
      </text>
    </comment>
    <comment ref="S113" authorId="0">
      <text>
        <r>
          <rPr>
            <sz val="12"/>
            <rFont val="ＭＳ ゴシック"/>
            <charset val="128"/>
          </rPr>
          <t>トレーポジション</t>
        </r>
      </text>
    </comment>
    <comment ref="T113" authorId="0">
      <text>
        <r>
          <rPr>
            <sz val="12"/>
            <rFont val="ＭＳ ゴシック"/>
            <charset val="128"/>
          </rPr>
          <t>アッセイラックＩＤ</t>
        </r>
      </text>
    </comment>
    <comment ref="U113" authorId="0">
      <text>
        <r>
          <rPr>
            <sz val="12"/>
            <rFont val="ＭＳ ゴシック"/>
            <charset val="128"/>
          </rPr>
          <t>アッセイラックポジション</t>
        </r>
      </text>
    </comment>
    <comment ref="V113" authorId="0">
      <text>
        <r>
          <rPr>
            <sz val="12"/>
            <rFont val="ＭＳ ゴシック"/>
            <charset val="128"/>
          </rPr>
          <t>親項目コード
分画・負荷の親項目コード</t>
        </r>
      </text>
    </comment>
    <comment ref="W113" authorId="0">
      <text>
        <r>
          <rPr>
            <sz val="12"/>
            <rFont val="ＭＳ ゴシック"/>
            <charset val="128"/>
          </rPr>
          <t>セクションコード
例：　A　生化/マルチ
　　　B　血液学</t>
        </r>
      </text>
    </comment>
    <comment ref="X113"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3" authorId="0">
      <text>
        <r>
          <rPr>
            <sz val="12"/>
            <rFont val="ＭＳ ゴシック"/>
            <charset val="128"/>
          </rPr>
          <t>サンプリングコード
現行ＷＳｺｰﾄﾞ</t>
        </r>
      </text>
    </comment>
    <comment ref="Z113" authorId="0">
      <text>
        <r>
          <rPr>
            <sz val="12"/>
            <rFont val="ＭＳ ゴシック"/>
            <charset val="128"/>
          </rPr>
          <t>分析機区分</t>
        </r>
      </text>
    </comment>
    <comment ref="AA113" authorId="0">
      <text>
        <r>
          <rPr>
            <sz val="12"/>
            <rFont val="ＭＳ ゴシック"/>
            <charset val="128"/>
          </rPr>
          <t xml:space="preserve">分析機ライン
</t>
        </r>
      </text>
    </comment>
    <comment ref="AB113" authorId="0">
      <text>
        <r>
          <rPr>
            <sz val="12"/>
            <rFont val="ＭＳ ゴシック"/>
            <charset val="128"/>
          </rPr>
          <t>分析機号機
号機＋モジュールＮＯ</t>
        </r>
      </text>
    </comment>
    <comment ref="AC113" authorId="0">
      <text>
        <r>
          <rPr>
            <sz val="12"/>
            <rFont val="ＭＳ ゴシック"/>
            <charset val="128"/>
          </rPr>
          <t>分析機ＳＥＱ
モジュール単位のSEQ。結果登録時に設定。
BM=分析機からの番号、日立=システム側で振る。</t>
        </r>
      </text>
    </comment>
    <comment ref="AD113" authorId="0">
      <text>
        <r>
          <rPr>
            <sz val="12"/>
            <rFont val="ＭＳ ゴシック"/>
            <charset val="128"/>
          </rPr>
          <t>分析機エラーステータス</t>
        </r>
      </text>
    </comment>
    <comment ref="AE113" authorId="0">
      <text>
        <r>
          <rPr>
            <sz val="12"/>
            <rFont val="ＭＳ ゴシック"/>
            <charset val="128"/>
          </rPr>
          <t>測定日時</t>
        </r>
      </text>
    </comment>
    <comment ref="AF113" authorId="0">
      <text>
        <r>
          <rPr>
            <sz val="12"/>
            <rFont val="ＭＳ ゴシック"/>
            <charset val="128"/>
          </rPr>
          <t>内部項目コード
分析機のチャネルコード
（分析機用項目コード）</t>
        </r>
      </text>
    </comment>
    <comment ref="AG113" authorId="0">
      <text>
        <r>
          <rPr>
            <sz val="12"/>
            <rFont val="ＭＳ ゴシック"/>
            <charset val="128"/>
          </rPr>
          <t>定性・定量フラグ
[ S:定性 R:定量 ]</t>
        </r>
      </text>
    </comment>
    <comment ref="AH113" authorId="0">
      <text>
        <r>
          <rPr>
            <sz val="12"/>
            <rFont val="ＭＳ ゴシック"/>
            <charset val="128"/>
          </rPr>
          <t>材料コード</t>
        </r>
      </text>
    </comment>
    <comment ref="AI113" authorId="0">
      <text>
        <r>
          <rPr>
            <sz val="12"/>
            <rFont val="ＭＳ ゴシック"/>
            <charset val="128"/>
          </rPr>
          <t>優先レベル
ユーザからの希望順位。検査の優先順位を示す。
01～99を任意に設定</t>
        </r>
      </text>
    </comment>
    <comment ref="AJ113" authorId="0">
      <text>
        <r>
          <rPr>
            <sz val="12"/>
            <rFont val="ＭＳ ゴシック"/>
            <charset val="128"/>
          </rPr>
          <t>基準値ＮＯ
報告書に記述する基準値を示す
推定材料と項目コードからマスタ参照して算出</t>
        </r>
      </text>
    </comment>
    <comment ref="AK113"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3" authorId="0">
      <text>
        <r>
          <rPr>
            <sz val="12"/>
            <rFont val="ＭＳ ゴシック"/>
            <charset val="128"/>
          </rPr>
          <t>特別基準値ＮＯ
特別基準値マスタから導出した基準値Ｎｏ</t>
        </r>
      </text>
    </comment>
    <comment ref="AM113"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3" authorId="0">
      <text>
        <r>
          <rPr>
            <sz val="12"/>
            <rFont val="ＭＳ ゴシック"/>
            <charset val="128"/>
          </rPr>
          <t>非定型負荷時間
非定型負荷区分の時間
G(12)なので24byte</t>
        </r>
      </text>
    </comment>
    <comment ref="AO113" authorId="0">
      <text>
        <r>
          <rPr>
            <sz val="12"/>
            <rFont val="ＭＳ ゴシック"/>
            <charset val="128"/>
          </rPr>
          <t>集検フラグ
[ 0:ﾃﾞﾌｫﾙﾄ 1:集検 ]</t>
        </r>
      </text>
    </comment>
    <comment ref="AP113"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3" authorId="0">
      <text>
        <r>
          <rPr>
            <sz val="12"/>
            <rFont val="ＭＳ ゴシック"/>
            <charset val="128"/>
          </rPr>
          <t>凍結フラグ
凍結項目か否かを示す
区分は現行通り？→現行通り
[ ｶ:解凍 空白:一般項目 ﾄ:凍結 ]
EUC対応で2byte。</t>
        </r>
      </text>
    </comment>
    <comment ref="AR113" authorId="0">
      <text>
        <r>
          <rPr>
            <sz val="12"/>
            <rFont val="ＭＳ ゴシック"/>
            <charset val="128"/>
          </rPr>
          <t>実施希釈倍率
実際に測定された希釈倍率。</t>
        </r>
      </text>
    </comment>
    <comment ref="AS113"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3" authorId="0">
      <text>
        <r>
          <rPr>
            <sz val="12"/>
            <rFont val="ＭＳ ゴシック"/>
            <charset val="128"/>
          </rPr>
          <t>緊急依頼フラグ
緊急の依頼かどうかを示す。（患者情報より）
[ 0:デフォルト 1:緊急 ]</t>
        </r>
      </text>
    </comment>
    <comment ref="AU113" authorId="0">
      <text>
        <r>
          <rPr>
            <sz val="12"/>
            <rFont val="ＭＳ ゴシック"/>
            <charset val="128"/>
          </rPr>
          <t>緊急依頼ロットＮｏ
緊急依頼の場合に投入する検体のまとまり</t>
        </r>
      </text>
    </comment>
    <comment ref="AV113"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3"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3"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3" authorId="0">
      <text>
        <r>
          <rPr>
            <sz val="12"/>
            <rFont val="ＭＳ ゴシック"/>
            <charset val="128"/>
          </rPr>
          <t xml:space="preserve">生データ
分析機からのそのままの値、手入力したそのままの値。(数値のみ)
</t>
        </r>
      </text>
    </comment>
    <comment ref="AZ113" authorId="0">
      <text>
        <r>
          <rPr>
            <sz val="12"/>
            <rFont val="ＭＳ ゴシック"/>
            <charset val="128"/>
          </rPr>
          <t>検査結果１
基本的に数値データを保管する
必要に応じ換算、補正、校正後の値</t>
        </r>
      </text>
    </comment>
    <comment ref="BA113"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3"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3" authorId="0">
      <text>
        <r>
          <rPr>
            <sz val="12"/>
            <rFont val="ＭＳ ゴシック"/>
            <charset val="128"/>
          </rPr>
          <t>検査結果補足</t>
        </r>
      </text>
    </comment>
    <comment ref="BD113" authorId="0">
      <text>
        <r>
          <rPr>
            <sz val="12"/>
            <rFont val="ＭＳ ゴシック"/>
            <charset val="128"/>
          </rPr>
          <t>表示結果
画面から手入力された値および、分析機からの値を登録</t>
        </r>
      </text>
    </comment>
    <comment ref="BE113" authorId="0">
      <text>
        <r>
          <rPr>
            <sz val="12"/>
            <rFont val="ＭＳ ゴシック"/>
            <charset val="128"/>
          </rPr>
          <t>指数（ＳＤＩ）</t>
        </r>
      </text>
    </comment>
    <comment ref="BF113" authorId="0">
      <text>
        <r>
          <rPr>
            <sz val="12"/>
            <rFont val="ＭＳ ゴシック"/>
            <charset val="128"/>
          </rPr>
          <t>結果コメント１
４桁コードをセットする場合は頭’０’埋めで右詰めで登録すること</t>
        </r>
      </text>
    </comment>
    <comment ref="BG113" authorId="0">
      <text>
        <r>
          <rPr>
            <sz val="12"/>
            <rFont val="ＭＳ ゴシック"/>
            <charset val="128"/>
          </rPr>
          <t>結果コメント２
４桁コードをセットする場合は頭’０’埋めで右詰めで登録すること</t>
        </r>
      </text>
    </comment>
    <comment ref="BH113" authorId="0">
      <text>
        <r>
          <rPr>
            <sz val="16"/>
            <rFont val="ＭＳ Ｐゴシック"/>
            <charset val="128"/>
          </rPr>
          <t>結果状況コード
[ 0:未入力 1:中間結果 3:最終結果 ]</t>
        </r>
      </text>
    </comment>
    <comment ref="BI113" authorId="0">
      <text>
        <r>
          <rPr>
            <sz val="12"/>
            <rFont val="ＭＳ ゴシック"/>
            <charset val="128"/>
          </rPr>
          <t xml:space="preserve">パニックレンジフラグ
BML設定のパニック値（基準値マスタ）で報告要否を判別。
[ 0:デフォルト 1:BMLパニック報告対象 ]
</t>
        </r>
      </text>
    </comment>
    <comment ref="BJ113"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3" authorId="0">
      <text>
        <r>
          <rPr>
            <sz val="12"/>
            <rFont val="ＭＳ ゴシック"/>
            <charset val="128"/>
          </rPr>
          <t xml:space="preserve">結果換算フラグ
換算した結果か否か
[ 0:デフォルト 1:換算結果 ]
</t>
        </r>
      </text>
    </comment>
    <comment ref="BL113"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3"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3"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3"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3" authorId="0">
      <text>
        <r>
          <rPr>
            <sz val="12"/>
            <rFont val="ＭＳ ゴシック"/>
            <charset val="128"/>
          </rPr>
          <t>特別異常値区分（男）
施設？で判断可能。</t>
        </r>
      </text>
    </comment>
    <comment ref="BQ113" authorId="0">
      <text>
        <r>
          <rPr>
            <sz val="12"/>
            <rFont val="ＭＳ ゴシック"/>
            <charset val="128"/>
          </rPr>
          <t>特別異常値区分（女）
施設？で判断可能。</t>
        </r>
      </text>
    </comment>
    <comment ref="BR113" authorId="0">
      <text>
        <r>
          <rPr>
            <sz val="12"/>
            <rFont val="ＭＳ ゴシック"/>
            <charset val="128"/>
          </rPr>
          <t>特別異常値区分（不明）
施設？で判断可能。</t>
        </r>
      </text>
    </comment>
    <comment ref="BS113" authorId="0">
      <text>
        <r>
          <rPr>
            <sz val="12"/>
            <rFont val="ＭＳ ゴシック"/>
            <charset val="128"/>
          </rPr>
          <t>血清情報(乳び）レベル
'－３ ～ ＋３</t>
        </r>
      </text>
    </comment>
    <comment ref="BT113" authorId="0">
      <text>
        <r>
          <rPr>
            <sz val="12"/>
            <rFont val="ＭＳ ゴシック"/>
            <charset val="128"/>
          </rPr>
          <t>血清情報(乳び）エラーステータス
分析機の値を設定</t>
        </r>
      </text>
    </comment>
    <comment ref="BU113" authorId="0">
      <text>
        <r>
          <rPr>
            <sz val="12"/>
            <rFont val="ＭＳ ゴシック"/>
            <charset val="128"/>
          </rPr>
          <t>血清情報(溶血) レベル
'－３ ～ ＋３</t>
        </r>
      </text>
    </comment>
    <comment ref="BV113" authorId="0">
      <text>
        <r>
          <rPr>
            <sz val="12"/>
            <rFont val="ＭＳ ゴシック"/>
            <charset val="128"/>
          </rPr>
          <t>血清情報(溶血) エラーステータス
分析機の値を設定</t>
        </r>
      </text>
    </comment>
    <comment ref="BW113" authorId="0">
      <text>
        <r>
          <rPr>
            <sz val="12"/>
            <rFont val="ＭＳ ゴシック"/>
            <charset val="128"/>
          </rPr>
          <t>血清情報(etc)  レベル</t>
        </r>
      </text>
    </comment>
    <comment ref="BX113" authorId="0">
      <text>
        <r>
          <rPr>
            <sz val="12"/>
            <rFont val="ＭＳ ゴシック"/>
            <charset val="128"/>
          </rPr>
          <t>血清情報(etc)  エラーステータス</t>
        </r>
      </text>
    </comment>
    <comment ref="BY113" authorId="0">
      <text>
        <r>
          <rPr>
            <sz val="12"/>
            <rFont val="ＭＳ ゴシック"/>
            <charset val="128"/>
          </rPr>
          <t>コントロールＮｏ
精度管理対象元のコントロールNoを結果登録時に設定。</t>
        </r>
      </text>
    </comment>
    <comment ref="BZ113" authorId="0">
      <text>
        <r>
          <rPr>
            <sz val="12"/>
            <rFont val="ＭＳ ゴシック"/>
            <charset val="128"/>
          </rPr>
          <t>検査ＳＥＱ
検査G単位に振られる番号
初回：分注展開時にトレー毎に振る？W/S時は？</t>
        </r>
      </text>
    </comment>
    <comment ref="CA113" authorId="0">
      <text>
        <r>
          <rPr>
            <sz val="12"/>
            <rFont val="ＭＳ ゴシック"/>
            <charset val="128"/>
          </rPr>
          <t>検査バッチＮｏ</t>
        </r>
      </text>
    </comment>
    <comment ref="CB113" authorId="0">
      <text>
        <r>
          <rPr>
            <sz val="12"/>
            <rFont val="ＭＳ ゴシック"/>
            <charset val="128"/>
          </rPr>
          <t>プロットＮｏ
X_M管理対象元のプロットNoを結果登録時に設定。</t>
        </r>
      </text>
    </comment>
    <comment ref="CC113" authorId="0">
      <text>
        <r>
          <rPr>
            <sz val="12"/>
            <rFont val="ＭＳ ゴシック"/>
            <charset val="128"/>
          </rPr>
          <t>プロットＳＥＱ
プロットNO内のSEQ（ファイルで番号管理）</t>
        </r>
      </text>
    </comment>
    <comment ref="CD113" authorId="0">
      <text>
        <r>
          <rPr>
            <sz val="12"/>
            <rFont val="ＭＳ ゴシック"/>
            <charset val="128"/>
          </rPr>
          <t>データ入力担当者</t>
        </r>
      </text>
    </comment>
    <comment ref="CE113" authorId="0">
      <text>
        <r>
          <rPr>
            <sz val="12"/>
            <rFont val="ＭＳ ゴシック"/>
            <charset val="128"/>
          </rPr>
          <t>データ入力日時</t>
        </r>
      </text>
    </comment>
    <comment ref="CF113" authorId="0">
      <text>
        <r>
          <rPr>
            <sz val="12"/>
            <rFont val="ＭＳ ゴシック"/>
            <charset val="128"/>
          </rPr>
          <t>検査完了日時</t>
        </r>
      </text>
    </comment>
    <comment ref="CG113" authorId="0">
      <text>
        <r>
          <rPr>
            <sz val="12"/>
            <rFont val="ＭＳ ゴシック"/>
            <charset val="128"/>
          </rPr>
          <t>報告日時</t>
        </r>
      </text>
    </comment>
    <comment ref="CH113" authorId="0">
      <text>
        <r>
          <rPr>
            <sz val="12"/>
            <rFont val="ＭＳ ゴシック"/>
            <charset val="128"/>
          </rPr>
          <t>報告希望時間
施設からの報告希望時間。
属性情報から引き継ぐ</t>
        </r>
      </text>
    </comment>
    <comment ref="CI113" authorId="0">
      <text>
        <r>
          <rPr>
            <sz val="12"/>
            <rFont val="ＭＳ ゴシック"/>
            <charset val="128"/>
          </rPr>
          <t>次回報告予定日
中間報告対象の最終報告予定日
報告時に項目マスタで＋日数を取得し設定</t>
        </r>
      </text>
    </comment>
    <comment ref="CJ113" authorId="0">
      <text>
        <r>
          <rPr>
            <sz val="12"/>
            <rFont val="ＭＳ ゴシック"/>
            <charset val="128"/>
          </rPr>
          <t>次回報告予定時刻
報告希望時間から引き継ぐ</t>
        </r>
      </text>
    </comment>
    <comment ref="CK113"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3" authorId="0">
      <text>
        <r>
          <rPr>
            <sz val="12"/>
            <rFont val="ＭＳ ゴシック"/>
            <charset val="128"/>
          </rPr>
          <t>画像別紙フラグ
画像別紙情報が存在するか否か
[ 0:無し 1:有り]
検査結果詳細情報を使用する</t>
        </r>
      </text>
    </comment>
    <comment ref="CM113" authorId="0">
      <text>
        <r>
          <rPr>
            <sz val="12"/>
            <rFont val="ＭＳ ゴシック"/>
            <charset val="128"/>
          </rPr>
          <t>補正フラグ
[ 0:補正対象外 1:手動補正前 2:自動補正前 3:手動補正済 4:自動補正済 ]</t>
        </r>
      </text>
    </comment>
    <comment ref="CN113" authorId="0">
      <text>
        <r>
          <rPr>
            <sz val="12"/>
            <rFont val="ＭＳ Ｐゴシック"/>
            <charset val="128"/>
          </rPr>
          <t>結果優先フラグ
複数検査回数で画面、帳票等に優先的に表示させるためのフラグ
[ ｽﾍﾟｰｽ:ﾃﾞﾌｫﾙﾄ 1:優先結果 ]</t>
        </r>
      </text>
    </comment>
    <comment ref="CO113" authorId="0">
      <text>
        <r>
          <rPr>
            <sz val="12"/>
            <rFont val="ＭＳ ゴシック"/>
            <charset val="128"/>
          </rPr>
          <t>手入力フラグ
手入力されたかどうかを判断するフラグ
[ ｽﾍﾟｰｽ:ﾃﾞﾌｫﾙﾄ 1:手入力結果 ]</t>
        </r>
      </text>
    </comment>
    <comment ref="CP113" authorId="0">
      <text>
        <r>
          <rPr>
            <sz val="12"/>
            <rFont val="ＭＳ ゴシック"/>
            <charset val="128"/>
          </rPr>
          <t>採用フラグ
同一検査回数内で結果を採用したフラグ</t>
        </r>
      </text>
    </comment>
    <comment ref="CQ113"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3" authorId="0">
      <text>
        <r>
          <rPr>
            <sz val="12"/>
            <rFont val="ＭＳ ゴシック"/>
            <charset val="128"/>
          </rPr>
          <t>再検フラグ01
オンライン、入力画面にてレンジチェック（RNGCHKMST）を行った際に更新する。
正常　　　：０、１
高値エラー：３
低値エラー：４</t>
        </r>
      </text>
    </comment>
    <comment ref="CS113"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3"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3" authorId="0">
      <text>
        <r>
          <rPr>
            <sz val="12"/>
            <rFont val="ＭＳ ゴシック"/>
            <charset val="128"/>
          </rPr>
          <t>再検フラグ04
※分画チェック</t>
        </r>
      </text>
    </comment>
    <comment ref="CV113" authorId="0">
      <text>
        <r>
          <rPr>
            <sz val="12"/>
            <rFont val="ＭＳ ゴシック"/>
            <charset val="128"/>
          </rPr>
          <t>再検フラグ05
※乳び・溶血チェック</t>
        </r>
      </text>
    </comment>
    <comment ref="CW113" authorId="0">
      <text>
        <r>
          <rPr>
            <sz val="12"/>
            <rFont val="ＭＳ ゴシック"/>
            <charset val="128"/>
          </rPr>
          <t xml:space="preserve">※履歴チェック
</t>
        </r>
      </text>
    </comment>
    <comment ref="CX113"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3" authorId="0">
      <text>
        <r>
          <rPr>
            <sz val="12"/>
            <rFont val="ＭＳ ゴシック"/>
            <charset val="128"/>
          </rPr>
          <t>再検フラグ08
※計算チェック</t>
        </r>
      </text>
    </comment>
    <comment ref="CZ113" authorId="0">
      <text>
        <r>
          <rPr>
            <sz val="12"/>
            <rFont val="ＭＳ ゴシック"/>
            <charset val="128"/>
          </rPr>
          <t>再検フラグ09
※１００％チェック</t>
        </r>
      </text>
    </comment>
    <comment ref="DA113" authorId="0">
      <text>
        <r>
          <rPr>
            <sz val="12"/>
            <rFont val="ＭＳ ゴシック"/>
            <charset val="128"/>
          </rPr>
          <t>再検フラグ10
※透析前後チェック</t>
        </r>
      </text>
    </comment>
    <comment ref="DB113"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3" authorId="0">
      <text>
        <r>
          <rPr>
            <sz val="12"/>
            <rFont val="ＭＳ ゴシック"/>
            <charset val="128"/>
          </rPr>
          <t xml:space="preserve">再検フラグ12
※校正処理
</t>
        </r>
      </text>
    </comment>
    <comment ref="DD113" authorId="0">
      <text>
        <r>
          <rPr>
            <sz val="12"/>
            <rFont val="ＭＳ ゴシック"/>
            <charset val="128"/>
          </rPr>
          <t>再検フラグ13
※照合NG確定処理</t>
        </r>
      </text>
    </comment>
    <comment ref="DE113" authorId="0">
      <text>
        <r>
          <rPr>
            <sz val="12"/>
            <rFont val="ＭＳ ゴシック"/>
            <charset val="128"/>
          </rPr>
          <t>再検フラグ14
※相関チェック(WS間)</t>
        </r>
      </text>
    </comment>
    <comment ref="DF113" authorId="0">
      <text>
        <r>
          <rPr>
            <sz val="12"/>
            <rFont val="ＭＳ ゴシック"/>
            <charset val="128"/>
          </rPr>
          <t>再検フラグ15
※負荷パターンチェック</t>
        </r>
      </text>
    </comment>
    <comment ref="DG113"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3" authorId="0">
      <text>
        <r>
          <rPr>
            <sz val="12"/>
            <rFont val="ＭＳ ゴシック"/>
            <charset val="128"/>
          </rPr>
          <t xml:space="preserve">再検フラグ17
※チェック状態フラグ
[ 0:未ﾁｪｯｸ 1:OK 2:NG ]
(ﾁｪｯｸ不要なフラグは1＝OKの設定にすする)
</t>
        </r>
      </text>
    </comment>
    <comment ref="DI113" authorId="0">
      <text>
        <r>
          <rPr>
            <sz val="12"/>
            <rFont val="ＭＳ ゴシック"/>
            <charset val="128"/>
          </rPr>
          <t>再検フラグ18</t>
        </r>
      </text>
    </comment>
    <comment ref="DJ113" authorId="0">
      <text>
        <r>
          <rPr>
            <sz val="12"/>
            <rFont val="ＭＳ ゴシック"/>
            <charset val="128"/>
          </rPr>
          <t xml:space="preserve">再検フラグ19
※チェック状態フラグ
[ 0:未ﾁｪｯｸ 1:OK 2:NG ]
(ﾁｪｯｸ不要なフラグは1＝OKの設定にすする)
</t>
        </r>
      </text>
    </comment>
    <comment ref="DK113" authorId="0">
      <text>
        <r>
          <rPr>
            <sz val="12"/>
            <rFont val="ＭＳ ゴシック"/>
            <charset val="128"/>
          </rPr>
          <t xml:space="preserve">再検フラグ20
※チェック状態フラグ
[ 0:未ﾁｪｯｸ 1:OK 2:NG ]
(ﾁｪｯｸ不要なフラグは1＝OKの設定にすする)
</t>
        </r>
      </text>
    </comment>
    <comment ref="DL113" authorId="0">
      <text>
        <r>
          <rPr>
            <sz val="12"/>
            <rFont val="ＭＳ ゴシック"/>
            <charset val="128"/>
          </rPr>
          <t>再検理由コードＡ
代表の再検理由コードをセット</t>
        </r>
      </text>
    </comment>
    <comment ref="DM113" authorId="0">
      <text>
        <r>
          <rPr>
            <sz val="12"/>
            <rFont val="ＭＳ ゴシック"/>
            <charset val="128"/>
          </rPr>
          <t xml:space="preserve">再検理由コードＢ
代表の再検理由コードをセット
</t>
        </r>
      </text>
    </comment>
    <comment ref="DN113" authorId="0">
      <text>
        <r>
          <rPr>
            <sz val="12"/>
            <rFont val="ＭＳ ゴシック"/>
            <charset val="128"/>
          </rPr>
          <t>再検理由コードＣ
代表の再検理由コードをセット</t>
        </r>
      </text>
    </comment>
    <comment ref="DO113" authorId="0">
      <text>
        <r>
          <rPr>
            <sz val="12"/>
            <rFont val="ＭＳ ゴシック"/>
            <charset val="128"/>
          </rPr>
          <t>情報更新日時</t>
        </r>
      </text>
    </comment>
    <comment ref="DP113" authorId="0">
      <text>
        <r>
          <rPr>
            <sz val="12"/>
            <rFont val="ＭＳ ゴシック"/>
            <charset val="128"/>
          </rPr>
          <t>情報登録日時
データが作成された時の登録日時</t>
        </r>
      </text>
    </comment>
    <comment ref="DQ113" authorId="0">
      <text>
        <r>
          <rPr>
            <sz val="12"/>
            <rFont val="ＭＳ ゴシック"/>
            <charset val="128"/>
          </rPr>
          <t>照会結果
検査結果＋「以上・以下・未満」等を付加し編集済みの表示用結果値</t>
        </r>
      </text>
    </comment>
    <comment ref="B119" authorId="0">
      <text>
        <r>
          <rPr>
            <sz val="12"/>
            <rFont val="ＭＳ ゴシック"/>
            <charset val="128"/>
          </rPr>
          <t>検査開始日</t>
        </r>
      </text>
    </comment>
    <comment ref="C119" authorId="0">
      <text>
        <r>
          <rPr>
            <sz val="12"/>
            <rFont val="ＭＳ ゴシック"/>
            <charset val="128"/>
          </rPr>
          <t>処理日</t>
        </r>
      </text>
    </comment>
    <comment ref="D11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9" authorId="0">
      <text>
        <r>
          <rPr>
            <sz val="12"/>
            <rFont val="ＭＳ ゴシック"/>
            <charset val="128"/>
          </rPr>
          <t>検体Ｎｏ桁数フラグ
[ ｽﾍﾟｰｽ:旧ﾚｲｱｳﾄ 6:６桁 7:７桁 9:９桁 ]</t>
        </r>
      </text>
    </comment>
    <comment ref="F119" authorId="0">
      <text>
        <r>
          <rPr>
            <sz val="12"/>
            <rFont val="ＭＳ ゴシック"/>
            <charset val="128"/>
          </rPr>
          <t>検査グループ
EUC対応で16byte。</t>
        </r>
      </text>
    </comment>
    <comment ref="G119" authorId="0">
      <text>
        <r>
          <rPr>
            <b/>
            <sz val="12"/>
            <rFont val="ＭＳ ゴシック"/>
            <charset val="128"/>
          </rPr>
          <t xml:space="preserve">項目コード:
</t>
        </r>
      </text>
    </comment>
    <comment ref="H119" authorId="0">
      <text>
        <r>
          <rPr>
            <sz val="12"/>
            <rFont val="ＭＳ ゴシック"/>
            <charset val="128"/>
          </rPr>
          <t>検査回数</t>
        </r>
      </text>
    </comment>
    <comment ref="I119" authorId="0">
      <text>
        <r>
          <rPr>
            <sz val="12"/>
            <rFont val="ＭＳ ゴシック"/>
            <charset val="128"/>
          </rPr>
          <t>検査回数枝番
同一検査回数で希釈倍率が違うものを表現</t>
        </r>
      </text>
    </comment>
    <comment ref="J119" authorId="0">
      <text>
        <r>
          <rPr>
            <sz val="12"/>
            <rFont val="ＭＳ ゴシック"/>
            <charset val="128"/>
          </rPr>
          <t xml:space="preserve">依頼発生元区分
[ 0:上位ｼｽﾃﾑ(報告あり) 1:ｻﾃﾗｲﾄｼｽﾃﾑ(報告あり) 2:ｻﾃﾗｲﾄｼｽﾃﾑ(報告なし) ]
</t>
        </r>
      </text>
    </comment>
    <comment ref="K11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9" authorId="0">
      <text>
        <r>
          <rPr>
            <sz val="12"/>
            <rFont val="ＭＳ ゴシック"/>
            <charset val="128"/>
          </rPr>
          <t>ＢＭＬ受付年月日</t>
        </r>
      </text>
    </comment>
    <comment ref="N119" authorId="0">
      <text>
        <r>
          <rPr>
            <sz val="12"/>
            <rFont val="ＭＳ ゴシック"/>
            <charset val="128"/>
          </rPr>
          <t>依頼書Ｎｏ</t>
        </r>
      </text>
    </comment>
    <comment ref="O119" authorId="0">
      <text>
        <r>
          <rPr>
            <sz val="12"/>
            <rFont val="ＭＳ ゴシック"/>
            <charset val="128"/>
          </rPr>
          <t>依頼書Ｎｏ桁数フラグ
[ ｽﾍﾟｰｽ:旧ﾚｲｱｳﾄ 6:６桁 7:７桁 9:９桁 ]</t>
        </r>
      </text>
    </comment>
    <comment ref="P119" authorId="0">
      <text>
        <r>
          <rPr>
            <sz val="12"/>
            <rFont val="ＭＳ ゴシック"/>
            <charset val="128"/>
          </rPr>
          <t>属性世代Ｎｏ
'’０’からカウントアップ</t>
        </r>
      </text>
    </comment>
    <comment ref="Q119" authorId="0">
      <text>
        <r>
          <rPr>
            <sz val="12"/>
            <rFont val="ＭＳ ゴシック"/>
            <charset val="128"/>
          </rPr>
          <t>施設コード</t>
        </r>
      </text>
    </comment>
    <comment ref="R119" authorId="0">
      <text>
        <r>
          <rPr>
            <sz val="12"/>
            <rFont val="ＭＳ ゴシック"/>
            <charset val="128"/>
          </rPr>
          <t>トレーＩＤ</t>
        </r>
      </text>
    </comment>
    <comment ref="S119" authorId="0">
      <text>
        <r>
          <rPr>
            <sz val="12"/>
            <rFont val="ＭＳ ゴシック"/>
            <charset val="128"/>
          </rPr>
          <t>トレーポジション</t>
        </r>
      </text>
    </comment>
    <comment ref="T119" authorId="0">
      <text>
        <r>
          <rPr>
            <sz val="12"/>
            <rFont val="ＭＳ ゴシック"/>
            <charset val="128"/>
          </rPr>
          <t>アッセイラックＩＤ</t>
        </r>
      </text>
    </comment>
    <comment ref="U119" authorId="0">
      <text>
        <r>
          <rPr>
            <sz val="12"/>
            <rFont val="ＭＳ ゴシック"/>
            <charset val="128"/>
          </rPr>
          <t>アッセイラックポジション</t>
        </r>
      </text>
    </comment>
    <comment ref="V119" authorId="0">
      <text>
        <r>
          <rPr>
            <sz val="12"/>
            <rFont val="ＭＳ ゴシック"/>
            <charset val="128"/>
          </rPr>
          <t>親項目コード
分画・負荷の親項目コード</t>
        </r>
      </text>
    </comment>
    <comment ref="W119" authorId="0">
      <text>
        <r>
          <rPr>
            <sz val="12"/>
            <rFont val="ＭＳ ゴシック"/>
            <charset val="128"/>
          </rPr>
          <t>セクションコード
例：　A　生化/マルチ
　　　B　血液学</t>
        </r>
      </text>
    </comment>
    <comment ref="X11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9" authorId="0">
      <text>
        <r>
          <rPr>
            <sz val="12"/>
            <rFont val="ＭＳ ゴシック"/>
            <charset val="128"/>
          </rPr>
          <t>サンプリングコード
現行ＷＳｺｰﾄﾞ</t>
        </r>
      </text>
    </comment>
    <comment ref="Z119" authorId="0">
      <text>
        <r>
          <rPr>
            <sz val="12"/>
            <rFont val="ＭＳ ゴシック"/>
            <charset val="128"/>
          </rPr>
          <t>分析機区分</t>
        </r>
      </text>
    </comment>
    <comment ref="AA119" authorId="0">
      <text>
        <r>
          <rPr>
            <sz val="12"/>
            <rFont val="ＭＳ ゴシック"/>
            <charset val="128"/>
          </rPr>
          <t xml:space="preserve">分析機ライン
</t>
        </r>
      </text>
    </comment>
    <comment ref="AB119" authorId="0">
      <text>
        <r>
          <rPr>
            <sz val="12"/>
            <rFont val="ＭＳ ゴシック"/>
            <charset val="128"/>
          </rPr>
          <t>分析機号機
号機＋モジュールＮＯ</t>
        </r>
      </text>
    </comment>
    <comment ref="AC119" authorId="0">
      <text>
        <r>
          <rPr>
            <sz val="12"/>
            <rFont val="ＭＳ ゴシック"/>
            <charset val="128"/>
          </rPr>
          <t>分析機ＳＥＱ
モジュール単位のSEQ。結果登録時に設定。
BM=分析機からの番号、日立=システム側で振る。</t>
        </r>
      </text>
    </comment>
    <comment ref="AD119" authorId="0">
      <text>
        <r>
          <rPr>
            <sz val="12"/>
            <rFont val="ＭＳ ゴシック"/>
            <charset val="128"/>
          </rPr>
          <t>分析機エラーステータス</t>
        </r>
      </text>
    </comment>
    <comment ref="AE119" authorId="0">
      <text>
        <r>
          <rPr>
            <sz val="12"/>
            <rFont val="ＭＳ ゴシック"/>
            <charset val="128"/>
          </rPr>
          <t>測定日時</t>
        </r>
      </text>
    </comment>
    <comment ref="AF119" authorId="0">
      <text>
        <r>
          <rPr>
            <sz val="12"/>
            <rFont val="ＭＳ ゴシック"/>
            <charset val="128"/>
          </rPr>
          <t>内部項目コード
分析機のチャネルコード
（分析機用項目コード）</t>
        </r>
      </text>
    </comment>
    <comment ref="AG119" authorId="0">
      <text>
        <r>
          <rPr>
            <sz val="12"/>
            <rFont val="ＭＳ ゴシック"/>
            <charset val="128"/>
          </rPr>
          <t>定性・定量フラグ
[ S:定性 R:定量 ]</t>
        </r>
      </text>
    </comment>
    <comment ref="AH119" authorId="0">
      <text>
        <r>
          <rPr>
            <sz val="12"/>
            <rFont val="ＭＳ ゴシック"/>
            <charset val="128"/>
          </rPr>
          <t>材料コード</t>
        </r>
      </text>
    </comment>
    <comment ref="AI119" authorId="0">
      <text>
        <r>
          <rPr>
            <sz val="12"/>
            <rFont val="ＭＳ ゴシック"/>
            <charset val="128"/>
          </rPr>
          <t>優先レベル
ユーザからの希望順位。検査の優先順位を示す。
01～99を任意に設定</t>
        </r>
      </text>
    </comment>
    <comment ref="AJ119" authorId="0">
      <text>
        <r>
          <rPr>
            <sz val="12"/>
            <rFont val="ＭＳ ゴシック"/>
            <charset val="128"/>
          </rPr>
          <t>基準値ＮＯ
報告書に記述する基準値を示す
推定材料と項目コードからマスタ参照して算出</t>
        </r>
      </text>
    </comment>
    <comment ref="AK11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9" authorId="0">
      <text>
        <r>
          <rPr>
            <sz val="12"/>
            <rFont val="ＭＳ ゴシック"/>
            <charset val="128"/>
          </rPr>
          <t>特別基準値ＮＯ
特別基準値マスタから導出した基準値Ｎｏ</t>
        </r>
      </text>
    </comment>
    <comment ref="AM11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9" authorId="0">
      <text>
        <r>
          <rPr>
            <sz val="12"/>
            <rFont val="ＭＳ ゴシック"/>
            <charset val="128"/>
          </rPr>
          <t>非定型負荷時間
非定型負荷区分の時間
G(12)なので24byte</t>
        </r>
      </text>
    </comment>
    <comment ref="AO119" authorId="0">
      <text>
        <r>
          <rPr>
            <sz val="12"/>
            <rFont val="ＭＳ ゴシック"/>
            <charset val="128"/>
          </rPr>
          <t>集検フラグ
[ 0:ﾃﾞﾌｫﾙﾄ 1:集検 ]</t>
        </r>
      </text>
    </comment>
    <comment ref="AP11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9" authorId="0">
      <text>
        <r>
          <rPr>
            <sz val="12"/>
            <rFont val="ＭＳ ゴシック"/>
            <charset val="128"/>
          </rPr>
          <t>凍結フラグ
凍結項目か否かを示す
区分は現行通り？→現行通り
[ ｶ:解凍 空白:一般項目 ﾄ:凍結 ]
EUC対応で2byte。</t>
        </r>
      </text>
    </comment>
    <comment ref="AR119" authorId="0">
      <text>
        <r>
          <rPr>
            <sz val="12"/>
            <rFont val="ＭＳ ゴシック"/>
            <charset val="128"/>
          </rPr>
          <t>実施希釈倍率
実際に測定された希釈倍率。</t>
        </r>
      </text>
    </comment>
    <comment ref="AS11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9" authorId="0">
      <text>
        <r>
          <rPr>
            <sz val="12"/>
            <rFont val="ＭＳ ゴシック"/>
            <charset val="128"/>
          </rPr>
          <t>緊急依頼フラグ
緊急の依頼かどうかを示す。（患者情報より）
[ 0:デフォルト 1:緊急 ]</t>
        </r>
      </text>
    </comment>
    <comment ref="AU119" authorId="0">
      <text>
        <r>
          <rPr>
            <sz val="12"/>
            <rFont val="ＭＳ ゴシック"/>
            <charset val="128"/>
          </rPr>
          <t>緊急依頼ロットＮｏ
緊急依頼の場合に投入する検体のまとまり</t>
        </r>
      </text>
    </comment>
    <comment ref="AV11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9" authorId="0">
      <text>
        <r>
          <rPr>
            <sz val="12"/>
            <rFont val="ＭＳ ゴシック"/>
            <charset val="128"/>
          </rPr>
          <t xml:space="preserve">生データ
分析機からのそのままの値、手入力したそのままの値。(数値のみ)
</t>
        </r>
      </text>
    </comment>
    <comment ref="AZ119" authorId="0">
      <text>
        <r>
          <rPr>
            <sz val="12"/>
            <rFont val="ＭＳ ゴシック"/>
            <charset val="128"/>
          </rPr>
          <t>検査結果１
基本的に数値データを保管する
必要に応じ換算、補正、校正後の値</t>
        </r>
      </text>
    </comment>
    <comment ref="BA11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9" authorId="0">
      <text>
        <r>
          <rPr>
            <sz val="12"/>
            <rFont val="ＭＳ ゴシック"/>
            <charset val="128"/>
          </rPr>
          <t>検査結果補足</t>
        </r>
      </text>
    </comment>
    <comment ref="BD119" authorId="0">
      <text>
        <r>
          <rPr>
            <sz val="12"/>
            <rFont val="ＭＳ ゴシック"/>
            <charset val="128"/>
          </rPr>
          <t>表示結果
画面から手入力された値および、分析機からの値を登録</t>
        </r>
      </text>
    </comment>
    <comment ref="BE119" authorId="0">
      <text>
        <r>
          <rPr>
            <sz val="12"/>
            <rFont val="ＭＳ ゴシック"/>
            <charset val="128"/>
          </rPr>
          <t>指数（ＳＤＩ）</t>
        </r>
      </text>
    </comment>
    <comment ref="BF119" authorId="0">
      <text>
        <r>
          <rPr>
            <sz val="12"/>
            <rFont val="ＭＳ ゴシック"/>
            <charset val="128"/>
          </rPr>
          <t>結果コメント１
４桁コードをセットする場合は頭’０’埋めで右詰めで登録すること</t>
        </r>
      </text>
    </comment>
    <comment ref="BG119" authorId="0">
      <text>
        <r>
          <rPr>
            <sz val="12"/>
            <rFont val="ＭＳ ゴシック"/>
            <charset val="128"/>
          </rPr>
          <t>結果コメント２
４桁コードをセットする場合は頭’０’埋めで右詰めで登録すること</t>
        </r>
      </text>
    </comment>
    <comment ref="BH119" authorId="0">
      <text>
        <r>
          <rPr>
            <sz val="16"/>
            <rFont val="ＭＳ Ｐゴシック"/>
            <charset val="128"/>
          </rPr>
          <t>結果状況コード
[ 0:未入力 1:中間結果 3:最終結果 ]</t>
        </r>
      </text>
    </comment>
    <comment ref="BI119" authorId="0">
      <text>
        <r>
          <rPr>
            <sz val="12"/>
            <rFont val="ＭＳ ゴシック"/>
            <charset val="128"/>
          </rPr>
          <t xml:space="preserve">パニックレンジフラグ
BML設定のパニック値（基準値マスタ）で報告要否を判別。
[ 0:デフォルト 1:BMLパニック報告対象 ]
</t>
        </r>
      </text>
    </comment>
    <comment ref="BJ11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9" authorId="0">
      <text>
        <r>
          <rPr>
            <sz val="12"/>
            <rFont val="ＭＳ ゴシック"/>
            <charset val="128"/>
          </rPr>
          <t xml:space="preserve">結果換算フラグ
換算した結果か否か
[ 0:デフォルト 1:換算結果 ]
</t>
        </r>
      </text>
    </comment>
    <comment ref="BL11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9" authorId="0">
      <text>
        <r>
          <rPr>
            <sz val="12"/>
            <rFont val="ＭＳ ゴシック"/>
            <charset val="128"/>
          </rPr>
          <t>特別異常値区分（男）
施設？で判断可能。</t>
        </r>
      </text>
    </comment>
    <comment ref="BQ119" authorId="0">
      <text>
        <r>
          <rPr>
            <sz val="12"/>
            <rFont val="ＭＳ ゴシック"/>
            <charset val="128"/>
          </rPr>
          <t>特別異常値区分（女）
施設？で判断可能。</t>
        </r>
      </text>
    </comment>
    <comment ref="BR119" authorId="0">
      <text>
        <r>
          <rPr>
            <sz val="12"/>
            <rFont val="ＭＳ ゴシック"/>
            <charset val="128"/>
          </rPr>
          <t>特別異常値区分（不明）
施設？で判断可能。</t>
        </r>
      </text>
    </comment>
    <comment ref="BS119" authorId="0">
      <text>
        <r>
          <rPr>
            <sz val="12"/>
            <rFont val="ＭＳ ゴシック"/>
            <charset val="128"/>
          </rPr>
          <t>血清情報(乳び）レベル
'－３ ～ ＋３</t>
        </r>
      </text>
    </comment>
    <comment ref="BT119" authorId="0">
      <text>
        <r>
          <rPr>
            <sz val="12"/>
            <rFont val="ＭＳ ゴシック"/>
            <charset val="128"/>
          </rPr>
          <t>血清情報(乳び）エラーステータス
分析機の値を設定</t>
        </r>
      </text>
    </comment>
    <comment ref="BU119" authorId="0">
      <text>
        <r>
          <rPr>
            <sz val="12"/>
            <rFont val="ＭＳ ゴシック"/>
            <charset val="128"/>
          </rPr>
          <t>血清情報(溶血) レベル
'－３ ～ ＋３</t>
        </r>
      </text>
    </comment>
    <comment ref="BV119" authorId="0">
      <text>
        <r>
          <rPr>
            <sz val="12"/>
            <rFont val="ＭＳ ゴシック"/>
            <charset val="128"/>
          </rPr>
          <t>血清情報(溶血) エラーステータス
分析機の値を設定</t>
        </r>
      </text>
    </comment>
    <comment ref="BW119" authorId="0">
      <text>
        <r>
          <rPr>
            <sz val="12"/>
            <rFont val="ＭＳ ゴシック"/>
            <charset val="128"/>
          </rPr>
          <t>血清情報(etc)  レベル</t>
        </r>
      </text>
    </comment>
    <comment ref="BX119" authorId="0">
      <text>
        <r>
          <rPr>
            <sz val="12"/>
            <rFont val="ＭＳ ゴシック"/>
            <charset val="128"/>
          </rPr>
          <t>血清情報(etc)  エラーステータス</t>
        </r>
      </text>
    </comment>
    <comment ref="BY119" authorId="0">
      <text>
        <r>
          <rPr>
            <sz val="12"/>
            <rFont val="ＭＳ ゴシック"/>
            <charset val="128"/>
          </rPr>
          <t>コントロールＮｏ
精度管理対象元のコントロールNoを結果登録時に設定。</t>
        </r>
      </text>
    </comment>
    <comment ref="BZ119" authorId="0">
      <text>
        <r>
          <rPr>
            <sz val="12"/>
            <rFont val="ＭＳ ゴシック"/>
            <charset val="128"/>
          </rPr>
          <t>検査ＳＥＱ
検査G単位に振られる番号
初回：分注展開時にトレー毎に振る？W/S時は？</t>
        </r>
      </text>
    </comment>
    <comment ref="CA119" authorId="0">
      <text>
        <r>
          <rPr>
            <sz val="12"/>
            <rFont val="ＭＳ ゴシック"/>
            <charset val="128"/>
          </rPr>
          <t>検査バッチＮｏ</t>
        </r>
      </text>
    </comment>
    <comment ref="CB119" authorId="0">
      <text>
        <r>
          <rPr>
            <sz val="12"/>
            <rFont val="ＭＳ ゴシック"/>
            <charset val="128"/>
          </rPr>
          <t>プロットＮｏ
X_M管理対象元のプロットNoを結果登録時に設定。</t>
        </r>
      </text>
    </comment>
    <comment ref="CC119" authorId="0">
      <text>
        <r>
          <rPr>
            <sz val="12"/>
            <rFont val="ＭＳ ゴシック"/>
            <charset val="128"/>
          </rPr>
          <t>プロットＳＥＱ
プロットNO内のSEQ（ファイルで番号管理）</t>
        </r>
      </text>
    </comment>
    <comment ref="CD119" authorId="0">
      <text>
        <r>
          <rPr>
            <sz val="12"/>
            <rFont val="ＭＳ ゴシック"/>
            <charset val="128"/>
          </rPr>
          <t>データ入力担当者</t>
        </r>
      </text>
    </comment>
    <comment ref="CE119" authorId="0">
      <text>
        <r>
          <rPr>
            <sz val="12"/>
            <rFont val="ＭＳ ゴシック"/>
            <charset val="128"/>
          </rPr>
          <t>データ入力日時</t>
        </r>
      </text>
    </comment>
    <comment ref="CF119" authorId="0">
      <text>
        <r>
          <rPr>
            <sz val="12"/>
            <rFont val="ＭＳ ゴシック"/>
            <charset val="128"/>
          </rPr>
          <t>検査完了日時</t>
        </r>
      </text>
    </comment>
    <comment ref="CG119" authorId="0">
      <text>
        <r>
          <rPr>
            <sz val="12"/>
            <rFont val="ＭＳ ゴシック"/>
            <charset val="128"/>
          </rPr>
          <t>報告日時</t>
        </r>
      </text>
    </comment>
    <comment ref="CH119" authorId="0">
      <text>
        <r>
          <rPr>
            <sz val="12"/>
            <rFont val="ＭＳ ゴシック"/>
            <charset val="128"/>
          </rPr>
          <t>報告希望時間
施設からの報告希望時間。
属性情報から引き継ぐ</t>
        </r>
      </text>
    </comment>
    <comment ref="CI119" authorId="0">
      <text>
        <r>
          <rPr>
            <sz val="12"/>
            <rFont val="ＭＳ ゴシック"/>
            <charset val="128"/>
          </rPr>
          <t>次回報告予定日
中間報告対象の最終報告予定日
報告時に項目マスタで＋日数を取得し設定</t>
        </r>
      </text>
    </comment>
    <comment ref="CJ119" authorId="0">
      <text>
        <r>
          <rPr>
            <sz val="12"/>
            <rFont val="ＭＳ ゴシック"/>
            <charset val="128"/>
          </rPr>
          <t>次回報告予定時刻
報告希望時間から引き継ぐ</t>
        </r>
      </text>
    </comment>
    <comment ref="CK11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9" authorId="0">
      <text>
        <r>
          <rPr>
            <sz val="12"/>
            <rFont val="ＭＳ ゴシック"/>
            <charset val="128"/>
          </rPr>
          <t>画像別紙フラグ
画像別紙情報が存在するか否か
[ 0:無し 1:有り]
検査結果詳細情報を使用する</t>
        </r>
      </text>
    </comment>
    <comment ref="CM119" authorId="0">
      <text>
        <r>
          <rPr>
            <sz val="12"/>
            <rFont val="ＭＳ ゴシック"/>
            <charset val="128"/>
          </rPr>
          <t>補正フラグ
[ 0:補正対象外 1:手動補正前 2:自動補正前 3:手動補正済 4:自動補正済 ]</t>
        </r>
      </text>
    </comment>
    <comment ref="CN119" authorId="0">
      <text>
        <r>
          <rPr>
            <sz val="12"/>
            <rFont val="ＭＳ Ｐゴシック"/>
            <charset val="128"/>
          </rPr>
          <t>結果優先フラグ
複数検査回数で画面、帳票等に優先的に表示させるためのフラグ
[ ｽﾍﾟｰｽ:ﾃﾞﾌｫﾙﾄ 1:優先結果 ]</t>
        </r>
      </text>
    </comment>
    <comment ref="CO119" authorId="0">
      <text>
        <r>
          <rPr>
            <sz val="12"/>
            <rFont val="ＭＳ ゴシック"/>
            <charset val="128"/>
          </rPr>
          <t>手入力フラグ
手入力されたかどうかを判断するフラグ
[ ｽﾍﾟｰｽ:ﾃﾞﾌｫﾙﾄ 1:手入力結果 ]</t>
        </r>
      </text>
    </comment>
    <comment ref="CP119" authorId="0">
      <text>
        <r>
          <rPr>
            <sz val="12"/>
            <rFont val="ＭＳ ゴシック"/>
            <charset val="128"/>
          </rPr>
          <t>採用フラグ
同一検査回数内で結果を採用したフラグ</t>
        </r>
      </text>
    </comment>
    <comment ref="CQ11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9" authorId="0">
      <text>
        <r>
          <rPr>
            <sz val="12"/>
            <rFont val="ＭＳ ゴシック"/>
            <charset val="128"/>
          </rPr>
          <t>再検フラグ01
オンライン、入力画面にてレンジチェック（RNGCHKMST）を行った際に更新する。
正常　　　：０、１
高値エラー：３
低値エラー：４</t>
        </r>
      </text>
    </comment>
    <comment ref="CS11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9" authorId="0">
      <text>
        <r>
          <rPr>
            <sz val="12"/>
            <rFont val="ＭＳ ゴシック"/>
            <charset val="128"/>
          </rPr>
          <t>再検フラグ04
※分画チェック</t>
        </r>
      </text>
    </comment>
    <comment ref="CV119" authorId="0">
      <text>
        <r>
          <rPr>
            <sz val="12"/>
            <rFont val="ＭＳ ゴシック"/>
            <charset val="128"/>
          </rPr>
          <t>再検フラグ05
※乳び・溶血チェック</t>
        </r>
      </text>
    </comment>
    <comment ref="CW119" authorId="0">
      <text>
        <r>
          <rPr>
            <sz val="12"/>
            <rFont val="ＭＳ ゴシック"/>
            <charset val="128"/>
          </rPr>
          <t xml:space="preserve">※履歴チェック
</t>
        </r>
      </text>
    </comment>
    <comment ref="CX11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9" authorId="0">
      <text>
        <r>
          <rPr>
            <sz val="12"/>
            <rFont val="ＭＳ ゴシック"/>
            <charset val="128"/>
          </rPr>
          <t>再検フラグ08
※計算チェック</t>
        </r>
      </text>
    </comment>
    <comment ref="CZ119" authorId="0">
      <text>
        <r>
          <rPr>
            <sz val="12"/>
            <rFont val="ＭＳ ゴシック"/>
            <charset val="128"/>
          </rPr>
          <t>再検フラグ09
※１００％チェック</t>
        </r>
      </text>
    </comment>
    <comment ref="DA119" authorId="0">
      <text>
        <r>
          <rPr>
            <sz val="12"/>
            <rFont val="ＭＳ ゴシック"/>
            <charset val="128"/>
          </rPr>
          <t>再検フラグ10
※透析前後チェック</t>
        </r>
      </text>
    </comment>
    <comment ref="DB11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9" authorId="0">
      <text>
        <r>
          <rPr>
            <sz val="12"/>
            <rFont val="ＭＳ ゴシック"/>
            <charset val="128"/>
          </rPr>
          <t xml:space="preserve">再検フラグ12
※校正処理
</t>
        </r>
      </text>
    </comment>
    <comment ref="DD119" authorId="0">
      <text>
        <r>
          <rPr>
            <sz val="12"/>
            <rFont val="ＭＳ ゴシック"/>
            <charset val="128"/>
          </rPr>
          <t>再検フラグ13
※照合NG確定処理</t>
        </r>
      </text>
    </comment>
    <comment ref="DE119" authorId="0">
      <text>
        <r>
          <rPr>
            <sz val="12"/>
            <rFont val="ＭＳ ゴシック"/>
            <charset val="128"/>
          </rPr>
          <t>再検フラグ14
※相関チェック(WS間)</t>
        </r>
      </text>
    </comment>
    <comment ref="DF119" authorId="0">
      <text>
        <r>
          <rPr>
            <sz val="12"/>
            <rFont val="ＭＳ ゴシック"/>
            <charset val="128"/>
          </rPr>
          <t>再検フラグ15
※負荷パターンチェック</t>
        </r>
      </text>
    </comment>
    <comment ref="DG11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9" authorId="0">
      <text>
        <r>
          <rPr>
            <sz val="12"/>
            <rFont val="ＭＳ ゴシック"/>
            <charset val="128"/>
          </rPr>
          <t xml:space="preserve">再検フラグ17
※チェック状態フラグ
[ 0:未ﾁｪｯｸ 1:OK 2:NG ]
(ﾁｪｯｸ不要なフラグは1＝OKの設定にすする)
</t>
        </r>
      </text>
    </comment>
    <comment ref="DI119" authorId="0">
      <text>
        <r>
          <rPr>
            <sz val="12"/>
            <rFont val="ＭＳ ゴシック"/>
            <charset val="128"/>
          </rPr>
          <t>再検フラグ18</t>
        </r>
      </text>
    </comment>
    <comment ref="DJ119" authorId="0">
      <text>
        <r>
          <rPr>
            <sz val="12"/>
            <rFont val="ＭＳ ゴシック"/>
            <charset val="128"/>
          </rPr>
          <t xml:space="preserve">再検フラグ19
※チェック状態フラグ
[ 0:未ﾁｪｯｸ 1:OK 2:NG ]
(ﾁｪｯｸ不要なフラグは1＝OKの設定にすする)
</t>
        </r>
      </text>
    </comment>
    <comment ref="DK119" authorId="0">
      <text>
        <r>
          <rPr>
            <sz val="12"/>
            <rFont val="ＭＳ ゴシック"/>
            <charset val="128"/>
          </rPr>
          <t xml:space="preserve">再検フラグ20
※チェック状態フラグ
[ 0:未ﾁｪｯｸ 1:OK 2:NG ]
(ﾁｪｯｸ不要なフラグは1＝OKの設定にすする)
</t>
        </r>
      </text>
    </comment>
    <comment ref="DL119" authorId="0">
      <text>
        <r>
          <rPr>
            <sz val="12"/>
            <rFont val="ＭＳ ゴシック"/>
            <charset val="128"/>
          </rPr>
          <t>再検理由コードＡ
代表の再検理由コードをセット</t>
        </r>
      </text>
    </comment>
    <comment ref="DM119" authorId="0">
      <text>
        <r>
          <rPr>
            <sz val="12"/>
            <rFont val="ＭＳ ゴシック"/>
            <charset val="128"/>
          </rPr>
          <t xml:space="preserve">再検理由コードＢ
代表の再検理由コードをセット
</t>
        </r>
      </text>
    </comment>
    <comment ref="DN119" authorId="0">
      <text>
        <r>
          <rPr>
            <sz val="12"/>
            <rFont val="ＭＳ ゴシック"/>
            <charset val="128"/>
          </rPr>
          <t>再検理由コードＣ
代表の再検理由コードをセット</t>
        </r>
      </text>
    </comment>
    <comment ref="DO119" authorId="0">
      <text>
        <r>
          <rPr>
            <sz val="12"/>
            <rFont val="ＭＳ ゴシック"/>
            <charset val="128"/>
          </rPr>
          <t>情報更新日時</t>
        </r>
      </text>
    </comment>
    <comment ref="DP119" authorId="0">
      <text>
        <r>
          <rPr>
            <sz val="12"/>
            <rFont val="ＭＳ ゴシック"/>
            <charset val="128"/>
          </rPr>
          <t>情報登録日時
データが作成された時の登録日時</t>
        </r>
      </text>
    </comment>
    <comment ref="DQ119" authorId="0">
      <text>
        <r>
          <rPr>
            <sz val="12"/>
            <rFont val="ＭＳ ゴシック"/>
            <charset val="128"/>
          </rPr>
          <t>照会結果
検査結果＋「以上・以下・未満」等を付加し編集済みの表示用結果値</t>
        </r>
      </text>
    </comment>
    <comment ref="B125" authorId="0">
      <text>
        <r>
          <rPr>
            <sz val="12"/>
            <rFont val="ＭＳ ゴシック"/>
            <charset val="128"/>
          </rPr>
          <t>検査開始日</t>
        </r>
      </text>
    </comment>
    <comment ref="C125" authorId="0">
      <text>
        <r>
          <rPr>
            <sz val="12"/>
            <rFont val="ＭＳ ゴシック"/>
            <charset val="128"/>
          </rPr>
          <t>処理日</t>
        </r>
      </text>
    </comment>
    <comment ref="D12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5" authorId="0">
      <text>
        <r>
          <rPr>
            <sz val="12"/>
            <rFont val="ＭＳ ゴシック"/>
            <charset val="128"/>
          </rPr>
          <t>検体Ｎｏ桁数フラグ
[ ｽﾍﾟｰｽ:旧ﾚｲｱｳﾄ 6:６桁 7:７桁 9:９桁 ]</t>
        </r>
      </text>
    </comment>
    <comment ref="F125" authorId="0">
      <text>
        <r>
          <rPr>
            <sz val="12"/>
            <rFont val="ＭＳ ゴシック"/>
            <charset val="128"/>
          </rPr>
          <t>検査グループ
EUC対応で16byte。</t>
        </r>
      </text>
    </comment>
    <comment ref="G125" authorId="0">
      <text>
        <r>
          <rPr>
            <b/>
            <sz val="12"/>
            <rFont val="ＭＳ ゴシック"/>
            <charset val="128"/>
          </rPr>
          <t xml:space="preserve">項目コード:
</t>
        </r>
      </text>
    </comment>
    <comment ref="H125" authorId="0">
      <text>
        <r>
          <rPr>
            <sz val="12"/>
            <rFont val="ＭＳ ゴシック"/>
            <charset val="128"/>
          </rPr>
          <t>検査回数</t>
        </r>
      </text>
    </comment>
    <comment ref="I125" authorId="0">
      <text>
        <r>
          <rPr>
            <sz val="12"/>
            <rFont val="ＭＳ ゴシック"/>
            <charset val="128"/>
          </rPr>
          <t>検査回数枝番
同一検査回数で希釈倍率が違うものを表現</t>
        </r>
      </text>
    </comment>
    <comment ref="J125" authorId="0">
      <text>
        <r>
          <rPr>
            <sz val="12"/>
            <rFont val="ＭＳ ゴシック"/>
            <charset val="128"/>
          </rPr>
          <t xml:space="preserve">依頼発生元区分
[ 0:上位ｼｽﾃﾑ(報告あり) 1:ｻﾃﾗｲﾄｼｽﾃﾑ(報告あり) 2:ｻﾃﾗｲﾄｼｽﾃﾑ(報告なし) ]
</t>
        </r>
      </text>
    </comment>
    <comment ref="K12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5" authorId="0">
      <text>
        <r>
          <rPr>
            <sz val="12"/>
            <rFont val="ＭＳ ゴシック"/>
            <charset val="128"/>
          </rPr>
          <t>ＢＭＬ受付年月日</t>
        </r>
      </text>
    </comment>
    <comment ref="N125" authorId="0">
      <text>
        <r>
          <rPr>
            <sz val="12"/>
            <rFont val="ＭＳ ゴシック"/>
            <charset val="128"/>
          </rPr>
          <t>依頼書Ｎｏ</t>
        </r>
      </text>
    </comment>
    <comment ref="O125" authorId="0">
      <text>
        <r>
          <rPr>
            <sz val="12"/>
            <rFont val="ＭＳ ゴシック"/>
            <charset val="128"/>
          </rPr>
          <t>依頼書Ｎｏ桁数フラグ
[ ｽﾍﾟｰｽ:旧ﾚｲｱｳﾄ 6:６桁 7:７桁 9:９桁 ]</t>
        </r>
      </text>
    </comment>
    <comment ref="P125" authorId="0">
      <text>
        <r>
          <rPr>
            <sz val="12"/>
            <rFont val="ＭＳ ゴシック"/>
            <charset val="128"/>
          </rPr>
          <t>属性世代Ｎｏ
'’０’からカウントアップ</t>
        </r>
      </text>
    </comment>
    <comment ref="Q125" authorId="0">
      <text>
        <r>
          <rPr>
            <sz val="12"/>
            <rFont val="ＭＳ ゴシック"/>
            <charset val="128"/>
          </rPr>
          <t>施設コード</t>
        </r>
      </text>
    </comment>
    <comment ref="R125" authorId="0">
      <text>
        <r>
          <rPr>
            <sz val="12"/>
            <rFont val="ＭＳ ゴシック"/>
            <charset val="128"/>
          </rPr>
          <t>トレーＩＤ</t>
        </r>
      </text>
    </comment>
    <comment ref="S125" authorId="0">
      <text>
        <r>
          <rPr>
            <sz val="12"/>
            <rFont val="ＭＳ ゴシック"/>
            <charset val="128"/>
          </rPr>
          <t>トレーポジション</t>
        </r>
      </text>
    </comment>
    <comment ref="T125" authorId="0">
      <text>
        <r>
          <rPr>
            <sz val="12"/>
            <rFont val="ＭＳ ゴシック"/>
            <charset val="128"/>
          </rPr>
          <t>アッセイラックＩＤ</t>
        </r>
      </text>
    </comment>
    <comment ref="U125" authorId="0">
      <text>
        <r>
          <rPr>
            <sz val="12"/>
            <rFont val="ＭＳ ゴシック"/>
            <charset val="128"/>
          </rPr>
          <t>アッセイラックポジション</t>
        </r>
      </text>
    </comment>
    <comment ref="V125" authorId="0">
      <text>
        <r>
          <rPr>
            <sz val="12"/>
            <rFont val="ＭＳ ゴシック"/>
            <charset val="128"/>
          </rPr>
          <t>親項目コード
分画・負荷の親項目コード</t>
        </r>
      </text>
    </comment>
    <comment ref="W125" authorId="0">
      <text>
        <r>
          <rPr>
            <sz val="12"/>
            <rFont val="ＭＳ ゴシック"/>
            <charset val="128"/>
          </rPr>
          <t>セクションコード
例：　A　生化/マルチ
　　　B　血液学</t>
        </r>
      </text>
    </comment>
    <comment ref="X12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5" authorId="0">
      <text>
        <r>
          <rPr>
            <sz val="12"/>
            <rFont val="ＭＳ ゴシック"/>
            <charset val="128"/>
          </rPr>
          <t>サンプリングコード
現行ＷＳｺｰﾄﾞ</t>
        </r>
      </text>
    </comment>
    <comment ref="Z125" authorId="0">
      <text>
        <r>
          <rPr>
            <sz val="12"/>
            <rFont val="ＭＳ ゴシック"/>
            <charset val="128"/>
          </rPr>
          <t>分析機区分</t>
        </r>
      </text>
    </comment>
    <comment ref="AA125" authorId="0">
      <text>
        <r>
          <rPr>
            <sz val="12"/>
            <rFont val="ＭＳ ゴシック"/>
            <charset val="128"/>
          </rPr>
          <t xml:space="preserve">分析機ライン
</t>
        </r>
      </text>
    </comment>
    <comment ref="AB125" authorId="0">
      <text>
        <r>
          <rPr>
            <sz val="12"/>
            <rFont val="ＭＳ ゴシック"/>
            <charset val="128"/>
          </rPr>
          <t>分析機号機
号機＋モジュールＮＯ</t>
        </r>
      </text>
    </comment>
    <comment ref="AC125" authorId="0">
      <text>
        <r>
          <rPr>
            <sz val="12"/>
            <rFont val="ＭＳ ゴシック"/>
            <charset val="128"/>
          </rPr>
          <t>分析機ＳＥＱ
モジュール単位のSEQ。結果登録時に設定。
BM=分析機からの番号、日立=システム側で振る。</t>
        </r>
      </text>
    </comment>
    <comment ref="AD125" authorId="0">
      <text>
        <r>
          <rPr>
            <sz val="12"/>
            <rFont val="ＭＳ ゴシック"/>
            <charset val="128"/>
          </rPr>
          <t>分析機エラーステータス</t>
        </r>
      </text>
    </comment>
    <comment ref="AE125" authorId="0">
      <text>
        <r>
          <rPr>
            <sz val="12"/>
            <rFont val="ＭＳ ゴシック"/>
            <charset val="128"/>
          </rPr>
          <t>測定日時</t>
        </r>
      </text>
    </comment>
    <comment ref="AF125" authorId="0">
      <text>
        <r>
          <rPr>
            <sz val="12"/>
            <rFont val="ＭＳ ゴシック"/>
            <charset val="128"/>
          </rPr>
          <t>内部項目コード
分析機のチャネルコード
（分析機用項目コード）</t>
        </r>
      </text>
    </comment>
    <comment ref="AG125" authorId="0">
      <text>
        <r>
          <rPr>
            <sz val="12"/>
            <rFont val="ＭＳ ゴシック"/>
            <charset val="128"/>
          </rPr>
          <t>定性・定量フラグ
[ S:定性 R:定量 ]</t>
        </r>
      </text>
    </comment>
    <comment ref="AH125" authorId="0">
      <text>
        <r>
          <rPr>
            <sz val="12"/>
            <rFont val="ＭＳ ゴシック"/>
            <charset val="128"/>
          </rPr>
          <t>材料コード</t>
        </r>
      </text>
    </comment>
    <comment ref="AI125" authorId="0">
      <text>
        <r>
          <rPr>
            <sz val="12"/>
            <rFont val="ＭＳ ゴシック"/>
            <charset val="128"/>
          </rPr>
          <t>優先レベル
ユーザからの希望順位。検査の優先順位を示す。
01～99を任意に設定</t>
        </r>
      </text>
    </comment>
    <comment ref="AJ125" authorId="0">
      <text>
        <r>
          <rPr>
            <sz val="12"/>
            <rFont val="ＭＳ ゴシック"/>
            <charset val="128"/>
          </rPr>
          <t>基準値ＮＯ
報告書に記述する基準値を示す
推定材料と項目コードからマスタ参照して算出</t>
        </r>
      </text>
    </comment>
    <comment ref="AK12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5" authorId="0">
      <text>
        <r>
          <rPr>
            <sz val="12"/>
            <rFont val="ＭＳ ゴシック"/>
            <charset val="128"/>
          </rPr>
          <t>特別基準値ＮＯ
特別基準値マスタから導出した基準値Ｎｏ</t>
        </r>
      </text>
    </comment>
    <comment ref="AM12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5" authorId="0">
      <text>
        <r>
          <rPr>
            <sz val="12"/>
            <rFont val="ＭＳ ゴシック"/>
            <charset val="128"/>
          </rPr>
          <t>非定型負荷時間
非定型負荷区分の時間
G(12)なので24byte</t>
        </r>
      </text>
    </comment>
    <comment ref="AO125" authorId="0">
      <text>
        <r>
          <rPr>
            <sz val="12"/>
            <rFont val="ＭＳ ゴシック"/>
            <charset val="128"/>
          </rPr>
          <t>集検フラグ
[ 0:ﾃﾞﾌｫﾙﾄ 1:集検 ]</t>
        </r>
      </text>
    </comment>
    <comment ref="AP12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5" authorId="0">
      <text>
        <r>
          <rPr>
            <sz val="12"/>
            <rFont val="ＭＳ ゴシック"/>
            <charset val="128"/>
          </rPr>
          <t>凍結フラグ
凍結項目か否かを示す
区分は現行通り？→現行通り
[ ｶ:解凍 空白:一般項目 ﾄ:凍結 ]
EUC対応で2byte。</t>
        </r>
      </text>
    </comment>
    <comment ref="AR125" authorId="0">
      <text>
        <r>
          <rPr>
            <sz val="12"/>
            <rFont val="ＭＳ ゴシック"/>
            <charset val="128"/>
          </rPr>
          <t>実施希釈倍率
実際に測定された希釈倍率。</t>
        </r>
      </text>
    </comment>
    <comment ref="AS12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5" authorId="0">
      <text>
        <r>
          <rPr>
            <sz val="12"/>
            <rFont val="ＭＳ ゴシック"/>
            <charset val="128"/>
          </rPr>
          <t>緊急依頼フラグ
緊急の依頼かどうかを示す。（患者情報より）
[ 0:デフォルト 1:緊急 ]</t>
        </r>
      </text>
    </comment>
    <comment ref="AU125" authorId="0">
      <text>
        <r>
          <rPr>
            <sz val="12"/>
            <rFont val="ＭＳ ゴシック"/>
            <charset val="128"/>
          </rPr>
          <t>緊急依頼ロットＮｏ
緊急依頼の場合に投入する検体のまとまり</t>
        </r>
      </text>
    </comment>
    <comment ref="AV12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5" authorId="0">
      <text>
        <r>
          <rPr>
            <sz val="12"/>
            <rFont val="ＭＳ ゴシック"/>
            <charset val="128"/>
          </rPr>
          <t xml:space="preserve">生データ
分析機からのそのままの値、手入力したそのままの値。(数値のみ)
</t>
        </r>
      </text>
    </comment>
    <comment ref="AZ125" authorId="0">
      <text>
        <r>
          <rPr>
            <sz val="12"/>
            <rFont val="ＭＳ ゴシック"/>
            <charset val="128"/>
          </rPr>
          <t>検査結果１
基本的に数値データを保管する
必要に応じ換算、補正、校正後の値</t>
        </r>
      </text>
    </comment>
    <comment ref="BA12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5" authorId="0">
      <text>
        <r>
          <rPr>
            <sz val="12"/>
            <rFont val="ＭＳ ゴシック"/>
            <charset val="128"/>
          </rPr>
          <t>検査結果補足</t>
        </r>
      </text>
    </comment>
    <comment ref="BD125" authorId="0">
      <text>
        <r>
          <rPr>
            <sz val="12"/>
            <rFont val="ＭＳ ゴシック"/>
            <charset val="128"/>
          </rPr>
          <t>表示結果
画面から手入力された値および、分析機からの値を登録</t>
        </r>
      </text>
    </comment>
    <comment ref="BE125" authorId="0">
      <text>
        <r>
          <rPr>
            <sz val="12"/>
            <rFont val="ＭＳ ゴシック"/>
            <charset val="128"/>
          </rPr>
          <t>指数（ＳＤＩ）</t>
        </r>
      </text>
    </comment>
    <comment ref="BF125" authorId="0">
      <text>
        <r>
          <rPr>
            <sz val="12"/>
            <rFont val="ＭＳ ゴシック"/>
            <charset val="128"/>
          </rPr>
          <t>結果コメント１
４桁コードをセットする場合は頭’０’埋めで右詰めで登録すること</t>
        </r>
      </text>
    </comment>
    <comment ref="BG125" authorId="0">
      <text>
        <r>
          <rPr>
            <sz val="12"/>
            <rFont val="ＭＳ ゴシック"/>
            <charset val="128"/>
          </rPr>
          <t>結果コメント２
４桁コードをセットする場合は頭’０’埋めで右詰めで登録すること</t>
        </r>
      </text>
    </comment>
    <comment ref="BH125" authorId="0">
      <text>
        <r>
          <rPr>
            <sz val="16"/>
            <rFont val="ＭＳ Ｐゴシック"/>
            <charset val="128"/>
          </rPr>
          <t>結果状況コード
[ 0:未入力 1:中間結果 3:最終結果 ]</t>
        </r>
      </text>
    </comment>
    <comment ref="BI125" authorId="0">
      <text>
        <r>
          <rPr>
            <sz val="12"/>
            <rFont val="ＭＳ ゴシック"/>
            <charset val="128"/>
          </rPr>
          <t xml:space="preserve">パニックレンジフラグ
BML設定のパニック値（基準値マスタ）で報告要否を判別。
[ 0:デフォルト 1:BMLパニック報告対象 ]
</t>
        </r>
      </text>
    </comment>
    <comment ref="BJ12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5" authorId="0">
      <text>
        <r>
          <rPr>
            <sz val="12"/>
            <rFont val="ＭＳ ゴシック"/>
            <charset val="128"/>
          </rPr>
          <t xml:space="preserve">結果換算フラグ
換算した結果か否か
[ 0:デフォルト 1:換算結果 ]
</t>
        </r>
      </text>
    </comment>
    <comment ref="BL12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5" authorId="0">
      <text>
        <r>
          <rPr>
            <sz val="12"/>
            <rFont val="ＭＳ ゴシック"/>
            <charset val="128"/>
          </rPr>
          <t>特別異常値区分（男）
施設？で判断可能。</t>
        </r>
      </text>
    </comment>
    <comment ref="BQ125" authorId="0">
      <text>
        <r>
          <rPr>
            <sz val="12"/>
            <rFont val="ＭＳ ゴシック"/>
            <charset val="128"/>
          </rPr>
          <t>特別異常値区分（女）
施設？で判断可能。</t>
        </r>
      </text>
    </comment>
    <comment ref="BR125" authorId="0">
      <text>
        <r>
          <rPr>
            <sz val="12"/>
            <rFont val="ＭＳ ゴシック"/>
            <charset val="128"/>
          </rPr>
          <t>特別異常値区分（不明）
施設？で判断可能。</t>
        </r>
      </text>
    </comment>
    <comment ref="BS125" authorId="0">
      <text>
        <r>
          <rPr>
            <sz val="12"/>
            <rFont val="ＭＳ ゴシック"/>
            <charset val="128"/>
          </rPr>
          <t>血清情報(乳び）レベル
'－３ ～ ＋３</t>
        </r>
      </text>
    </comment>
    <comment ref="BT125" authorId="0">
      <text>
        <r>
          <rPr>
            <sz val="12"/>
            <rFont val="ＭＳ ゴシック"/>
            <charset val="128"/>
          </rPr>
          <t>血清情報(乳び）エラーステータス
分析機の値を設定</t>
        </r>
      </text>
    </comment>
    <comment ref="BU125" authorId="0">
      <text>
        <r>
          <rPr>
            <sz val="12"/>
            <rFont val="ＭＳ ゴシック"/>
            <charset val="128"/>
          </rPr>
          <t>血清情報(溶血) レベル
'－３ ～ ＋３</t>
        </r>
      </text>
    </comment>
    <comment ref="BV125" authorId="0">
      <text>
        <r>
          <rPr>
            <sz val="12"/>
            <rFont val="ＭＳ ゴシック"/>
            <charset val="128"/>
          </rPr>
          <t>血清情報(溶血) エラーステータス
分析機の値を設定</t>
        </r>
      </text>
    </comment>
    <comment ref="BW125" authorId="0">
      <text>
        <r>
          <rPr>
            <sz val="12"/>
            <rFont val="ＭＳ ゴシック"/>
            <charset val="128"/>
          </rPr>
          <t>血清情報(etc)  レベル</t>
        </r>
      </text>
    </comment>
    <comment ref="BX125" authorId="0">
      <text>
        <r>
          <rPr>
            <sz val="12"/>
            <rFont val="ＭＳ ゴシック"/>
            <charset val="128"/>
          </rPr>
          <t>血清情報(etc)  エラーステータス</t>
        </r>
      </text>
    </comment>
    <comment ref="BY125" authorId="0">
      <text>
        <r>
          <rPr>
            <sz val="12"/>
            <rFont val="ＭＳ ゴシック"/>
            <charset val="128"/>
          </rPr>
          <t>コントロールＮｏ
精度管理対象元のコントロールNoを結果登録時に設定。</t>
        </r>
      </text>
    </comment>
    <comment ref="BZ125" authorId="0">
      <text>
        <r>
          <rPr>
            <sz val="12"/>
            <rFont val="ＭＳ ゴシック"/>
            <charset val="128"/>
          </rPr>
          <t>検査ＳＥＱ
検査G単位に振られる番号
初回：分注展開時にトレー毎に振る？W/S時は？</t>
        </r>
      </text>
    </comment>
    <comment ref="CA125" authorId="0">
      <text>
        <r>
          <rPr>
            <sz val="12"/>
            <rFont val="ＭＳ ゴシック"/>
            <charset val="128"/>
          </rPr>
          <t>検査バッチＮｏ</t>
        </r>
      </text>
    </comment>
    <comment ref="CB125" authorId="0">
      <text>
        <r>
          <rPr>
            <sz val="12"/>
            <rFont val="ＭＳ ゴシック"/>
            <charset val="128"/>
          </rPr>
          <t>プロットＮｏ
X_M管理対象元のプロットNoを結果登録時に設定。</t>
        </r>
      </text>
    </comment>
    <comment ref="CC125" authorId="0">
      <text>
        <r>
          <rPr>
            <sz val="12"/>
            <rFont val="ＭＳ ゴシック"/>
            <charset val="128"/>
          </rPr>
          <t>プロットＳＥＱ
プロットNO内のSEQ（ファイルで番号管理）</t>
        </r>
      </text>
    </comment>
    <comment ref="CD125" authorId="0">
      <text>
        <r>
          <rPr>
            <sz val="12"/>
            <rFont val="ＭＳ ゴシック"/>
            <charset val="128"/>
          </rPr>
          <t>データ入力担当者</t>
        </r>
      </text>
    </comment>
    <comment ref="CE125" authorId="0">
      <text>
        <r>
          <rPr>
            <sz val="12"/>
            <rFont val="ＭＳ ゴシック"/>
            <charset val="128"/>
          </rPr>
          <t>データ入力日時</t>
        </r>
      </text>
    </comment>
    <comment ref="CF125" authorId="0">
      <text>
        <r>
          <rPr>
            <sz val="12"/>
            <rFont val="ＭＳ ゴシック"/>
            <charset val="128"/>
          </rPr>
          <t>検査完了日時</t>
        </r>
      </text>
    </comment>
    <comment ref="CG125" authorId="0">
      <text>
        <r>
          <rPr>
            <sz val="12"/>
            <rFont val="ＭＳ ゴシック"/>
            <charset val="128"/>
          </rPr>
          <t>報告日時</t>
        </r>
      </text>
    </comment>
    <comment ref="CH125" authorId="0">
      <text>
        <r>
          <rPr>
            <sz val="12"/>
            <rFont val="ＭＳ ゴシック"/>
            <charset val="128"/>
          </rPr>
          <t>報告希望時間
施設からの報告希望時間。
属性情報から引き継ぐ</t>
        </r>
      </text>
    </comment>
    <comment ref="CI125" authorId="0">
      <text>
        <r>
          <rPr>
            <sz val="12"/>
            <rFont val="ＭＳ ゴシック"/>
            <charset val="128"/>
          </rPr>
          <t>次回報告予定日
中間報告対象の最終報告予定日
報告時に項目マスタで＋日数を取得し設定</t>
        </r>
      </text>
    </comment>
    <comment ref="CJ125" authorId="0">
      <text>
        <r>
          <rPr>
            <sz val="12"/>
            <rFont val="ＭＳ ゴシック"/>
            <charset val="128"/>
          </rPr>
          <t>次回報告予定時刻
報告希望時間から引き継ぐ</t>
        </r>
      </text>
    </comment>
    <comment ref="CK12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5" authorId="0">
      <text>
        <r>
          <rPr>
            <sz val="12"/>
            <rFont val="ＭＳ ゴシック"/>
            <charset val="128"/>
          </rPr>
          <t>画像別紙フラグ
画像別紙情報が存在するか否か
[ 0:無し 1:有り]
検査結果詳細情報を使用する</t>
        </r>
      </text>
    </comment>
    <comment ref="CM125" authorId="0">
      <text>
        <r>
          <rPr>
            <sz val="12"/>
            <rFont val="ＭＳ ゴシック"/>
            <charset val="128"/>
          </rPr>
          <t>補正フラグ
[ 0:補正対象外 1:手動補正前 2:自動補正前 3:手動補正済 4:自動補正済 ]</t>
        </r>
      </text>
    </comment>
    <comment ref="CN125" authorId="0">
      <text>
        <r>
          <rPr>
            <sz val="12"/>
            <rFont val="ＭＳ Ｐゴシック"/>
            <charset val="128"/>
          </rPr>
          <t>結果優先フラグ
複数検査回数で画面、帳票等に優先的に表示させるためのフラグ
[ ｽﾍﾟｰｽ:ﾃﾞﾌｫﾙﾄ 1:優先結果 ]</t>
        </r>
      </text>
    </comment>
    <comment ref="CO125" authorId="0">
      <text>
        <r>
          <rPr>
            <sz val="12"/>
            <rFont val="ＭＳ ゴシック"/>
            <charset val="128"/>
          </rPr>
          <t>手入力フラグ
手入力されたかどうかを判断するフラグ
[ ｽﾍﾟｰｽ:ﾃﾞﾌｫﾙﾄ 1:手入力結果 ]</t>
        </r>
      </text>
    </comment>
    <comment ref="CP125" authorId="0">
      <text>
        <r>
          <rPr>
            <sz val="12"/>
            <rFont val="ＭＳ ゴシック"/>
            <charset val="128"/>
          </rPr>
          <t>採用フラグ
同一検査回数内で結果を採用したフラグ</t>
        </r>
      </text>
    </comment>
    <comment ref="CQ12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5" authorId="0">
      <text>
        <r>
          <rPr>
            <sz val="12"/>
            <rFont val="ＭＳ ゴシック"/>
            <charset val="128"/>
          </rPr>
          <t>再検フラグ01
オンライン、入力画面にてレンジチェック（RNGCHKMST）を行った際に更新する。
正常　　　：０、１
高値エラー：３
低値エラー：４</t>
        </r>
      </text>
    </comment>
    <comment ref="CS12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5" authorId="0">
      <text>
        <r>
          <rPr>
            <sz val="12"/>
            <rFont val="ＭＳ ゴシック"/>
            <charset val="128"/>
          </rPr>
          <t>再検フラグ04
※分画チェック</t>
        </r>
      </text>
    </comment>
    <comment ref="CV125" authorId="0">
      <text>
        <r>
          <rPr>
            <sz val="12"/>
            <rFont val="ＭＳ ゴシック"/>
            <charset val="128"/>
          </rPr>
          <t>再検フラグ05
※乳び・溶血チェック</t>
        </r>
      </text>
    </comment>
    <comment ref="CW125" authorId="0">
      <text>
        <r>
          <rPr>
            <sz val="12"/>
            <rFont val="ＭＳ ゴシック"/>
            <charset val="128"/>
          </rPr>
          <t xml:space="preserve">※履歴チェック
</t>
        </r>
      </text>
    </comment>
    <comment ref="CX12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5" authorId="0">
      <text>
        <r>
          <rPr>
            <sz val="12"/>
            <rFont val="ＭＳ ゴシック"/>
            <charset val="128"/>
          </rPr>
          <t>再検フラグ08
※計算チェック</t>
        </r>
      </text>
    </comment>
    <comment ref="CZ125" authorId="0">
      <text>
        <r>
          <rPr>
            <sz val="12"/>
            <rFont val="ＭＳ ゴシック"/>
            <charset val="128"/>
          </rPr>
          <t>再検フラグ09
※１００％チェック</t>
        </r>
      </text>
    </comment>
    <comment ref="DA125" authorId="0">
      <text>
        <r>
          <rPr>
            <sz val="12"/>
            <rFont val="ＭＳ ゴシック"/>
            <charset val="128"/>
          </rPr>
          <t>再検フラグ10
※透析前後チェック</t>
        </r>
      </text>
    </comment>
    <comment ref="DB12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5" authorId="0">
      <text>
        <r>
          <rPr>
            <sz val="12"/>
            <rFont val="ＭＳ ゴシック"/>
            <charset val="128"/>
          </rPr>
          <t xml:space="preserve">再検フラグ12
※校正処理
</t>
        </r>
      </text>
    </comment>
    <comment ref="DD125" authorId="0">
      <text>
        <r>
          <rPr>
            <sz val="12"/>
            <rFont val="ＭＳ ゴシック"/>
            <charset val="128"/>
          </rPr>
          <t>再検フラグ13
※照合NG確定処理</t>
        </r>
      </text>
    </comment>
    <comment ref="DE125" authorId="0">
      <text>
        <r>
          <rPr>
            <sz val="12"/>
            <rFont val="ＭＳ ゴシック"/>
            <charset val="128"/>
          </rPr>
          <t>再検フラグ14
※相関チェック(WS間)</t>
        </r>
      </text>
    </comment>
    <comment ref="DF125" authorId="0">
      <text>
        <r>
          <rPr>
            <sz val="12"/>
            <rFont val="ＭＳ ゴシック"/>
            <charset val="128"/>
          </rPr>
          <t>再検フラグ15
※負荷パターンチェック</t>
        </r>
      </text>
    </comment>
    <comment ref="DG12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5" authorId="0">
      <text>
        <r>
          <rPr>
            <sz val="12"/>
            <rFont val="ＭＳ ゴシック"/>
            <charset val="128"/>
          </rPr>
          <t xml:space="preserve">再検フラグ17
※チェック状態フラグ
[ 0:未ﾁｪｯｸ 1:OK 2:NG ]
(ﾁｪｯｸ不要なフラグは1＝OKの設定にすする)
</t>
        </r>
      </text>
    </comment>
    <comment ref="DI125" authorId="0">
      <text>
        <r>
          <rPr>
            <sz val="12"/>
            <rFont val="ＭＳ ゴシック"/>
            <charset val="128"/>
          </rPr>
          <t>再検フラグ18</t>
        </r>
      </text>
    </comment>
    <comment ref="DJ125" authorId="0">
      <text>
        <r>
          <rPr>
            <sz val="12"/>
            <rFont val="ＭＳ ゴシック"/>
            <charset val="128"/>
          </rPr>
          <t xml:space="preserve">再検フラグ19
※チェック状態フラグ
[ 0:未ﾁｪｯｸ 1:OK 2:NG ]
(ﾁｪｯｸ不要なフラグは1＝OKの設定にすする)
</t>
        </r>
      </text>
    </comment>
    <comment ref="DK125" authorId="0">
      <text>
        <r>
          <rPr>
            <sz val="12"/>
            <rFont val="ＭＳ ゴシック"/>
            <charset val="128"/>
          </rPr>
          <t xml:space="preserve">再検フラグ20
※チェック状態フラグ
[ 0:未ﾁｪｯｸ 1:OK 2:NG ]
(ﾁｪｯｸ不要なフラグは1＝OKの設定にすする)
</t>
        </r>
      </text>
    </comment>
    <comment ref="DL125" authorId="0">
      <text>
        <r>
          <rPr>
            <sz val="12"/>
            <rFont val="ＭＳ ゴシック"/>
            <charset val="128"/>
          </rPr>
          <t>再検理由コードＡ
代表の再検理由コードをセット</t>
        </r>
      </text>
    </comment>
    <comment ref="DM125" authorId="0">
      <text>
        <r>
          <rPr>
            <sz val="12"/>
            <rFont val="ＭＳ ゴシック"/>
            <charset val="128"/>
          </rPr>
          <t xml:space="preserve">再検理由コードＢ
代表の再検理由コードをセット
</t>
        </r>
      </text>
    </comment>
    <comment ref="DN125" authorId="0">
      <text>
        <r>
          <rPr>
            <sz val="12"/>
            <rFont val="ＭＳ ゴシック"/>
            <charset val="128"/>
          </rPr>
          <t>再検理由コードＣ
代表の再検理由コードをセット</t>
        </r>
      </text>
    </comment>
    <comment ref="DO125" authorId="0">
      <text>
        <r>
          <rPr>
            <sz val="12"/>
            <rFont val="ＭＳ ゴシック"/>
            <charset val="128"/>
          </rPr>
          <t>情報更新日時</t>
        </r>
      </text>
    </comment>
    <comment ref="DP125" authorId="0">
      <text>
        <r>
          <rPr>
            <sz val="12"/>
            <rFont val="ＭＳ ゴシック"/>
            <charset val="128"/>
          </rPr>
          <t>情報登録日時
データが作成された時の登録日時</t>
        </r>
      </text>
    </comment>
    <comment ref="DQ125" authorId="0">
      <text>
        <r>
          <rPr>
            <sz val="12"/>
            <rFont val="ＭＳ ゴシック"/>
            <charset val="128"/>
          </rPr>
          <t>照会結果
検査結果＋「以上・以下・未満」等を付加し編集済みの表示用結果値</t>
        </r>
      </text>
    </comment>
    <comment ref="DP133" authorId="0">
      <text>
        <r>
          <rPr>
            <sz val="12"/>
            <rFont val="ＭＳ ゴシック"/>
            <charset val="128"/>
          </rPr>
          <t>情報登録日時
データが作成された時の登録日時</t>
        </r>
      </text>
    </comment>
    <comment ref="DQ133" authorId="0">
      <text>
        <r>
          <rPr>
            <sz val="12"/>
            <rFont val="ＭＳ ゴシック"/>
            <charset val="128"/>
          </rPr>
          <t>照会結果
検査結果＋「以上・以下・未満」等を付加し編集済みの表示用結果値</t>
        </r>
      </text>
    </comment>
    <comment ref="B139" authorId="0">
      <text>
        <r>
          <rPr>
            <sz val="12"/>
            <rFont val="ＭＳ ゴシック"/>
            <charset val="128"/>
          </rPr>
          <t>検査開始日</t>
        </r>
      </text>
    </comment>
    <comment ref="C139" authorId="0">
      <text>
        <r>
          <rPr>
            <sz val="12"/>
            <rFont val="ＭＳ ゴシック"/>
            <charset val="128"/>
          </rPr>
          <t>処理日</t>
        </r>
      </text>
    </comment>
    <comment ref="D13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9" authorId="0">
      <text>
        <r>
          <rPr>
            <sz val="12"/>
            <rFont val="ＭＳ ゴシック"/>
            <charset val="128"/>
          </rPr>
          <t>検体Ｎｏ桁数フラグ
[ ｽﾍﾟｰｽ:旧ﾚｲｱｳﾄ 6:６桁 7:７桁 9:９桁 ]</t>
        </r>
      </text>
    </comment>
    <comment ref="F139" authorId="0">
      <text>
        <r>
          <rPr>
            <sz val="12"/>
            <rFont val="ＭＳ ゴシック"/>
            <charset val="128"/>
          </rPr>
          <t>検査グループ
EUC対応で16byte。</t>
        </r>
      </text>
    </comment>
    <comment ref="G139" authorId="0">
      <text>
        <r>
          <rPr>
            <b/>
            <sz val="12"/>
            <rFont val="ＭＳ ゴシック"/>
            <charset val="128"/>
          </rPr>
          <t xml:space="preserve">項目コード:
</t>
        </r>
      </text>
    </comment>
    <comment ref="H139" authorId="0">
      <text>
        <r>
          <rPr>
            <sz val="12"/>
            <rFont val="ＭＳ ゴシック"/>
            <charset val="128"/>
          </rPr>
          <t>検査回数</t>
        </r>
      </text>
    </comment>
    <comment ref="I139" authorId="0">
      <text>
        <r>
          <rPr>
            <sz val="12"/>
            <rFont val="ＭＳ ゴシック"/>
            <charset val="128"/>
          </rPr>
          <t>検査回数枝番
同一検査回数で希釈倍率が違うものを表現</t>
        </r>
      </text>
    </comment>
    <comment ref="J139" authorId="0">
      <text>
        <r>
          <rPr>
            <sz val="12"/>
            <rFont val="ＭＳ ゴシック"/>
            <charset val="128"/>
          </rPr>
          <t xml:space="preserve">依頼発生元区分
[ 0:上位ｼｽﾃﾑ(報告あり) 1:ｻﾃﾗｲﾄｼｽﾃﾑ(報告あり) 2:ｻﾃﾗｲﾄｼｽﾃﾑ(報告なし) ]
</t>
        </r>
      </text>
    </comment>
    <comment ref="K13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9" authorId="0">
      <text>
        <r>
          <rPr>
            <sz val="12"/>
            <rFont val="ＭＳ ゴシック"/>
            <charset val="128"/>
          </rPr>
          <t>ＢＭＬ受付年月日</t>
        </r>
      </text>
    </comment>
    <comment ref="N139" authorId="0">
      <text>
        <r>
          <rPr>
            <sz val="12"/>
            <rFont val="ＭＳ ゴシック"/>
            <charset val="128"/>
          </rPr>
          <t>依頼書Ｎｏ</t>
        </r>
      </text>
    </comment>
    <comment ref="O139" authorId="0">
      <text>
        <r>
          <rPr>
            <sz val="12"/>
            <rFont val="ＭＳ ゴシック"/>
            <charset val="128"/>
          </rPr>
          <t>依頼書Ｎｏ桁数フラグ
[ ｽﾍﾟｰｽ:旧ﾚｲｱｳﾄ 6:６桁 7:７桁 9:９桁 ]</t>
        </r>
      </text>
    </comment>
    <comment ref="P139" authorId="0">
      <text>
        <r>
          <rPr>
            <sz val="12"/>
            <rFont val="ＭＳ ゴシック"/>
            <charset val="128"/>
          </rPr>
          <t>属性世代Ｎｏ
'’０’からカウントアップ</t>
        </r>
      </text>
    </comment>
    <comment ref="Q139" authorId="0">
      <text>
        <r>
          <rPr>
            <sz val="12"/>
            <rFont val="ＭＳ ゴシック"/>
            <charset val="128"/>
          </rPr>
          <t>施設コード</t>
        </r>
      </text>
    </comment>
    <comment ref="R139" authorId="0">
      <text>
        <r>
          <rPr>
            <sz val="12"/>
            <rFont val="ＭＳ ゴシック"/>
            <charset val="128"/>
          </rPr>
          <t>トレーＩＤ</t>
        </r>
      </text>
    </comment>
    <comment ref="S139" authorId="0">
      <text>
        <r>
          <rPr>
            <sz val="12"/>
            <rFont val="ＭＳ ゴシック"/>
            <charset val="128"/>
          </rPr>
          <t>トレーポジション</t>
        </r>
      </text>
    </comment>
    <comment ref="T139" authorId="0">
      <text>
        <r>
          <rPr>
            <sz val="12"/>
            <rFont val="ＭＳ ゴシック"/>
            <charset val="128"/>
          </rPr>
          <t>アッセイラックＩＤ</t>
        </r>
      </text>
    </comment>
    <comment ref="U139" authorId="0">
      <text>
        <r>
          <rPr>
            <sz val="12"/>
            <rFont val="ＭＳ ゴシック"/>
            <charset val="128"/>
          </rPr>
          <t>アッセイラックポジション</t>
        </r>
      </text>
    </comment>
    <comment ref="V139" authorId="0">
      <text>
        <r>
          <rPr>
            <sz val="12"/>
            <rFont val="ＭＳ ゴシック"/>
            <charset val="128"/>
          </rPr>
          <t>親項目コード
分画・負荷の親項目コード</t>
        </r>
      </text>
    </comment>
    <comment ref="W139" authorId="0">
      <text>
        <r>
          <rPr>
            <sz val="12"/>
            <rFont val="ＭＳ ゴシック"/>
            <charset val="128"/>
          </rPr>
          <t>セクションコード
例：　A　生化/マルチ
　　　B　血液学</t>
        </r>
      </text>
    </comment>
    <comment ref="X13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9" authorId="0">
      <text>
        <r>
          <rPr>
            <sz val="12"/>
            <rFont val="ＭＳ ゴシック"/>
            <charset val="128"/>
          </rPr>
          <t>サンプリングコード
現行ＷＳｺｰﾄﾞ</t>
        </r>
      </text>
    </comment>
    <comment ref="Z139" authorId="0">
      <text>
        <r>
          <rPr>
            <sz val="12"/>
            <rFont val="ＭＳ ゴシック"/>
            <charset val="128"/>
          </rPr>
          <t>分析機区分</t>
        </r>
      </text>
    </comment>
    <comment ref="AA139" authorId="0">
      <text>
        <r>
          <rPr>
            <sz val="12"/>
            <rFont val="ＭＳ ゴシック"/>
            <charset val="128"/>
          </rPr>
          <t xml:space="preserve">分析機ライン
</t>
        </r>
      </text>
    </comment>
    <comment ref="AB139" authorId="0">
      <text>
        <r>
          <rPr>
            <sz val="12"/>
            <rFont val="ＭＳ ゴシック"/>
            <charset val="128"/>
          </rPr>
          <t>分析機号機
号機＋モジュールＮＯ</t>
        </r>
      </text>
    </comment>
    <comment ref="AC139" authorId="0">
      <text>
        <r>
          <rPr>
            <sz val="12"/>
            <rFont val="ＭＳ ゴシック"/>
            <charset val="128"/>
          </rPr>
          <t>分析機ＳＥＱ
モジュール単位のSEQ。結果登録時に設定。
BM=分析機からの番号、日立=システム側で振る。</t>
        </r>
      </text>
    </comment>
    <comment ref="AD139" authorId="0">
      <text>
        <r>
          <rPr>
            <sz val="12"/>
            <rFont val="ＭＳ ゴシック"/>
            <charset val="128"/>
          </rPr>
          <t>分析機エラーステータス</t>
        </r>
      </text>
    </comment>
    <comment ref="AE139" authorId="0">
      <text>
        <r>
          <rPr>
            <sz val="12"/>
            <rFont val="ＭＳ ゴシック"/>
            <charset val="128"/>
          </rPr>
          <t>測定日時</t>
        </r>
      </text>
    </comment>
    <comment ref="AF139" authorId="0">
      <text>
        <r>
          <rPr>
            <sz val="12"/>
            <rFont val="ＭＳ ゴシック"/>
            <charset val="128"/>
          </rPr>
          <t>内部項目コード
分析機のチャネルコード
（分析機用項目コード）</t>
        </r>
      </text>
    </comment>
    <comment ref="AG139" authorId="0">
      <text>
        <r>
          <rPr>
            <sz val="12"/>
            <rFont val="ＭＳ ゴシック"/>
            <charset val="128"/>
          </rPr>
          <t>定性・定量フラグ
[ S:定性 R:定量 ]</t>
        </r>
      </text>
    </comment>
    <comment ref="AH139" authorId="0">
      <text>
        <r>
          <rPr>
            <sz val="12"/>
            <rFont val="ＭＳ ゴシック"/>
            <charset val="128"/>
          </rPr>
          <t>材料コード</t>
        </r>
      </text>
    </comment>
    <comment ref="AI139" authorId="0">
      <text>
        <r>
          <rPr>
            <sz val="12"/>
            <rFont val="ＭＳ ゴシック"/>
            <charset val="128"/>
          </rPr>
          <t>優先レベル
ユーザからの希望順位。検査の優先順位を示す。
01～99を任意に設定</t>
        </r>
      </text>
    </comment>
    <comment ref="AJ139" authorId="0">
      <text>
        <r>
          <rPr>
            <sz val="12"/>
            <rFont val="ＭＳ ゴシック"/>
            <charset val="128"/>
          </rPr>
          <t>基準値ＮＯ
報告書に記述する基準値を示す
推定材料と項目コードからマスタ参照して算出</t>
        </r>
      </text>
    </comment>
    <comment ref="AK13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9" authorId="0">
      <text>
        <r>
          <rPr>
            <sz val="12"/>
            <rFont val="ＭＳ ゴシック"/>
            <charset val="128"/>
          </rPr>
          <t>特別基準値ＮＯ
特別基準値マスタから導出した基準値Ｎｏ</t>
        </r>
      </text>
    </comment>
    <comment ref="AM13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9" authorId="0">
      <text>
        <r>
          <rPr>
            <sz val="12"/>
            <rFont val="ＭＳ ゴシック"/>
            <charset val="128"/>
          </rPr>
          <t>非定型負荷時間
非定型負荷区分の時間
G(12)なので24byte</t>
        </r>
      </text>
    </comment>
    <comment ref="AO139" authorId="0">
      <text>
        <r>
          <rPr>
            <sz val="12"/>
            <rFont val="ＭＳ ゴシック"/>
            <charset val="128"/>
          </rPr>
          <t>集検フラグ
[ 0:ﾃﾞﾌｫﾙﾄ 1:集検 ]</t>
        </r>
      </text>
    </comment>
    <comment ref="AP13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9" authorId="0">
      <text>
        <r>
          <rPr>
            <sz val="12"/>
            <rFont val="ＭＳ ゴシック"/>
            <charset val="128"/>
          </rPr>
          <t>凍結フラグ
凍結項目か否かを示す
区分は現行通り？→現行通り
[ ｶ:解凍 空白:一般項目 ﾄ:凍結 ]
EUC対応で2byte。</t>
        </r>
      </text>
    </comment>
    <comment ref="AR139" authorId="0">
      <text>
        <r>
          <rPr>
            <sz val="12"/>
            <rFont val="ＭＳ ゴシック"/>
            <charset val="128"/>
          </rPr>
          <t>実施希釈倍率
実際に測定された希釈倍率。</t>
        </r>
      </text>
    </comment>
    <comment ref="AS13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9" authorId="0">
      <text>
        <r>
          <rPr>
            <sz val="12"/>
            <rFont val="ＭＳ ゴシック"/>
            <charset val="128"/>
          </rPr>
          <t>緊急依頼フラグ
緊急の依頼かどうかを示す。（患者情報より）
[ 0:デフォルト 1:緊急 ]</t>
        </r>
      </text>
    </comment>
    <comment ref="AU139" authorId="0">
      <text>
        <r>
          <rPr>
            <sz val="12"/>
            <rFont val="ＭＳ ゴシック"/>
            <charset val="128"/>
          </rPr>
          <t>緊急依頼ロットＮｏ
緊急依頼の場合に投入する検体のまとまり</t>
        </r>
      </text>
    </comment>
    <comment ref="AV13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9" authorId="0">
      <text>
        <r>
          <rPr>
            <sz val="12"/>
            <rFont val="ＭＳ ゴシック"/>
            <charset val="128"/>
          </rPr>
          <t xml:space="preserve">生データ
分析機からのそのままの値、手入力したそのままの値。(数値のみ)
</t>
        </r>
      </text>
    </comment>
    <comment ref="AZ139" authorId="0">
      <text>
        <r>
          <rPr>
            <sz val="12"/>
            <rFont val="ＭＳ ゴシック"/>
            <charset val="128"/>
          </rPr>
          <t>検査結果１
基本的に数値データを保管する
必要に応じ換算、補正、校正後の値</t>
        </r>
      </text>
    </comment>
    <comment ref="BA13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9" authorId="0">
      <text>
        <r>
          <rPr>
            <sz val="12"/>
            <rFont val="ＭＳ ゴシック"/>
            <charset val="128"/>
          </rPr>
          <t>検査結果補足</t>
        </r>
      </text>
    </comment>
    <comment ref="BD139" authorId="0">
      <text>
        <r>
          <rPr>
            <sz val="12"/>
            <rFont val="ＭＳ ゴシック"/>
            <charset val="128"/>
          </rPr>
          <t>表示結果
画面から手入力された値および、分析機からの値を登録</t>
        </r>
      </text>
    </comment>
    <comment ref="BE139" authorId="0">
      <text>
        <r>
          <rPr>
            <sz val="12"/>
            <rFont val="ＭＳ ゴシック"/>
            <charset val="128"/>
          </rPr>
          <t>指数（ＳＤＩ）</t>
        </r>
      </text>
    </comment>
    <comment ref="BF139" authorId="0">
      <text>
        <r>
          <rPr>
            <sz val="12"/>
            <rFont val="ＭＳ ゴシック"/>
            <charset val="128"/>
          </rPr>
          <t>結果コメント１
４桁コードをセットする場合は頭’０’埋めで右詰めで登録すること</t>
        </r>
      </text>
    </comment>
    <comment ref="BG139" authorId="0">
      <text>
        <r>
          <rPr>
            <sz val="12"/>
            <rFont val="ＭＳ ゴシック"/>
            <charset val="128"/>
          </rPr>
          <t>結果コメント２
４桁コードをセットする場合は頭’０’埋めで右詰めで登録すること</t>
        </r>
      </text>
    </comment>
    <comment ref="BH139" authorId="0">
      <text>
        <r>
          <rPr>
            <sz val="16"/>
            <rFont val="ＭＳ Ｐゴシック"/>
            <charset val="128"/>
          </rPr>
          <t>結果状況コード
[ 0:未入力 1:中間結果 3:最終結果 ]</t>
        </r>
      </text>
    </comment>
    <comment ref="BI139" authorId="0">
      <text>
        <r>
          <rPr>
            <sz val="12"/>
            <rFont val="ＭＳ ゴシック"/>
            <charset val="128"/>
          </rPr>
          <t xml:space="preserve">パニックレンジフラグ
BML設定のパニック値（基準値マスタ）で報告要否を判別。
[ 0:デフォルト 1:BMLパニック報告対象 ]
</t>
        </r>
      </text>
    </comment>
    <comment ref="BJ13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9" authorId="0">
      <text>
        <r>
          <rPr>
            <sz val="12"/>
            <rFont val="ＭＳ ゴシック"/>
            <charset val="128"/>
          </rPr>
          <t xml:space="preserve">結果換算フラグ
換算した結果か否か
[ 0:デフォルト 1:換算結果 ]
</t>
        </r>
      </text>
    </comment>
    <comment ref="BL13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9" authorId="0">
      <text>
        <r>
          <rPr>
            <sz val="12"/>
            <rFont val="ＭＳ ゴシック"/>
            <charset val="128"/>
          </rPr>
          <t>特別異常値区分（男）
施設？で判断可能。</t>
        </r>
      </text>
    </comment>
    <comment ref="BQ139" authorId="0">
      <text>
        <r>
          <rPr>
            <sz val="12"/>
            <rFont val="ＭＳ ゴシック"/>
            <charset val="128"/>
          </rPr>
          <t>特別異常値区分（女）
施設？で判断可能。</t>
        </r>
      </text>
    </comment>
    <comment ref="BR139" authorId="0">
      <text>
        <r>
          <rPr>
            <sz val="12"/>
            <rFont val="ＭＳ ゴシック"/>
            <charset val="128"/>
          </rPr>
          <t>特別異常値区分（不明）
施設？で判断可能。</t>
        </r>
      </text>
    </comment>
    <comment ref="BS139" authorId="0">
      <text>
        <r>
          <rPr>
            <sz val="12"/>
            <rFont val="ＭＳ ゴシック"/>
            <charset val="128"/>
          </rPr>
          <t>血清情報(乳び）レベル
'－３ ～ ＋３</t>
        </r>
      </text>
    </comment>
    <comment ref="BT139" authorId="0">
      <text>
        <r>
          <rPr>
            <sz val="12"/>
            <rFont val="ＭＳ ゴシック"/>
            <charset val="128"/>
          </rPr>
          <t>血清情報(乳び）エラーステータス
分析機の値を設定</t>
        </r>
      </text>
    </comment>
    <comment ref="BU139" authorId="0">
      <text>
        <r>
          <rPr>
            <sz val="12"/>
            <rFont val="ＭＳ ゴシック"/>
            <charset val="128"/>
          </rPr>
          <t>血清情報(溶血) レベル
'－３ ～ ＋３</t>
        </r>
      </text>
    </comment>
    <comment ref="BV139" authorId="0">
      <text>
        <r>
          <rPr>
            <sz val="12"/>
            <rFont val="ＭＳ ゴシック"/>
            <charset val="128"/>
          </rPr>
          <t>血清情報(溶血) エラーステータス
分析機の値を設定</t>
        </r>
      </text>
    </comment>
    <comment ref="BW139" authorId="0">
      <text>
        <r>
          <rPr>
            <sz val="12"/>
            <rFont val="ＭＳ ゴシック"/>
            <charset val="128"/>
          </rPr>
          <t>血清情報(etc)  レベル</t>
        </r>
      </text>
    </comment>
    <comment ref="BX139" authorId="0">
      <text>
        <r>
          <rPr>
            <sz val="12"/>
            <rFont val="ＭＳ ゴシック"/>
            <charset val="128"/>
          </rPr>
          <t>血清情報(etc)  エラーステータス</t>
        </r>
      </text>
    </comment>
    <comment ref="BY139" authorId="0">
      <text>
        <r>
          <rPr>
            <sz val="12"/>
            <rFont val="ＭＳ ゴシック"/>
            <charset val="128"/>
          </rPr>
          <t>コントロールＮｏ
精度管理対象元のコントロールNoを結果登録時に設定。</t>
        </r>
      </text>
    </comment>
    <comment ref="BZ139" authorId="0">
      <text>
        <r>
          <rPr>
            <sz val="12"/>
            <rFont val="ＭＳ ゴシック"/>
            <charset val="128"/>
          </rPr>
          <t>検査ＳＥＱ
検査G単位に振られる番号
初回：分注展開時にトレー毎に振る？W/S時は？</t>
        </r>
      </text>
    </comment>
    <comment ref="CA139" authorId="0">
      <text>
        <r>
          <rPr>
            <sz val="12"/>
            <rFont val="ＭＳ ゴシック"/>
            <charset val="128"/>
          </rPr>
          <t>検査バッチＮｏ</t>
        </r>
      </text>
    </comment>
    <comment ref="CB139" authorId="0">
      <text>
        <r>
          <rPr>
            <sz val="12"/>
            <rFont val="ＭＳ ゴシック"/>
            <charset val="128"/>
          </rPr>
          <t>プロットＮｏ
X_M管理対象元のプロットNoを結果登録時に設定。</t>
        </r>
      </text>
    </comment>
    <comment ref="CC139" authorId="0">
      <text>
        <r>
          <rPr>
            <sz val="12"/>
            <rFont val="ＭＳ ゴシック"/>
            <charset val="128"/>
          </rPr>
          <t>プロットＳＥＱ
プロットNO内のSEQ（ファイルで番号管理）</t>
        </r>
      </text>
    </comment>
    <comment ref="CD139" authorId="0">
      <text>
        <r>
          <rPr>
            <sz val="12"/>
            <rFont val="ＭＳ ゴシック"/>
            <charset val="128"/>
          </rPr>
          <t>データ入力担当者</t>
        </r>
      </text>
    </comment>
    <comment ref="CE139" authorId="0">
      <text>
        <r>
          <rPr>
            <sz val="12"/>
            <rFont val="ＭＳ ゴシック"/>
            <charset val="128"/>
          </rPr>
          <t>データ入力日時</t>
        </r>
      </text>
    </comment>
    <comment ref="CF139" authorId="0">
      <text>
        <r>
          <rPr>
            <sz val="12"/>
            <rFont val="ＭＳ ゴシック"/>
            <charset val="128"/>
          </rPr>
          <t>検査完了日時</t>
        </r>
      </text>
    </comment>
    <comment ref="CG139" authorId="0">
      <text>
        <r>
          <rPr>
            <sz val="12"/>
            <rFont val="ＭＳ ゴシック"/>
            <charset val="128"/>
          </rPr>
          <t>報告日時</t>
        </r>
      </text>
    </comment>
    <comment ref="CH139" authorId="0">
      <text>
        <r>
          <rPr>
            <sz val="12"/>
            <rFont val="ＭＳ ゴシック"/>
            <charset val="128"/>
          </rPr>
          <t>報告希望時間
施設からの報告希望時間。
属性情報から引き継ぐ</t>
        </r>
      </text>
    </comment>
    <comment ref="CI139" authorId="0">
      <text>
        <r>
          <rPr>
            <sz val="12"/>
            <rFont val="ＭＳ ゴシック"/>
            <charset val="128"/>
          </rPr>
          <t>次回報告予定日
中間報告対象の最終報告予定日
報告時に項目マスタで＋日数を取得し設定</t>
        </r>
      </text>
    </comment>
    <comment ref="CJ139" authorId="0">
      <text>
        <r>
          <rPr>
            <sz val="12"/>
            <rFont val="ＭＳ ゴシック"/>
            <charset val="128"/>
          </rPr>
          <t>次回報告予定時刻
報告希望時間から引き継ぐ</t>
        </r>
      </text>
    </comment>
    <comment ref="CK13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9" authorId="0">
      <text>
        <r>
          <rPr>
            <sz val="12"/>
            <rFont val="ＭＳ ゴシック"/>
            <charset val="128"/>
          </rPr>
          <t>画像別紙フラグ
画像別紙情報が存在するか否か
[ 0:無し 1:有り]
検査結果詳細情報を使用する</t>
        </r>
      </text>
    </comment>
    <comment ref="CM139" authorId="0">
      <text>
        <r>
          <rPr>
            <sz val="12"/>
            <rFont val="ＭＳ ゴシック"/>
            <charset val="128"/>
          </rPr>
          <t>補正フラグ
[ 0:補正対象外 1:手動補正前 2:自動補正前 3:手動補正済 4:自動補正済 ]</t>
        </r>
      </text>
    </comment>
    <comment ref="CN139" authorId="0">
      <text>
        <r>
          <rPr>
            <sz val="12"/>
            <rFont val="ＭＳ Ｐゴシック"/>
            <charset val="128"/>
          </rPr>
          <t>結果優先フラグ
複数検査回数で画面、帳票等に優先的に表示させるためのフラグ
[ ｽﾍﾟｰｽ:ﾃﾞﾌｫﾙﾄ 1:優先結果 ]</t>
        </r>
      </text>
    </comment>
    <comment ref="CO139" authorId="0">
      <text>
        <r>
          <rPr>
            <sz val="12"/>
            <rFont val="ＭＳ ゴシック"/>
            <charset val="128"/>
          </rPr>
          <t>手入力フラグ
手入力されたかどうかを判断するフラグ
[ ｽﾍﾟｰｽ:ﾃﾞﾌｫﾙﾄ 1:手入力結果 ]</t>
        </r>
      </text>
    </comment>
    <comment ref="CP139" authorId="0">
      <text>
        <r>
          <rPr>
            <sz val="12"/>
            <rFont val="ＭＳ ゴシック"/>
            <charset val="128"/>
          </rPr>
          <t>採用フラグ
同一検査回数内で結果を採用したフラグ</t>
        </r>
      </text>
    </comment>
    <comment ref="CQ13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9" authorId="0">
      <text>
        <r>
          <rPr>
            <sz val="12"/>
            <rFont val="ＭＳ ゴシック"/>
            <charset val="128"/>
          </rPr>
          <t>再検フラグ01
オンライン、入力画面にてレンジチェック（RNGCHKMST）を行った際に更新する。
正常　　　：０、１
高値エラー：３
低値エラー：４</t>
        </r>
      </text>
    </comment>
    <comment ref="CS13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9" authorId="0">
      <text>
        <r>
          <rPr>
            <sz val="12"/>
            <rFont val="ＭＳ ゴシック"/>
            <charset val="128"/>
          </rPr>
          <t>再検フラグ04
※分画チェック</t>
        </r>
      </text>
    </comment>
    <comment ref="CV139" authorId="0">
      <text>
        <r>
          <rPr>
            <sz val="12"/>
            <rFont val="ＭＳ ゴシック"/>
            <charset val="128"/>
          </rPr>
          <t>再検フラグ05
※乳び・溶血チェック</t>
        </r>
      </text>
    </comment>
    <comment ref="CW139" authorId="0">
      <text>
        <r>
          <rPr>
            <sz val="12"/>
            <rFont val="ＭＳ ゴシック"/>
            <charset val="128"/>
          </rPr>
          <t xml:space="preserve">※履歴チェック
</t>
        </r>
      </text>
    </comment>
    <comment ref="CX13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9" authorId="0">
      <text>
        <r>
          <rPr>
            <sz val="12"/>
            <rFont val="ＭＳ ゴシック"/>
            <charset val="128"/>
          </rPr>
          <t>再検フラグ08
※計算チェック</t>
        </r>
      </text>
    </comment>
    <comment ref="CZ139" authorId="0">
      <text>
        <r>
          <rPr>
            <sz val="12"/>
            <rFont val="ＭＳ ゴシック"/>
            <charset val="128"/>
          </rPr>
          <t>再検フラグ09
※１００％チェック</t>
        </r>
      </text>
    </comment>
    <comment ref="DA139" authorId="0">
      <text>
        <r>
          <rPr>
            <sz val="12"/>
            <rFont val="ＭＳ ゴシック"/>
            <charset val="128"/>
          </rPr>
          <t>再検フラグ10
※透析前後チェック</t>
        </r>
      </text>
    </comment>
    <comment ref="DB13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9" authorId="0">
      <text>
        <r>
          <rPr>
            <sz val="12"/>
            <rFont val="ＭＳ ゴシック"/>
            <charset val="128"/>
          </rPr>
          <t xml:space="preserve">再検フラグ12
※校正処理
</t>
        </r>
      </text>
    </comment>
    <comment ref="DD139" authorId="0">
      <text>
        <r>
          <rPr>
            <sz val="12"/>
            <rFont val="ＭＳ ゴシック"/>
            <charset val="128"/>
          </rPr>
          <t>再検フラグ13
※照合NG確定処理</t>
        </r>
      </text>
    </comment>
    <comment ref="DE139" authorId="0">
      <text>
        <r>
          <rPr>
            <sz val="12"/>
            <rFont val="ＭＳ ゴシック"/>
            <charset val="128"/>
          </rPr>
          <t>再検フラグ14
※相関チェック(WS間)</t>
        </r>
      </text>
    </comment>
    <comment ref="DF139" authorId="0">
      <text>
        <r>
          <rPr>
            <sz val="12"/>
            <rFont val="ＭＳ ゴシック"/>
            <charset val="128"/>
          </rPr>
          <t>再検フラグ15
※負荷パターンチェック</t>
        </r>
      </text>
    </comment>
    <comment ref="DG13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9" authorId="0">
      <text>
        <r>
          <rPr>
            <sz val="12"/>
            <rFont val="ＭＳ ゴシック"/>
            <charset val="128"/>
          </rPr>
          <t xml:space="preserve">再検フラグ17
※チェック状態フラグ
[ 0:未ﾁｪｯｸ 1:OK 2:NG ]
(ﾁｪｯｸ不要なフラグは1＝OKの設定にすする)
</t>
        </r>
      </text>
    </comment>
    <comment ref="DI139" authorId="0">
      <text>
        <r>
          <rPr>
            <sz val="12"/>
            <rFont val="ＭＳ ゴシック"/>
            <charset val="128"/>
          </rPr>
          <t>再検フラグ18</t>
        </r>
      </text>
    </comment>
    <comment ref="DJ139" authorId="0">
      <text>
        <r>
          <rPr>
            <sz val="12"/>
            <rFont val="ＭＳ ゴシック"/>
            <charset val="128"/>
          </rPr>
          <t xml:space="preserve">再検フラグ19
※チェック状態フラグ
[ 0:未ﾁｪｯｸ 1:OK 2:NG ]
(ﾁｪｯｸ不要なフラグは1＝OKの設定にすする)
</t>
        </r>
      </text>
    </comment>
    <comment ref="DK139" authorId="0">
      <text>
        <r>
          <rPr>
            <sz val="12"/>
            <rFont val="ＭＳ ゴシック"/>
            <charset val="128"/>
          </rPr>
          <t xml:space="preserve">再検フラグ20
※チェック状態フラグ
[ 0:未ﾁｪｯｸ 1:OK 2:NG ]
(ﾁｪｯｸ不要なフラグは1＝OKの設定にすする)
</t>
        </r>
      </text>
    </comment>
    <comment ref="DL139" authorId="0">
      <text>
        <r>
          <rPr>
            <sz val="12"/>
            <rFont val="ＭＳ ゴシック"/>
            <charset val="128"/>
          </rPr>
          <t>再検理由コードＡ
代表の再検理由コードをセット</t>
        </r>
      </text>
    </comment>
    <comment ref="DM139" authorId="0">
      <text>
        <r>
          <rPr>
            <sz val="12"/>
            <rFont val="ＭＳ ゴシック"/>
            <charset val="128"/>
          </rPr>
          <t xml:space="preserve">再検理由コードＢ
代表の再検理由コードをセット
</t>
        </r>
      </text>
    </comment>
    <comment ref="DN139" authorId="0">
      <text>
        <r>
          <rPr>
            <sz val="12"/>
            <rFont val="ＭＳ ゴシック"/>
            <charset val="128"/>
          </rPr>
          <t>再検理由コードＣ
代表の再検理由コードをセット</t>
        </r>
      </text>
    </comment>
    <comment ref="DO139" authorId="0">
      <text>
        <r>
          <rPr>
            <sz val="12"/>
            <rFont val="ＭＳ ゴシック"/>
            <charset val="128"/>
          </rPr>
          <t>情報更新日時</t>
        </r>
      </text>
    </comment>
    <comment ref="DP139" authorId="0">
      <text>
        <r>
          <rPr>
            <sz val="12"/>
            <rFont val="ＭＳ ゴシック"/>
            <charset val="128"/>
          </rPr>
          <t>情報登録日時
データが作成された時の登録日時</t>
        </r>
      </text>
    </comment>
    <comment ref="DQ139" authorId="0">
      <text>
        <r>
          <rPr>
            <sz val="12"/>
            <rFont val="ＭＳ ゴシック"/>
            <charset val="128"/>
          </rPr>
          <t>照会結果
検査結果＋「以上・以下・未満」等を付加し編集済みの表示用結果値</t>
        </r>
      </text>
    </comment>
    <comment ref="B145" authorId="0">
      <text>
        <r>
          <rPr>
            <sz val="12"/>
            <rFont val="ＭＳ ゴシック"/>
            <charset val="128"/>
          </rPr>
          <t>検査開始日</t>
        </r>
      </text>
    </comment>
    <comment ref="C145" authorId="0">
      <text>
        <r>
          <rPr>
            <sz val="12"/>
            <rFont val="ＭＳ ゴシック"/>
            <charset val="128"/>
          </rPr>
          <t>処理日</t>
        </r>
      </text>
    </comment>
    <comment ref="D145"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5" authorId="0">
      <text>
        <r>
          <rPr>
            <sz val="12"/>
            <rFont val="ＭＳ ゴシック"/>
            <charset val="128"/>
          </rPr>
          <t>検体Ｎｏ桁数フラグ
[ ｽﾍﾟｰｽ:旧ﾚｲｱｳﾄ 6:６桁 7:７桁 9:９桁 ]</t>
        </r>
      </text>
    </comment>
    <comment ref="F145" authorId="0">
      <text>
        <r>
          <rPr>
            <sz val="12"/>
            <rFont val="ＭＳ ゴシック"/>
            <charset val="128"/>
          </rPr>
          <t>検査グループ
EUC対応で16byte。</t>
        </r>
      </text>
    </comment>
    <comment ref="G145" authorId="0">
      <text>
        <r>
          <rPr>
            <b/>
            <sz val="12"/>
            <rFont val="ＭＳ ゴシック"/>
            <charset val="128"/>
          </rPr>
          <t xml:space="preserve">項目コード:
</t>
        </r>
      </text>
    </comment>
    <comment ref="H145" authorId="0">
      <text>
        <r>
          <rPr>
            <sz val="12"/>
            <rFont val="ＭＳ ゴシック"/>
            <charset val="128"/>
          </rPr>
          <t>検査回数</t>
        </r>
      </text>
    </comment>
    <comment ref="I145" authorId="0">
      <text>
        <r>
          <rPr>
            <sz val="12"/>
            <rFont val="ＭＳ ゴシック"/>
            <charset val="128"/>
          </rPr>
          <t>検査回数枝番
同一検査回数で希釈倍率が違うものを表現</t>
        </r>
      </text>
    </comment>
    <comment ref="J145" authorId="0">
      <text>
        <r>
          <rPr>
            <sz val="12"/>
            <rFont val="ＭＳ ゴシック"/>
            <charset val="128"/>
          </rPr>
          <t xml:space="preserve">依頼発生元区分
[ 0:上位ｼｽﾃﾑ(報告あり) 1:ｻﾃﾗｲﾄｼｽﾃﾑ(報告あり) 2:ｻﾃﾗｲﾄｼｽﾃﾑ(報告なし) ]
</t>
        </r>
      </text>
    </comment>
    <comment ref="K145"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5"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5" authorId="0">
      <text>
        <r>
          <rPr>
            <sz val="12"/>
            <rFont val="ＭＳ ゴシック"/>
            <charset val="128"/>
          </rPr>
          <t>ＢＭＬ受付年月日</t>
        </r>
      </text>
    </comment>
    <comment ref="N145" authorId="0">
      <text>
        <r>
          <rPr>
            <sz val="12"/>
            <rFont val="ＭＳ ゴシック"/>
            <charset val="128"/>
          </rPr>
          <t>依頼書Ｎｏ</t>
        </r>
      </text>
    </comment>
    <comment ref="O145" authorId="0">
      <text>
        <r>
          <rPr>
            <sz val="12"/>
            <rFont val="ＭＳ ゴシック"/>
            <charset val="128"/>
          </rPr>
          <t>依頼書Ｎｏ桁数フラグ
[ ｽﾍﾟｰｽ:旧ﾚｲｱｳﾄ 6:６桁 7:７桁 9:９桁 ]</t>
        </r>
      </text>
    </comment>
    <comment ref="P145" authorId="0">
      <text>
        <r>
          <rPr>
            <sz val="12"/>
            <rFont val="ＭＳ ゴシック"/>
            <charset val="128"/>
          </rPr>
          <t>属性世代Ｎｏ
'’０’からカウントアップ</t>
        </r>
      </text>
    </comment>
    <comment ref="Q145" authorId="0">
      <text>
        <r>
          <rPr>
            <sz val="12"/>
            <rFont val="ＭＳ ゴシック"/>
            <charset val="128"/>
          </rPr>
          <t>施設コード</t>
        </r>
      </text>
    </comment>
    <comment ref="R145" authorId="0">
      <text>
        <r>
          <rPr>
            <sz val="12"/>
            <rFont val="ＭＳ ゴシック"/>
            <charset val="128"/>
          </rPr>
          <t>トレーＩＤ</t>
        </r>
      </text>
    </comment>
    <comment ref="S145" authorId="0">
      <text>
        <r>
          <rPr>
            <sz val="12"/>
            <rFont val="ＭＳ ゴシック"/>
            <charset val="128"/>
          </rPr>
          <t>トレーポジション</t>
        </r>
      </text>
    </comment>
    <comment ref="T145" authorId="0">
      <text>
        <r>
          <rPr>
            <sz val="12"/>
            <rFont val="ＭＳ ゴシック"/>
            <charset val="128"/>
          </rPr>
          <t>アッセイラックＩＤ</t>
        </r>
      </text>
    </comment>
    <comment ref="U145" authorId="0">
      <text>
        <r>
          <rPr>
            <sz val="12"/>
            <rFont val="ＭＳ ゴシック"/>
            <charset val="128"/>
          </rPr>
          <t>アッセイラックポジション</t>
        </r>
      </text>
    </comment>
    <comment ref="V145" authorId="0">
      <text>
        <r>
          <rPr>
            <sz val="12"/>
            <rFont val="ＭＳ ゴシック"/>
            <charset val="128"/>
          </rPr>
          <t>親項目コード
分画・負荷の親項目コード</t>
        </r>
      </text>
    </comment>
    <comment ref="W145" authorId="0">
      <text>
        <r>
          <rPr>
            <sz val="12"/>
            <rFont val="ＭＳ ゴシック"/>
            <charset val="128"/>
          </rPr>
          <t>セクションコード
例：　A　生化/マルチ
　　　B　血液学</t>
        </r>
      </text>
    </comment>
    <comment ref="X145"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5" authorId="0">
      <text>
        <r>
          <rPr>
            <sz val="12"/>
            <rFont val="ＭＳ ゴシック"/>
            <charset val="128"/>
          </rPr>
          <t>サンプリングコード
現行ＷＳｺｰﾄﾞ</t>
        </r>
      </text>
    </comment>
    <comment ref="Z145" authorId="0">
      <text>
        <r>
          <rPr>
            <sz val="12"/>
            <rFont val="ＭＳ ゴシック"/>
            <charset val="128"/>
          </rPr>
          <t>分析機区分</t>
        </r>
      </text>
    </comment>
    <comment ref="AA145" authorId="0">
      <text>
        <r>
          <rPr>
            <sz val="12"/>
            <rFont val="ＭＳ ゴシック"/>
            <charset val="128"/>
          </rPr>
          <t xml:space="preserve">分析機ライン
</t>
        </r>
      </text>
    </comment>
    <comment ref="AB145" authorId="0">
      <text>
        <r>
          <rPr>
            <sz val="12"/>
            <rFont val="ＭＳ ゴシック"/>
            <charset val="128"/>
          </rPr>
          <t>分析機号機
号機＋モジュールＮＯ</t>
        </r>
      </text>
    </comment>
    <comment ref="AC145" authorId="0">
      <text>
        <r>
          <rPr>
            <sz val="12"/>
            <rFont val="ＭＳ ゴシック"/>
            <charset val="128"/>
          </rPr>
          <t>分析機ＳＥＱ
モジュール単位のSEQ。結果登録時に設定。
BM=分析機からの番号、日立=システム側で振る。</t>
        </r>
      </text>
    </comment>
    <comment ref="AD145" authorId="0">
      <text>
        <r>
          <rPr>
            <sz val="12"/>
            <rFont val="ＭＳ ゴシック"/>
            <charset val="128"/>
          </rPr>
          <t>分析機エラーステータス</t>
        </r>
      </text>
    </comment>
    <comment ref="AE145" authorId="0">
      <text>
        <r>
          <rPr>
            <sz val="12"/>
            <rFont val="ＭＳ ゴシック"/>
            <charset val="128"/>
          </rPr>
          <t>測定日時</t>
        </r>
      </text>
    </comment>
    <comment ref="AF145" authorId="0">
      <text>
        <r>
          <rPr>
            <sz val="12"/>
            <rFont val="ＭＳ ゴシック"/>
            <charset val="128"/>
          </rPr>
          <t>内部項目コード
分析機のチャネルコード
（分析機用項目コード）</t>
        </r>
      </text>
    </comment>
    <comment ref="AG145" authorId="0">
      <text>
        <r>
          <rPr>
            <sz val="12"/>
            <rFont val="ＭＳ ゴシック"/>
            <charset val="128"/>
          </rPr>
          <t>定性・定量フラグ
[ S:定性 R:定量 ]</t>
        </r>
      </text>
    </comment>
    <comment ref="AH145" authorId="0">
      <text>
        <r>
          <rPr>
            <sz val="12"/>
            <rFont val="ＭＳ ゴシック"/>
            <charset val="128"/>
          </rPr>
          <t>材料コード</t>
        </r>
      </text>
    </comment>
    <comment ref="AI145" authorId="0">
      <text>
        <r>
          <rPr>
            <sz val="12"/>
            <rFont val="ＭＳ ゴシック"/>
            <charset val="128"/>
          </rPr>
          <t>優先レベル
ユーザからの希望順位。検査の優先順位を示す。
01～99を任意に設定</t>
        </r>
      </text>
    </comment>
    <comment ref="AJ145" authorId="0">
      <text>
        <r>
          <rPr>
            <sz val="12"/>
            <rFont val="ＭＳ ゴシック"/>
            <charset val="128"/>
          </rPr>
          <t>基準値ＮＯ
報告書に記述する基準値を示す
推定材料と項目コードからマスタ参照して算出</t>
        </r>
      </text>
    </comment>
    <comment ref="AK145"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5" authorId="0">
      <text>
        <r>
          <rPr>
            <sz val="12"/>
            <rFont val="ＭＳ ゴシック"/>
            <charset val="128"/>
          </rPr>
          <t>特別基準値ＮＯ
特別基準値マスタから導出した基準値Ｎｏ</t>
        </r>
      </text>
    </comment>
    <comment ref="AM145"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5" authorId="0">
      <text>
        <r>
          <rPr>
            <sz val="12"/>
            <rFont val="ＭＳ ゴシック"/>
            <charset val="128"/>
          </rPr>
          <t>非定型負荷時間
非定型負荷区分の時間
G(12)なので24byte</t>
        </r>
      </text>
    </comment>
    <comment ref="AO145" authorId="0">
      <text>
        <r>
          <rPr>
            <sz val="12"/>
            <rFont val="ＭＳ ゴシック"/>
            <charset val="128"/>
          </rPr>
          <t>集検フラグ
[ 0:ﾃﾞﾌｫﾙﾄ 1:集検 ]</t>
        </r>
      </text>
    </comment>
    <comment ref="AP145"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5" authorId="0">
      <text>
        <r>
          <rPr>
            <sz val="12"/>
            <rFont val="ＭＳ ゴシック"/>
            <charset val="128"/>
          </rPr>
          <t>凍結フラグ
凍結項目か否かを示す
区分は現行通り？→現行通り
[ ｶ:解凍 空白:一般項目 ﾄ:凍結 ]
EUC対応で2byte。</t>
        </r>
      </text>
    </comment>
    <comment ref="AR145" authorId="0">
      <text>
        <r>
          <rPr>
            <sz val="12"/>
            <rFont val="ＭＳ ゴシック"/>
            <charset val="128"/>
          </rPr>
          <t>実施希釈倍率
実際に測定された希釈倍率。</t>
        </r>
      </text>
    </comment>
    <comment ref="AS145"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5" authorId="0">
      <text>
        <r>
          <rPr>
            <sz val="12"/>
            <rFont val="ＭＳ ゴシック"/>
            <charset val="128"/>
          </rPr>
          <t>緊急依頼フラグ
緊急の依頼かどうかを示す。（患者情報より）
[ 0:デフォルト 1:緊急 ]</t>
        </r>
      </text>
    </comment>
    <comment ref="AU145" authorId="0">
      <text>
        <r>
          <rPr>
            <sz val="12"/>
            <rFont val="ＭＳ ゴシック"/>
            <charset val="128"/>
          </rPr>
          <t>緊急依頼ロットＮｏ
緊急依頼の場合に投入する検体のまとまり</t>
        </r>
      </text>
    </comment>
    <comment ref="AV145"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5"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5"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5" authorId="0">
      <text>
        <r>
          <rPr>
            <sz val="12"/>
            <rFont val="ＭＳ ゴシック"/>
            <charset val="128"/>
          </rPr>
          <t xml:space="preserve">生データ
分析機からのそのままの値、手入力したそのままの値。(数値のみ)
</t>
        </r>
      </text>
    </comment>
    <comment ref="AZ145" authorId="0">
      <text>
        <r>
          <rPr>
            <sz val="12"/>
            <rFont val="ＭＳ ゴシック"/>
            <charset val="128"/>
          </rPr>
          <t>検査結果１
基本的に数値データを保管する
必要に応じ換算、補正、校正後の値</t>
        </r>
      </text>
    </comment>
    <comment ref="BA145"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5"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5" authorId="0">
      <text>
        <r>
          <rPr>
            <sz val="12"/>
            <rFont val="ＭＳ ゴシック"/>
            <charset val="128"/>
          </rPr>
          <t>検査結果補足</t>
        </r>
      </text>
    </comment>
    <comment ref="BD145" authorId="0">
      <text>
        <r>
          <rPr>
            <sz val="12"/>
            <rFont val="ＭＳ ゴシック"/>
            <charset val="128"/>
          </rPr>
          <t>表示結果
画面から手入力された値および、分析機からの値を登録</t>
        </r>
      </text>
    </comment>
    <comment ref="BE145" authorId="0">
      <text>
        <r>
          <rPr>
            <sz val="12"/>
            <rFont val="ＭＳ ゴシック"/>
            <charset val="128"/>
          </rPr>
          <t>指数（ＳＤＩ）</t>
        </r>
      </text>
    </comment>
    <comment ref="BF145" authorId="0">
      <text>
        <r>
          <rPr>
            <sz val="12"/>
            <rFont val="ＭＳ ゴシック"/>
            <charset val="128"/>
          </rPr>
          <t>結果コメント１
４桁コードをセットする場合は頭’０’埋めで右詰めで登録すること</t>
        </r>
      </text>
    </comment>
    <comment ref="BG145" authorId="0">
      <text>
        <r>
          <rPr>
            <sz val="12"/>
            <rFont val="ＭＳ ゴシック"/>
            <charset val="128"/>
          </rPr>
          <t>結果コメント２
４桁コードをセットする場合は頭’０’埋めで右詰めで登録すること</t>
        </r>
      </text>
    </comment>
    <comment ref="BH145" authorId="0">
      <text>
        <r>
          <rPr>
            <sz val="16"/>
            <rFont val="ＭＳ Ｐゴシック"/>
            <charset val="128"/>
          </rPr>
          <t>結果状況コード
[ 0:未入力 1:中間結果 3:最終結果 ]</t>
        </r>
      </text>
    </comment>
    <comment ref="BI145" authorId="0">
      <text>
        <r>
          <rPr>
            <sz val="12"/>
            <rFont val="ＭＳ ゴシック"/>
            <charset val="128"/>
          </rPr>
          <t xml:space="preserve">パニックレンジフラグ
BML設定のパニック値（基準値マスタ）で報告要否を判別。
[ 0:デフォルト 1:BMLパニック報告対象 ]
</t>
        </r>
      </text>
    </comment>
    <comment ref="BJ145"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5" authorId="0">
      <text>
        <r>
          <rPr>
            <sz val="12"/>
            <rFont val="ＭＳ ゴシック"/>
            <charset val="128"/>
          </rPr>
          <t xml:space="preserve">結果換算フラグ
換算した結果か否か
[ 0:デフォルト 1:換算結果 ]
</t>
        </r>
      </text>
    </comment>
    <comment ref="BL145"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5"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5"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5"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5" authorId="0">
      <text>
        <r>
          <rPr>
            <sz val="12"/>
            <rFont val="ＭＳ ゴシック"/>
            <charset val="128"/>
          </rPr>
          <t>特別異常値区分（男）
施設？で判断可能。</t>
        </r>
      </text>
    </comment>
    <comment ref="BQ145" authorId="0">
      <text>
        <r>
          <rPr>
            <sz val="12"/>
            <rFont val="ＭＳ ゴシック"/>
            <charset val="128"/>
          </rPr>
          <t>特別異常値区分（女）
施設？で判断可能。</t>
        </r>
      </text>
    </comment>
    <comment ref="BR145" authorId="0">
      <text>
        <r>
          <rPr>
            <sz val="12"/>
            <rFont val="ＭＳ ゴシック"/>
            <charset val="128"/>
          </rPr>
          <t>特別異常値区分（不明）
施設？で判断可能。</t>
        </r>
      </text>
    </comment>
    <comment ref="BS145" authorId="0">
      <text>
        <r>
          <rPr>
            <sz val="12"/>
            <rFont val="ＭＳ ゴシック"/>
            <charset val="128"/>
          </rPr>
          <t>血清情報(乳び）レベル
'－３ ～ ＋３</t>
        </r>
      </text>
    </comment>
    <comment ref="BT145" authorId="0">
      <text>
        <r>
          <rPr>
            <sz val="12"/>
            <rFont val="ＭＳ ゴシック"/>
            <charset val="128"/>
          </rPr>
          <t>血清情報(乳び）エラーステータス
分析機の値を設定</t>
        </r>
      </text>
    </comment>
    <comment ref="BU145" authorId="0">
      <text>
        <r>
          <rPr>
            <sz val="12"/>
            <rFont val="ＭＳ ゴシック"/>
            <charset val="128"/>
          </rPr>
          <t>血清情報(溶血) レベル
'－３ ～ ＋３</t>
        </r>
      </text>
    </comment>
    <comment ref="BV145" authorId="0">
      <text>
        <r>
          <rPr>
            <sz val="12"/>
            <rFont val="ＭＳ ゴシック"/>
            <charset val="128"/>
          </rPr>
          <t>血清情報(溶血) エラーステータス
分析機の値を設定</t>
        </r>
      </text>
    </comment>
    <comment ref="BW145" authorId="0">
      <text>
        <r>
          <rPr>
            <sz val="12"/>
            <rFont val="ＭＳ ゴシック"/>
            <charset val="128"/>
          </rPr>
          <t>血清情報(etc)  レベル</t>
        </r>
      </text>
    </comment>
    <comment ref="BX145" authorId="0">
      <text>
        <r>
          <rPr>
            <sz val="12"/>
            <rFont val="ＭＳ ゴシック"/>
            <charset val="128"/>
          </rPr>
          <t>血清情報(etc)  エラーステータス</t>
        </r>
      </text>
    </comment>
    <comment ref="BY145" authorId="0">
      <text>
        <r>
          <rPr>
            <sz val="12"/>
            <rFont val="ＭＳ ゴシック"/>
            <charset val="128"/>
          </rPr>
          <t>コントロールＮｏ
精度管理対象元のコントロールNoを結果登録時に設定。</t>
        </r>
      </text>
    </comment>
    <comment ref="BZ145" authorId="0">
      <text>
        <r>
          <rPr>
            <sz val="12"/>
            <rFont val="ＭＳ ゴシック"/>
            <charset val="128"/>
          </rPr>
          <t>検査ＳＥＱ
検査G単位に振られる番号
初回：分注展開時にトレー毎に振る？W/S時は？</t>
        </r>
      </text>
    </comment>
    <comment ref="CA145" authorId="0">
      <text>
        <r>
          <rPr>
            <sz val="12"/>
            <rFont val="ＭＳ ゴシック"/>
            <charset val="128"/>
          </rPr>
          <t>検査バッチＮｏ</t>
        </r>
      </text>
    </comment>
    <comment ref="CB145" authorId="0">
      <text>
        <r>
          <rPr>
            <sz val="12"/>
            <rFont val="ＭＳ ゴシック"/>
            <charset val="128"/>
          </rPr>
          <t>プロットＮｏ
X_M管理対象元のプロットNoを結果登録時に設定。</t>
        </r>
      </text>
    </comment>
    <comment ref="CC145" authorId="0">
      <text>
        <r>
          <rPr>
            <sz val="12"/>
            <rFont val="ＭＳ ゴシック"/>
            <charset val="128"/>
          </rPr>
          <t>プロットＳＥＱ
プロットNO内のSEQ（ファイルで番号管理）</t>
        </r>
      </text>
    </comment>
    <comment ref="CD145" authorId="0">
      <text>
        <r>
          <rPr>
            <sz val="12"/>
            <rFont val="ＭＳ ゴシック"/>
            <charset val="128"/>
          </rPr>
          <t>データ入力担当者</t>
        </r>
      </text>
    </comment>
    <comment ref="CE145" authorId="0">
      <text>
        <r>
          <rPr>
            <sz val="12"/>
            <rFont val="ＭＳ ゴシック"/>
            <charset val="128"/>
          </rPr>
          <t>データ入力日時</t>
        </r>
      </text>
    </comment>
    <comment ref="CF145" authorId="0">
      <text>
        <r>
          <rPr>
            <sz val="12"/>
            <rFont val="ＭＳ ゴシック"/>
            <charset val="128"/>
          </rPr>
          <t>検査完了日時</t>
        </r>
      </text>
    </comment>
    <comment ref="CG145" authorId="0">
      <text>
        <r>
          <rPr>
            <sz val="12"/>
            <rFont val="ＭＳ ゴシック"/>
            <charset val="128"/>
          </rPr>
          <t>報告日時</t>
        </r>
      </text>
    </comment>
    <comment ref="CH145" authorId="0">
      <text>
        <r>
          <rPr>
            <sz val="12"/>
            <rFont val="ＭＳ ゴシック"/>
            <charset val="128"/>
          </rPr>
          <t>報告希望時間
施設からの報告希望時間。
属性情報から引き継ぐ</t>
        </r>
      </text>
    </comment>
    <comment ref="CI145" authorId="0">
      <text>
        <r>
          <rPr>
            <sz val="12"/>
            <rFont val="ＭＳ ゴシック"/>
            <charset val="128"/>
          </rPr>
          <t>次回報告予定日
中間報告対象の最終報告予定日
報告時に項目マスタで＋日数を取得し設定</t>
        </r>
      </text>
    </comment>
    <comment ref="CJ145" authorId="0">
      <text>
        <r>
          <rPr>
            <sz val="12"/>
            <rFont val="ＭＳ ゴシック"/>
            <charset val="128"/>
          </rPr>
          <t>次回報告予定時刻
報告希望時間から引き継ぐ</t>
        </r>
      </text>
    </comment>
    <comment ref="CK145"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5" authorId="0">
      <text>
        <r>
          <rPr>
            <sz val="12"/>
            <rFont val="ＭＳ ゴシック"/>
            <charset val="128"/>
          </rPr>
          <t>画像別紙フラグ
画像別紙情報が存在するか否か
[ 0:無し 1:有り]
検査結果詳細情報を使用する</t>
        </r>
      </text>
    </comment>
    <comment ref="CM145" authorId="0">
      <text>
        <r>
          <rPr>
            <sz val="12"/>
            <rFont val="ＭＳ ゴシック"/>
            <charset val="128"/>
          </rPr>
          <t>補正フラグ
[ 0:補正対象外 1:手動補正前 2:自動補正前 3:手動補正済 4:自動補正済 ]</t>
        </r>
      </text>
    </comment>
    <comment ref="CN145" authorId="0">
      <text>
        <r>
          <rPr>
            <sz val="12"/>
            <rFont val="ＭＳ Ｐゴシック"/>
            <charset val="128"/>
          </rPr>
          <t>結果優先フラグ
複数検査回数で画面、帳票等に優先的に表示させるためのフラグ
[ ｽﾍﾟｰｽ:ﾃﾞﾌｫﾙﾄ 1:優先結果 ]</t>
        </r>
      </text>
    </comment>
    <comment ref="CO145" authorId="0">
      <text>
        <r>
          <rPr>
            <sz val="12"/>
            <rFont val="ＭＳ ゴシック"/>
            <charset val="128"/>
          </rPr>
          <t>手入力フラグ
手入力されたかどうかを判断するフラグ
[ ｽﾍﾟｰｽ:ﾃﾞﾌｫﾙﾄ 1:手入力結果 ]</t>
        </r>
      </text>
    </comment>
    <comment ref="CP145" authorId="0">
      <text>
        <r>
          <rPr>
            <sz val="12"/>
            <rFont val="ＭＳ ゴシック"/>
            <charset val="128"/>
          </rPr>
          <t>採用フラグ
同一検査回数内で結果を採用したフラグ</t>
        </r>
      </text>
    </comment>
    <comment ref="CQ145"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5" authorId="0">
      <text>
        <r>
          <rPr>
            <sz val="12"/>
            <rFont val="ＭＳ ゴシック"/>
            <charset val="128"/>
          </rPr>
          <t>再検フラグ01
オンライン、入力画面にてレンジチェック（RNGCHKMST）を行った際に更新する。
正常　　　：０、１
高値エラー：３
低値エラー：４</t>
        </r>
      </text>
    </comment>
    <comment ref="CS145"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5"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5" authorId="0">
      <text>
        <r>
          <rPr>
            <sz val="12"/>
            <rFont val="ＭＳ ゴシック"/>
            <charset val="128"/>
          </rPr>
          <t>再検フラグ04
※分画チェック</t>
        </r>
      </text>
    </comment>
    <comment ref="CV145" authorId="0">
      <text>
        <r>
          <rPr>
            <sz val="12"/>
            <rFont val="ＭＳ ゴシック"/>
            <charset val="128"/>
          </rPr>
          <t>再検フラグ05
※乳び・溶血チェック</t>
        </r>
      </text>
    </comment>
    <comment ref="CW145" authorId="0">
      <text>
        <r>
          <rPr>
            <sz val="12"/>
            <rFont val="ＭＳ ゴシック"/>
            <charset val="128"/>
          </rPr>
          <t xml:space="preserve">※履歴チェック
</t>
        </r>
      </text>
    </comment>
    <comment ref="CX145"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5" authorId="0">
      <text>
        <r>
          <rPr>
            <sz val="12"/>
            <rFont val="ＭＳ ゴシック"/>
            <charset val="128"/>
          </rPr>
          <t>再検フラグ08
※計算チェック</t>
        </r>
      </text>
    </comment>
    <comment ref="CZ145" authorId="0">
      <text>
        <r>
          <rPr>
            <sz val="12"/>
            <rFont val="ＭＳ ゴシック"/>
            <charset val="128"/>
          </rPr>
          <t>再検フラグ09
※１００％チェック</t>
        </r>
      </text>
    </comment>
    <comment ref="DA145" authorId="0">
      <text>
        <r>
          <rPr>
            <sz val="12"/>
            <rFont val="ＭＳ ゴシック"/>
            <charset val="128"/>
          </rPr>
          <t>再検フラグ10
※透析前後チェック</t>
        </r>
      </text>
    </comment>
    <comment ref="DB145"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5" authorId="0">
      <text>
        <r>
          <rPr>
            <sz val="12"/>
            <rFont val="ＭＳ ゴシック"/>
            <charset val="128"/>
          </rPr>
          <t xml:space="preserve">再検フラグ12
※校正処理
</t>
        </r>
      </text>
    </comment>
    <comment ref="DD145" authorId="0">
      <text>
        <r>
          <rPr>
            <sz val="12"/>
            <rFont val="ＭＳ ゴシック"/>
            <charset val="128"/>
          </rPr>
          <t>再検フラグ13
※照合NG確定処理</t>
        </r>
      </text>
    </comment>
    <comment ref="DE145" authorId="0">
      <text>
        <r>
          <rPr>
            <sz val="12"/>
            <rFont val="ＭＳ ゴシック"/>
            <charset val="128"/>
          </rPr>
          <t>再検フラグ14
※相関チェック(WS間)</t>
        </r>
      </text>
    </comment>
    <comment ref="DF145" authorId="0">
      <text>
        <r>
          <rPr>
            <sz val="12"/>
            <rFont val="ＭＳ ゴシック"/>
            <charset val="128"/>
          </rPr>
          <t>再検フラグ15
※負荷パターンチェック</t>
        </r>
      </text>
    </comment>
    <comment ref="DG145"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5" authorId="0">
      <text>
        <r>
          <rPr>
            <sz val="12"/>
            <rFont val="ＭＳ ゴシック"/>
            <charset val="128"/>
          </rPr>
          <t xml:space="preserve">再検フラグ17
※チェック状態フラグ
[ 0:未ﾁｪｯｸ 1:OK 2:NG ]
(ﾁｪｯｸ不要なフラグは1＝OKの設定にすする)
</t>
        </r>
      </text>
    </comment>
    <comment ref="DI145" authorId="0">
      <text>
        <r>
          <rPr>
            <sz val="12"/>
            <rFont val="ＭＳ ゴシック"/>
            <charset val="128"/>
          </rPr>
          <t>再検フラグ18</t>
        </r>
      </text>
    </comment>
    <comment ref="DJ145" authorId="0">
      <text>
        <r>
          <rPr>
            <sz val="12"/>
            <rFont val="ＭＳ ゴシック"/>
            <charset val="128"/>
          </rPr>
          <t xml:space="preserve">再検フラグ19
※チェック状態フラグ
[ 0:未ﾁｪｯｸ 1:OK 2:NG ]
(ﾁｪｯｸ不要なフラグは1＝OKの設定にすする)
</t>
        </r>
      </text>
    </comment>
    <comment ref="DK145" authorId="0">
      <text>
        <r>
          <rPr>
            <sz val="12"/>
            <rFont val="ＭＳ ゴシック"/>
            <charset val="128"/>
          </rPr>
          <t xml:space="preserve">再検フラグ20
※チェック状態フラグ
[ 0:未ﾁｪｯｸ 1:OK 2:NG ]
(ﾁｪｯｸ不要なフラグは1＝OKの設定にすする)
</t>
        </r>
      </text>
    </comment>
    <comment ref="DL145" authorId="0">
      <text>
        <r>
          <rPr>
            <sz val="12"/>
            <rFont val="ＭＳ ゴシック"/>
            <charset val="128"/>
          </rPr>
          <t>再検理由コードＡ
代表の再検理由コードをセット</t>
        </r>
      </text>
    </comment>
    <comment ref="DM145" authorId="0">
      <text>
        <r>
          <rPr>
            <sz val="12"/>
            <rFont val="ＭＳ ゴシック"/>
            <charset val="128"/>
          </rPr>
          <t xml:space="preserve">再検理由コードＢ
代表の再検理由コードをセット
</t>
        </r>
      </text>
    </comment>
    <comment ref="DN145" authorId="0">
      <text>
        <r>
          <rPr>
            <sz val="12"/>
            <rFont val="ＭＳ ゴシック"/>
            <charset val="128"/>
          </rPr>
          <t>再検理由コードＣ
代表の再検理由コードをセット</t>
        </r>
      </text>
    </comment>
    <comment ref="DO145" authorId="0">
      <text>
        <r>
          <rPr>
            <sz val="12"/>
            <rFont val="ＭＳ ゴシック"/>
            <charset val="128"/>
          </rPr>
          <t>情報更新日時</t>
        </r>
      </text>
    </comment>
    <comment ref="DP145" authorId="0">
      <text>
        <r>
          <rPr>
            <sz val="12"/>
            <rFont val="ＭＳ ゴシック"/>
            <charset val="128"/>
          </rPr>
          <t>情報登録日時
データが作成された時の登録日時</t>
        </r>
      </text>
    </comment>
    <comment ref="DQ145" authorId="0">
      <text>
        <r>
          <rPr>
            <sz val="12"/>
            <rFont val="ＭＳ ゴシック"/>
            <charset val="128"/>
          </rPr>
          <t>照会結果
検査結果＋「以上・以下・未満」等を付加し編集済みの表示用結果値</t>
        </r>
      </text>
    </comment>
    <comment ref="B151" authorId="0">
      <text>
        <r>
          <rPr>
            <sz val="12"/>
            <rFont val="ＭＳ ゴシック"/>
            <charset val="128"/>
          </rPr>
          <t>検査開始日</t>
        </r>
      </text>
    </comment>
    <comment ref="C151" authorId="0">
      <text>
        <r>
          <rPr>
            <sz val="12"/>
            <rFont val="ＭＳ ゴシック"/>
            <charset val="128"/>
          </rPr>
          <t>処理日</t>
        </r>
      </text>
    </comment>
    <comment ref="D151"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1" authorId="0">
      <text>
        <r>
          <rPr>
            <sz val="12"/>
            <rFont val="ＭＳ ゴシック"/>
            <charset val="128"/>
          </rPr>
          <t>検体Ｎｏ桁数フラグ
[ ｽﾍﾟｰｽ:旧ﾚｲｱｳﾄ 6:６桁 7:７桁 9:９桁 ]</t>
        </r>
      </text>
    </comment>
    <comment ref="F151" authorId="0">
      <text>
        <r>
          <rPr>
            <sz val="12"/>
            <rFont val="ＭＳ ゴシック"/>
            <charset val="128"/>
          </rPr>
          <t>検査グループ
EUC対応で16byte。</t>
        </r>
      </text>
    </comment>
    <comment ref="G151" authorId="0">
      <text>
        <r>
          <rPr>
            <b/>
            <sz val="12"/>
            <rFont val="ＭＳ ゴシック"/>
            <charset val="128"/>
          </rPr>
          <t xml:space="preserve">項目コード:
</t>
        </r>
      </text>
    </comment>
    <comment ref="H151" authorId="0">
      <text>
        <r>
          <rPr>
            <sz val="12"/>
            <rFont val="ＭＳ ゴシック"/>
            <charset val="128"/>
          </rPr>
          <t>検査回数</t>
        </r>
      </text>
    </comment>
    <comment ref="I151" authorId="0">
      <text>
        <r>
          <rPr>
            <sz val="12"/>
            <rFont val="ＭＳ ゴシック"/>
            <charset val="128"/>
          </rPr>
          <t>検査回数枝番
同一検査回数で希釈倍率が違うものを表現</t>
        </r>
      </text>
    </comment>
    <comment ref="J151" authorId="0">
      <text>
        <r>
          <rPr>
            <sz val="12"/>
            <rFont val="ＭＳ ゴシック"/>
            <charset val="128"/>
          </rPr>
          <t xml:space="preserve">依頼発生元区分
[ 0:上位ｼｽﾃﾑ(報告あり) 1:ｻﾃﾗｲﾄｼｽﾃﾑ(報告あり) 2:ｻﾃﾗｲﾄｼｽﾃﾑ(報告なし) ]
</t>
        </r>
      </text>
    </comment>
    <comment ref="K151"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1"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1" authorId="0">
      <text>
        <r>
          <rPr>
            <sz val="12"/>
            <rFont val="ＭＳ ゴシック"/>
            <charset val="128"/>
          </rPr>
          <t>ＢＭＬ受付年月日</t>
        </r>
      </text>
    </comment>
    <comment ref="N151" authorId="0">
      <text>
        <r>
          <rPr>
            <sz val="12"/>
            <rFont val="ＭＳ ゴシック"/>
            <charset val="128"/>
          </rPr>
          <t>依頼書Ｎｏ</t>
        </r>
      </text>
    </comment>
    <comment ref="O151" authorId="0">
      <text>
        <r>
          <rPr>
            <sz val="12"/>
            <rFont val="ＭＳ ゴシック"/>
            <charset val="128"/>
          </rPr>
          <t>依頼書Ｎｏ桁数フラグ
[ ｽﾍﾟｰｽ:旧ﾚｲｱｳﾄ 6:６桁 7:７桁 9:９桁 ]</t>
        </r>
      </text>
    </comment>
    <comment ref="P151" authorId="0">
      <text>
        <r>
          <rPr>
            <sz val="12"/>
            <rFont val="ＭＳ ゴシック"/>
            <charset val="128"/>
          </rPr>
          <t>属性世代Ｎｏ
'’０’からカウントアップ</t>
        </r>
      </text>
    </comment>
    <comment ref="Q151" authorId="0">
      <text>
        <r>
          <rPr>
            <sz val="12"/>
            <rFont val="ＭＳ ゴシック"/>
            <charset val="128"/>
          </rPr>
          <t>施設コード</t>
        </r>
      </text>
    </comment>
    <comment ref="R151" authorId="0">
      <text>
        <r>
          <rPr>
            <sz val="12"/>
            <rFont val="ＭＳ ゴシック"/>
            <charset val="128"/>
          </rPr>
          <t>トレーＩＤ</t>
        </r>
      </text>
    </comment>
    <comment ref="S151" authorId="0">
      <text>
        <r>
          <rPr>
            <sz val="12"/>
            <rFont val="ＭＳ ゴシック"/>
            <charset val="128"/>
          </rPr>
          <t>トレーポジション</t>
        </r>
      </text>
    </comment>
    <comment ref="T151" authorId="0">
      <text>
        <r>
          <rPr>
            <sz val="12"/>
            <rFont val="ＭＳ ゴシック"/>
            <charset val="128"/>
          </rPr>
          <t>アッセイラックＩＤ</t>
        </r>
      </text>
    </comment>
    <comment ref="U151" authorId="0">
      <text>
        <r>
          <rPr>
            <sz val="12"/>
            <rFont val="ＭＳ ゴシック"/>
            <charset val="128"/>
          </rPr>
          <t>アッセイラックポジション</t>
        </r>
      </text>
    </comment>
    <comment ref="V151" authorId="0">
      <text>
        <r>
          <rPr>
            <sz val="12"/>
            <rFont val="ＭＳ ゴシック"/>
            <charset val="128"/>
          </rPr>
          <t>親項目コード
分画・負荷の親項目コード</t>
        </r>
      </text>
    </comment>
    <comment ref="W151" authorId="0">
      <text>
        <r>
          <rPr>
            <sz val="12"/>
            <rFont val="ＭＳ ゴシック"/>
            <charset val="128"/>
          </rPr>
          <t>セクションコード
例：　A　生化/マルチ
　　　B　血液学</t>
        </r>
      </text>
    </comment>
    <comment ref="X151"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1" authorId="0">
      <text>
        <r>
          <rPr>
            <sz val="12"/>
            <rFont val="ＭＳ ゴシック"/>
            <charset val="128"/>
          </rPr>
          <t>サンプリングコード
現行ＷＳｺｰﾄﾞ</t>
        </r>
      </text>
    </comment>
    <comment ref="Z151" authorId="0">
      <text>
        <r>
          <rPr>
            <sz val="12"/>
            <rFont val="ＭＳ ゴシック"/>
            <charset val="128"/>
          </rPr>
          <t>分析機区分</t>
        </r>
      </text>
    </comment>
    <comment ref="AA151" authorId="0">
      <text>
        <r>
          <rPr>
            <sz val="12"/>
            <rFont val="ＭＳ ゴシック"/>
            <charset val="128"/>
          </rPr>
          <t xml:space="preserve">分析機ライン
</t>
        </r>
      </text>
    </comment>
    <comment ref="AB151" authorId="0">
      <text>
        <r>
          <rPr>
            <sz val="12"/>
            <rFont val="ＭＳ ゴシック"/>
            <charset val="128"/>
          </rPr>
          <t>分析機号機
号機＋モジュールＮＯ</t>
        </r>
      </text>
    </comment>
    <comment ref="AC151" authorId="0">
      <text>
        <r>
          <rPr>
            <sz val="12"/>
            <rFont val="ＭＳ ゴシック"/>
            <charset val="128"/>
          </rPr>
          <t>分析機ＳＥＱ
モジュール単位のSEQ。結果登録時に設定。
BM=分析機からの番号、日立=システム側で振る。</t>
        </r>
      </text>
    </comment>
    <comment ref="AD151" authorId="0">
      <text>
        <r>
          <rPr>
            <sz val="12"/>
            <rFont val="ＭＳ ゴシック"/>
            <charset val="128"/>
          </rPr>
          <t>分析機エラーステータス</t>
        </r>
      </text>
    </comment>
    <comment ref="AE151" authorId="0">
      <text>
        <r>
          <rPr>
            <sz val="12"/>
            <rFont val="ＭＳ ゴシック"/>
            <charset val="128"/>
          </rPr>
          <t>測定日時</t>
        </r>
      </text>
    </comment>
    <comment ref="AF151" authorId="0">
      <text>
        <r>
          <rPr>
            <sz val="12"/>
            <rFont val="ＭＳ ゴシック"/>
            <charset val="128"/>
          </rPr>
          <t>内部項目コード
分析機のチャネルコード
（分析機用項目コード）</t>
        </r>
      </text>
    </comment>
    <comment ref="AG151" authorId="0">
      <text>
        <r>
          <rPr>
            <sz val="12"/>
            <rFont val="ＭＳ ゴシック"/>
            <charset val="128"/>
          </rPr>
          <t>定性・定量フラグ
[ S:定性 R:定量 ]</t>
        </r>
      </text>
    </comment>
    <comment ref="AH151" authorId="0">
      <text>
        <r>
          <rPr>
            <sz val="12"/>
            <rFont val="ＭＳ ゴシック"/>
            <charset val="128"/>
          </rPr>
          <t>材料コード</t>
        </r>
      </text>
    </comment>
    <comment ref="AI151" authorId="0">
      <text>
        <r>
          <rPr>
            <sz val="12"/>
            <rFont val="ＭＳ ゴシック"/>
            <charset val="128"/>
          </rPr>
          <t>優先レベル
ユーザからの希望順位。検査の優先順位を示す。
01～99を任意に設定</t>
        </r>
      </text>
    </comment>
    <comment ref="AJ151" authorId="0">
      <text>
        <r>
          <rPr>
            <sz val="12"/>
            <rFont val="ＭＳ ゴシック"/>
            <charset val="128"/>
          </rPr>
          <t>基準値ＮＯ
報告書に記述する基準値を示す
推定材料と項目コードからマスタ参照して算出</t>
        </r>
      </text>
    </comment>
    <comment ref="AK151"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1" authorId="0">
      <text>
        <r>
          <rPr>
            <sz val="12"/>
            <rFont val="ＭＳ ゴシック"/>
            <charset val="128"/>
          </rPr>
          <t>特別基準値ＮＯ
特別基準値マスタから導出した基準値Ｎｏ</t>
        </r>
      </text>
    </comment>
    <comment ref="AM151"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1" authorId="0">
      <text>
        <r>
          <rPr>
            <sz val="12"/>
            <rFont val="ＭＳ ゴシック"/>
            <charset val="128"/>
          </rPr>
          <t>非定型負荷時間
非定型負荷区分の時間
G(12)なので24byte</t>
        </r>
      </text>
    </comment>
    <comment ref="AO151" authorId="0">
      <text>
        <r>
          <rPr>
            <sz val="12"/>
            <rFont val="ＭＳ ゴシック"/>
            <charset val="128"/>
          </rPr>
          <t>集検フラグ
[ 0:ﾃﾞﾌｫﾙﾄ 1:集検 ]</t>
        </r>
      </text>
    </comment>
    <comment ref="AP151"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1" authorId="0">
      <text>
        <r>
          <rPr>
            <sz val="12"/>
            <rFont val="ＭＳ ゴシック"/>
            <charset val="128"/>
          </rPr>
          <t>凍結フラグ
凍結項目か否かを示す
区分は現行通り？→現行通り
[ ｶ:解凍 空白:一般項目 ﾄ:凍結 ]
EUC対応で2byte。</t>
        </r>
      </text>
    </comment>
    <comment ref="AR151" authorId="0">
      <text>
        <r>
          <rPr>
            <sz val="12"/>
            <rFont val="ＭＳ ゴシック"/>
            <charset val="128"/>
          </rPr>
          <t>実施希釈倍率
実際に測定された希釈倍率。</t>
        </r>
      </text>
    </comment>
    <comment ref="AS151"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1" authorId="0">
      <text>
        <r>
          <rPr>
            <sz val="12"/>
            <rFont val="ＭＳ ゴシック"/>
            <charset val="128"/>
          </rPr>
          <t>緊急依頼フラグ
緊急の依頼かどうかを示す。（患者情報より）
[ 0:デフォルト 1:緊急 ]</t>
        </r>
      </text>
    </comment>
    <comment ref="AU151" authorId="0">
      <text>
        <r>
          <rPr>
            <sz val="12"/>
            <rFont val="ＭＳ ゴシック"/>
            <charset val="128"/>
          </rPr>
          <t>緊急依頼ロットＮｏ
緊急依頼の場合に投入する検体のまとまり</t>
        </r>
      </text>
    </comment>
    <comment ref="AV151"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1"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1"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1" authorId="0">
      <text>
        <r>
          <rPr>
            <sz val="12"/>
            <rFont val="ＭＳ ゴシック"/>
            <charset val="128"/>
          </rPr>
          <t xml:space="preserve">生データ
分析機からのそのままの値、手入力したそのままの値。(数値のみ)
</t>
        </r>
      </text>
    </comment>
    <comment ref="AZ151" authorId="0">
      <text>
        <r>
          <rPr>
            <sz val="12"/>
            <rFont val="ＭＳ ゴシック"/>
            <charset val="128"/>
          </rPr>
          <t>検査結果１
基本的に数値データを保管する
必要に応じ換算、補正、校正後の値</t>
        </r>
      </text>
    </comment>
    <comment ref="BA151"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1"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1" authorId="0">
      <text>
        <r>
          <rPr>
            <sz val="12"/>
            <rFont val="ＭＳ ゴシック"/>
            <charset val="128"/>
          </rPr>
          <t>検査結果補足</t>
        </r>
      </text>
    </comment>
    <comment ref="BD151" authorId="0">
      <text>
        <r>
          <rPr>
            <sz val="12"/>
            <rFont val="ＭＳ ゴシック"/>
            <charset val="128"/>
          </rPr>
          <t>表示結果
画面から手入力された値および、分析機からの値を登録</t>
        </r>
      </text>
    </comment>
    <comment ref="BE151" authorId="0">
      <text>
        <r>
          <rPr>
            <sz val="12"/>
            <rFont val="ＭＳ ゴシック"/>
            <charset val="128"/>
          </rPr>
          <t>指数（ＳＤＩ）</t>
        </r>
      </text>
    </comment>
    <comment ref="BF151" authorId="0">
      <text>
        <r>
          <rPr>
            <sz val="12"/>
            <rFont val="ＭＳ ゴシック"/>
            <charset val="128"/>
          </rPr>
          <t>結果コメント１
４桁コードをセットする場合は頭’０’埋めで右詰めで登録すること</t>
        </r>
      </text>
    </comment>
    <comment ref="BG151" authorId="0">
      <text>
        <r>
          <rPr>
            <sz val="12"/>
            <rFont val="ＭＳ ゴシック"/>
            <charset val="128"/>
          </rPr>
          <t>結果コメント２
４桁コードをセットする場合は頭’０’埋めで右詰めで登録すること</t>
        </r>
      </text>
    </comment>
    <comment ref="BH151" authorId="0">
      <text>
        <r>
          <rPr>
            <sz val="16"/>
            <rFont val="ＭＳ Ｐゴシック"/>
            <charset val="128"/>
          </rPr>
          <t>結果状況コード
[ 0:未入力 1:中間結果 3:最終結果 ]</t>
        </r>
      </text>
    </comment>
    <comment ref="BI151" authorId="0">
      <text>
        <r>
          <rPr>
            <sz val="12"/>
            <rFont val="ＭＳ ゴシック"/>
            <charset val="128"/>
          </rPr>
          <t xml:space="preserve">パニックレンジフラグ
BML設定のパニック値（基準値マスタ）で報告要否を判別。
[ 0:デフォルト 1:BMLパニック報告対象 ]
</t>
        </r>
      </text>
    </comment>
    <comment ref="BJ151"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1" authorId="0">
      <text>
        <r>
          <rPr>
            <sz val="12"/>
            <rFont val="ＭＳ ゴシック"/>
            <charset val="128"/>
          </rPr>
          <t xml:space="preserve">結果換算フラグ
換算した結果か否か
[ 0:デフォルト 1:換算結果 ]
</t>
        </r>
      </text>
    </comment>
    <comment ref="BL151"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1"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1"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1"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1" authorId="0">
      <text>
        <r>
          <rPr>
            <sz val="12"/>
            <rFont val="ＭＳ ゴシック"/>
            <charset val="128"/>
          </rPr>
          <t>特別異常値区分（男）
施設？で判断可能。</t>
        </r>
      </text>
    </comment>
    <comment ref="BQ151" authorId="0">
      <text>
        <r>
          <rPr>
            <sz val="12"/>
            <rFont val="ＭＳ ゴシック"/>
            <charset val="128"/>
          </rPr>
          <t>特別異常値区分（女）
施設？で判断可能。</t>
        </r>
      </text>
    </comment>
    <comment ref="BR151" authorId="0">
      <text>
        <r>
          <rPr>
            <sz val="12"/>
            <rFont val="ＭＳ ゴシック"/>
            <charset val="128"/>
          </rPr>
          <t>特別異常値区分（不明）
施設？で判断可能。</t>
        </r>
      </text>
    </comment>
    <comment ref="BS151" authorId="0">
      <text>
        <r>
          <rPr>
            <sz val="12"/>
            <rFont val="ＭＳ ゴシック"/>
            <charset val="128"/>
          </rPr>
          <t>血清情報(乳び）レベル
'－３ ～ ＋３</t>
        </r>
      </text>
    </comment>
    <comment ref="BT151" authorId="0">
      <text>
        <r>
          <rPr>
            <sz val="12"/>
            <rFont val="ＭＳ ゴシック"/>
            <charset val="128"/>
          </rPr>
          <t>血清情報(乳び）エラーステータス
分析機の値を設定</t>
        </r>
      </text>
    </comment>
    <comment ref="BU151" authorId="0">
      <text>
        <r>
          <rPr>
            <sz val="12"/>
            <rFont val="ＭＳ ゴシック"/>
            <charset val="128"/>
          </rPr>
          <t>血清情報(溶血) レベル
'－３ ～ ＋３</t>
        </r>
      </text>
    </comment>
    <comment ref="BV151" authorId="0">
      <text>
        <r>
          <rPr>
            <sz val="12"/>
            <rFont val="ＭＳ ゴシック"/>
            <charset val="128"/>
          </rPr>
          <t>血清情報(溶血) エラーステータス
分析機の値を設定</t>
        </r>
      </text>
    </comment>
    <comment ref="BW151" authorId="0">
      <text>
        <r>
          <rPr>
            <sz val="12"/>
            <rFont val="ＭＳ ゴシック"/>
            <charset val="128"/>
          </rPr>
          <t>血清情報(etc)  レベル</t>
        </r>
      </text>
    </comment>
    <comment ref="BX151" authorId="0">
      <text>
        <r>
          <rPr>
            <sz val="12"/>
            <rFont val="ＭＳ ゴシック"/>
            <charset val="128"/>
          </rPr>
          <t>血清情報(etc)  エラーステータス</t>
        </r>
      </text>
    </comment>
    <comment ref="BY151" authorId="0">
      <text>
        <r>
          <rPr>
            <sz val="12"/>
            <rFont val="ＭＳ ゴシック"/>
            <charset val="128"/>
          </rPr>
          <t>コントロールＮｏ
精度管理対象元のコントロールNoを結果登録時に設定。</t>
        </r>
      </text>
    </comment>
    <comment ref="BZ151" authorId="0">
      <text>
        <r>
          <rPr>
            <sz val="12"/>
            <rFont val="ＭＳ ゴシック"/>
            <charset val="128"/>
          </rPr>
          <t>検査ＳＥＱ
検査G単位に振られる番号
初回：分注展開時にトレー毎に振る？W/S時は？</t>
        </r>
      </text>
    </comment>
    <comment ref="CA151" authorId="0">
      <text>
        <r>
          <rPr>
            <sz val="12"/>
            <rFont val="ＭＳ ゴシック"/>
            <charset val="128"/>
          </rPr>
          <t>検査バッチＮｏ</t>
        </r>
      </text>
    </comment>
    <comment ref="CB151" authorId="0">
      <text>
        <r>
          <rPr>
            <sz val="12"/>
            <rFont val="ＭＳ ゴシック"/>
            <charset val="128"/>
          </rPr>
          <t>プロットＮｏ
X_M管理対象元のプロットNoを結果登録時に設定。</t>
        </r>
      </text>
    </comment>
    <comment ref="CC151" authorId="0">
      <text>
        <r>
          <rPr>
            <sz val="12"/>
            <rFont val="ＭＳ ゴシック"/>
            <charset val="128"/>
          </rPr>
          <t>プロットＳＥＱ
プロットNO内のSEQ（ファイルで番号管理）</t>
        </r>
      </text>
    </comment>
    <comment ref="CD151" authorId="0">
      <text>
        <r>
          <rPr>
            <sz val="12"/>
            <rFont val="ＭＳ ゴシック"/>
            <charset val="128"/>
          </rPr>
          <t>データ入力担当者</t>
        </r>
      </text>
    </comment>
    <comment ref="CE151" authorId="0">
      <text>
        <r>
          <rPr>
            <sz val="12"/>
            <rFont val="ＭＳ ゴシック"/>
            <charset val="128"/>
          </rPr>
          <t>データ入力日時</t>
        </r>
      </text>
    </comment>
    <comment ref="CF151" authorId="0">
      <text>
        <r>
          <rPr>
            <sz val="12"/>
            <rFont val="ＭＳ ゴシック"/>
            <charset val="128"/>
          </rPr>
          <t>検査完了日時</t>
        </r>
      </text>
    </comment>
    <comment ref="CG151" authorId="0">
      <text>
        <r>
          <rPr>
            <sz val="12"/>
            <rFont val="ＭＳ ゴシック"/>
            <charset val="128"/>
          </rPr>
          <t>報告日時</t>
        </r>
      </text>
    </comment>
    <comment ref="CH151" authorId="0">
      <text>
        <r>
          <rPr>
            <sz val="12"/>
            <rFont val="ＭＳ ゴシック"/>
            <charset val="128"/>
          </rPr>
          <t>報告希望時間
施設からの報告希望時間。
属性情報から引き継ぐ</t>
        </r>
      </text>
    </comment>
    <comment ref="CI151" authorId="0">
      <text>
        <r>
          <rPr>
            <sz val="12"/>
            <rFont val="ＭＳ ゴシック"/>
            <charset val="128"/>
          </rPr>
          <t>次回報告予定日
中間報告対象の最終報告予定日
報告時に項目マスタで＋日数を取得し設定</t>
        </r>
      </text>
    </comment>
    <comment ref="CJ151" authorId="0">
      <text>
        <r>
          <rPr>
            <sz val="12"/>
            <rFont val="ＭＳ ゴシック"/>
            <charset val="128"/>
          </rPr>
          <t>次回報告予定時刻
報告希望時間から引き継ぐ</t>
        </r>
      </text>
    </comment>
    <comment ref="CK151"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1" authorId="0">
      <text>
        <r>
          <rPr>
            <sz val="12"/>
            <rFont val="ＭＳ ゴシック"/>
            <charset val="128"/>
          </rPr>
          <t>画像別紙フラグ
画像別紙情報が存在するか否か
[ 0:無し 1:有り]
検査結果詳細情報を使用する</t>
        </r>
      </text>
    </comment>
    <comment ref="CM151" authorId="0">
      <text>
        <r>
          <rPr>
            <sz val="12"/>
            <rFont val="ＭＳ ゴシック"/>
            <charset val="128"/>
          </rPr>
          <t>補正フラグ
[ 0:補正対象外 1:手動補正前 2:自動補正前 3:手動補正済 4:自動補正済 ]</t>
        </r>
      </text>
    </comment>
    <comment ref="CN151" authorId="0">
      <text>
        <r>
          <rPr>
            <sz val="12"/>
            <rFont val="ＭＳ Ｐゴシック"/>
            <charset val="128"/>
          </rPr>
          <t>結果優先フラグ
複数検査回数で画面、帳票等に優先的に表示させるためのフラグ
[ ｽﾍﾟｰｽ:ﾃﾞﾌｫﾙﾄ 1:優先結果 ]</t>
        </r>
      </text>
    </comment>
    <comment ref="CO151" authorId="0">
      <text>
        <r>
          <rPr>
            <sz val="12"/>
            <rFont val="ＭＳ ゴシック"/>
            <charset val="128"/>
          </rPr>
          <t>手入力フラグ
手入力されたかどうかを判断するフラグ
[ ｽﾍﾟｰｽ:ﾃﾞﾌｫﾙﾄ 1:手入力結果 ]</t>
        </r>
      </text>
    </comment>
    <comment ref="CP151" authorId="0">
      <text>
        <r>
          <rPr>
            <sz val="12"/>
            <rFont val="ＭＳ ゴシック"/>
            <charset val="128"/>
          </rPr>
          <t>採用フラグ
同一検査回数内で結果を採用したフラグ</t>
        </r>
      </text>
    </comment>
    <comment ref="CQ151"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1" authorId="0">
      <text>
        <r>
          <rPr>
            <sz val="12"/>
            <rFont val="ＭＳ ゴシック"/>
            <charset val="128"/>
          </rPr>
          <t>再検フラグ01
オンライン、入力画面にてレンジチェック（RNGCHKMST）を行った際に更新する。
正常　　　：０、１
高値エラー：３
低値エラー：４</t>
        </r>
      </text>
    </comment>
    <comment ref="CS151"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1"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1" authorId="0">
      <text>
        <r>
          <rPr>
            <sz val="12"/>
            <rFont val="ＭＳ ゴシック"/>
            <charset val="128"/>
          </rPr>
          <t>再検フラグ04
※分画チェック</t>
        </r>
      </text>
    </comment>
    <comment ref="CV151" authorId="0">
      <text>
        <r>
          <rPr>
            <sz val="12"/>
            <rFont val="ＭＳ ゴシック"/>
            <charset val="128"/>
          </rPr>
          <t>再検フラグ05
※乳び・溶血チェック</t>
        </r>
      </text>
    </comment>
    <comment ref="CW151" authorId="0">
      <text>
        <r>
          <rPr>
            <sz val="12"/>
            <rFont val="ＭＳ ゴシック"/>
            <charset val="128"/>
          </rPr>
          <t xml:space="preserve">※履歴チェック
</t>
        </r>
      </text>
    </comment>
    <comment ref="CX151"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1" authorId="0">
      <text>
        <r>
          <rPr>
            <sz val="12"/>
            <rFont val="ＭＳ ゴシック"/>
            <charset val="128"/>
          </rPr>
          <t>再検フラグ08
※計算チェック</t>
        </r>
      </text>
    </comment>
    <comment ref="CZ151" authorId="0">
      <text>
        <r>
          <rPr>
            <sz val="12"/>
            <rFont val="ＭＳ ゴシック"/>
            <charset val="128"/>
          </rPr>
          <t>再検フラグ09
※１００％チェック</t>
        </r>
      </text>
    </comment>
    <comment ref="DA151" authorId="0">
      <text>
        <r>
          <rPr>
            <sz val="12"/>
            <rFont val="ＭＳ ゴシック"/>
            <charset val="128"/>
          </rPr>
          <t>再検フラグ10
※透析前後チェック</t>
        </r>
      </text>
    </comment>
    <comment ref="DB151"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1" authorId="0">
      <text>
        <r>
          <rPr>
            <sz val="12"/>
            <rFont val="ＭＳ ゴシック"/>
            <charset val="128"/>
          </rPr>
          <t xml:space="preserve">再検フラグ12
※校正処理
</t>
        </r>
      </text>
    </comment>
    <comment ref="DD151" authorId="0">
      <text>
        <r>
          <rPr>
            <sz val="12"/>
            <rFont val="ＭＳ ゴシック"/>
            <charset val="128"/>
          </rPr>
          <t>再検フラグ13
※照合NG確定処理</t>
        </r>
      </text>
    </comment>
    <comment ref="DE151" authorId="0">
      <text>
        <r>
          <rPr>
            <sz val="12"/>
            <rFont val="ＭＳ ゴシック"/>
            <charset val="128"/>
          </rPr>
          <t>再検フラグ14
※相関チェック(WS間)</t>
        </r>
      </text>
    </comment>
    <comment ref="DF151" authorId="0">
      <text>
        <r>
          <rPr>
            <sz val="12"/>
            <rFont val="ＭＳ ゴシック"/>
            <charset val="128"/>
          </rPr>
          <t>再検フラグ15
※負荷パターンチェック</t>
        </r>
      </text>
    </comment>
    <comment ref="DG151"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1" authorId="0">
      <text>
        <r>
          <rPr>
            <sz val="12"/>
            <rFont val="ＭＳ ゴシック"/>
            <charset val="128"/>
          </rPr>
          <t xml:space="preserve">再検フラグ17
※チェック状態フラグ
[ 0:未ﾁｪｯｸ 1:OK 2:NG ]
(ﾁｪｯｸ不要なフラグは1＝OKの設定にすする)
</t>
        </r>
      </text>
    </comment>
    <comment ref="DI151" authorId="0">
      <text>
        <r>
          <rPr>
            <sz val="12"/>
            <rFont val="ＭＳ ゴシック"/>
            <charset val="128"/>
          </rPr>
          <t>再検フラグ18</t>
        </r>
      </text>
    </comment>
    <comment ref="DJ151" authorId="0">
      <text>
        <r>
          <rPr>
            <sz val="12"/>
            <rFont val="ＭＳ ゴシック"/>
            <charset val="128"/>
          </rPr>
          <t xml:space="preserve">再検フラグ19
※チェック状態フラグ
[ 0:未ﾁｪｯｸ 1:OK 2:NG ]
(ﾁｪｯｸ不要なフラグは1＝OKの設定にすする)
</t>
        </r>
      </text>
    </comment>
    <comment ref="DK151" authorId="0">
      <text>
        <r>
          <rPr>
            <sz val="12"/>
            <rFont val="ＭＳ ゴシック"/>
            <charset val="128"/>
          </rPr>
          <t xml:space="preserve">再検フラグ20
※チェック状態フラグ
[ 0:未ﾁｪｯｸ 1:OK 2:NG ]
(ﾁｪｯｸ不要なフラグは1＝OKの設定にすする)
</t>
        </r>
      </text>
    </comment>
    <comment ref="DL151" authorId="0">
      <text>
        <r>
          <rPr>
            <sz val="12"/>
            <rFont val="ＭＳ ゴシック"/>
            <charset val="128"/>
          </rPr>
          <t>再検理由コードＡ
代表の再検理由コードをセット</t>
        </r>
      </text>
    </comment>
    <comment ref="DM151" authorId="0">
      <text>
        <r>
          <rPr>
            <sz val="12"/>
            <rFont val="ＭＳ ゴシック"/>
            <charset val="128"/>
          </rPr>
          <t xml:space="preserve">再検理由コードＢ
代表の再検理由コードをセット
</t>
        </r>
      </text>
    </comment>
    <comment ref="DN151" authorId="0">
      <text>
        <r>
          <rPr>
            <sz val="12"/>
            <rFont val="ＭＳ ゴシック"/>
            <charset val="128"/>
          </rPr>
          <t>再検理由コードＣ
代表の再検理由コードをセット</t>
        </r>
      </text>
    </comment>
    <comment ref="DO151" authorId="0">
      <text>
        <r>
          <rPr>
            <sz val="12"/>
            <rFont val="ＭＳ ゴシック"/>
            <charset val="128"/>
          </rPr>
          <t>情報更新日時</t>
        </r>
      </text>
    </comment>
    <comment ref="DP151" authorId="0">
      <text>
        <r>
          <rPr>
            <sz val="12"/>
            <rFont val="ＭＳ ゴシック"/>
            <charset val="128"/>
          </rPr>
          <t>情報登録日時
データが作成された時の登録日時</t>
        </r>
      </text>
    </comment>
    <comment ref="DQ151" authorId="0">
      <text>
        <r>
          <rPr>
            <sz val="12"/>
            <rFont val="ＭＳ ゴシック"/>
            <charset val="128"/>
          </rPr>
          <t>照会結果
検査結果＋「以上・以下・未満」等を付加し編集済みの表示用結果値</t>
        </r>
      </text>
    </comment>
  </commentList>
</comments>
</file>

<file path=xl/comments28.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List>
</comments>
</file>

<file path=xl/comments29.xml><?xml version="1.0" encoding="utf-8"?>
<comments xmlns="http://schemas.openxmlformats.org/spreadsheetml/2006/main">
  <authors>
    <author>HAYASHIYOSHITO</author>
  </authors>
  <commentList>
    <comment ref="A69" authorId="0">
      <text>
        <r>
          <rPr>
            <sz val="12"/>
            <rFont val="ＭＳ ゴシック"/>
            <charset val="128"/>
          </rPr>
          <t>検査開始日</t>
        </r>
      </text>
    </comment>
    <comment ref="B69" authorId="0">
      <text>
        <r>
          <rPr>
            <sz val="12"/>
            <rFont val="ＭＳ ゴシック"/>
            <charset val="128"/>
          </rPr>
          <t>処理日</t>
        </r>
      </text>
    </comment>
    <comment ref="C69"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69" authorId="0">
      <text>
        <r>
          <rPr>
            <sz val="12"/>
            <rFont val="ＭＳ ゴシック"/>
            <charset val="128"/>
          </rPr>
          <t>検体Ｎｏ桁数フラグ
[ ｽﾍﾟｰｽ:旧ﾚｲｱｳﾄ 6:６桁 7:７桁 9:９桁 ]</t>
        </r>
      </text>
    </comment>
    <comment ref="E69" authorId="0">
      <text>
        <r>
          <rPr>
            <sz val="12"/>
            <rFont val="ＭＳ ゴシック"/>
            <charset val="128"/>
          </rPr>
          <t>検査グループ
EUC対応で16byte。</t>
        </r>
      </text>
    </comment>
    <comment ref="F69" authorId="0">
      <text>
        <r>
          <rPr>
            <b/>
            <sz val="12"/>
            <rFont val="ＭＳ ゴシック"/>
            <charset val="128"/>
          </rPr>
          <t xml:space="preserve">項目コード:
</t>
        </r>
      </text>
    </comment>
    <comment ref="G69" authorId="0">
      <text>
        <r>
          <rPr>
            <sz val="12"/>
            <rFont val="ＭＳ ゴシック"/>
            <charset val="128"/>
          </rPr>
          <t>検査回数</t>
        </r>
      </text>
    </comment>
    <comment ref="H69" authorId="0">
      <text>
        <r>
          <rPr>
            <sz val="12"/>
            <rFont val="ＭＳ ゴシック"/>
            <charset val="128"/>
          </rPr>
          <t>検査回数枝番
同一検査回数で希釈倍率が違うものを表現</t>
        </r>
      </text>
    </comment>
    <comment ref="I69" authorId="0">
      <text>
        <r>
          <rPr>
            <sz val="12"/>
            <rFont val="ＭＳ ゴシック"/>
            <charset val="128"/>
          </rPr>
          <t xml:space="preserve">依頼発生元区分
[ 0:上位ｼｽﾃﾑ(報告あり) 1:ｻﾃﾗｲﾄｼｽﾃﾑ(報告あり) 2:ｻﾃﾗｲﾄｼｽﾃﾑ(報告なし) ]
</t>
        </r>
      </text>
    </comment>
    <comment ref="J69"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69"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69" authorId="0">
      <text>
        <r>
          <rPr>
            <sz val="12"/>
            <rFont val="ＭＳ ゴシック"/>
            <charset val="128"/>
          </rPr>
          <t>ＢＭＬ受付年月日</t>
        </r>
      </text>
    </comment>
    <comment ref="M69" authorId="0">
      <text>
        <r>
          <rPr>
            <sz val="12"/>
            <rFont val="ＭＳ ゴシック"/>
            <charset val="128"/>
          </rPr>
          <t>依頼書Ｎｏ</t>
        </r>
      </text>
    </comment>
    <comment ref="N69" authorId="0">
      <text>
        <r>
          <rPr>
            <sz val="12"/>
            <rFont val="ＭＳ ゴシック"/>
            <charset val="128"/>
          </rPr>
          <t>依頼書Ｎｏ桁数フラグ
[ ｽﾍﾟｰｽ:旧ﾚｲｱｳﾄ 6:６桁 7:７桁 9:９桁 ]</t>
        </r>
      </text>
    </comment>
    <comment ref="O69" authorId="0">
      <text>
        <r>
          <rPr>
            <sz val="12"/>
            <rFont val="ＭＳ ゴシック"/>
            <charset val="128"/>
          </rPr>
          <t>属性世代Ｎｏ
'’０’からカウントアップ</t>
        </r>
      </text>
    </comment>
    <comment ref="P69" authorId="0">
      <text>
        <r>
          <rPr>
            <sz val="12"/>
            <rFont val="ＭＳ ゴシック"/>
            <charset val="128"/>
          </rPr>
          <t>施設コード</t>
        </r>
      </text>
    </comment>
    <comment ref="Q69" authorId="0">
      <text>
        <r>
          <rPr>
            <sz val="12"/>
            <rFont val="ＭＳ ゴシック"/>
            <charset val="128"/>
          </rPr>
          <t>トレーＩＤ</t>
        </r>
      </text>
    </comment>
    <comment ref="R69" authorId="0">
      <text>
        <r>
          <rPr>
            <sz val="12"/>
            <rFont val="ＭＳ ゴシック"/>
            <charset val="128"/>
          </rPr>
          <t>トレーポジション</t>
        </r>
      </text>
    </comment>
    <comment ref="S69" authorId="0">
      <text>
        <r>
          <rPr>
            <sz val="12"/>
            <rFont val="ＭＳ ゴシック"/>
            <charset val="128"/>
          </rPr>
          <t>アッセイラックＩＤ</t>
        </r>
      </text>
    </comment>
    <comment ref="T69" authorId="0">
      <text>
        <r>
          <rPr>
            <sz val="12"/>
            <rFont val="ＭＳ ゴシック"/>
            <charset val="128"/>
          </rPr>
          <t>アッセイラックポジション</t>
        </r>
      </text>
    </comment>
    <comment ref="U69" authorId="0">
      <text>
        <r>
          <rPr>
            <sz val="12"/>
            <rFont val="ＭＳ ゴシック"/>
            <charset val="128"/>
          </rPr>
          <t>親項目コード
分画・負荷の親項目コード</t>
        </r>
      </text>
    </comment>
    <comment ref="V69" authorId="0">
      <text>
        <r>
          <rPr>
            <sz val="12"/>
            <rFont val="ＭＳ ゴシック"/>
            <charset val="128"/>
          </rPr>
          <t>セクションコード
例：　A　生化/マルチ
　　　B　血液学</t>
        </r>
      </text>
    </comment>
    <comment ref="W69"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69" authorId="0">
      <text>
        <r>
          <rPr>
            <sz val="12"/>
            <rFont val="ＭＳ ゴシック"/>
            <charset val="128"/>
          </rPr>
          <t>サンプリングコード
現行ＷＳｺｰﾄﾞ</t>
        </r>
      </text>
    </comment>
    <comment ref="Y69" authorId="0">
      <text>
        <r>
          <rPr>
            <sz val="12"/>
            <rFont val="ＭＳ ゴシック"/>
            <charset val="128"/>
          </rPr>
          <t>分析機区分</t>
        </r>
      </text>
    </comment>
    <comment ref="Z69" authorId="0">
      <text>
        <r>
          <rPr>
            <sz val="12"/>
            <rFont val="ＭＳ ゴシック"/>
            <charset val="128"/>
          </rPr>
          <t xml:space="preserve">分析機ライン
</t>
        </r>
      </text>
    </comment>
    <comment ref="AA69" authorId="0">
      <text>
        <r>
          <rPr>
            <sz val="12"/>
            <rFont val="ＭＳ ゴシック"/>
            <charset val="128"/>
          </rPr>
          <t>分析機号機
号機＋モジュールＮＯ</t>
        </r>
      </text>
    </comment>
    <comment ref="AB69" authorId="0">
      <text>
        <r>
          <rPr>
            <sz val="12"/>
            <rFont val="ＭＳ ゴシック"/>
            <charset val="128"/>
          </rPr>
          <t>分析機ＳＥＱ
モジュール単位のSEQ。結果登録時に設定。
BM=分析機からの番号、日立=システム側で振る。</t>
        </r>
      </text>
    </comment>
    <comment ref="AC69" authorId="0">
      <text>
        <r>
          <rPr>
            <sz val="12"/>
            <rFont val="ＭＳ ゴシック"/>
            <charset val="128"/>
          </rPr>
          <t>分析機エラーステータス</t>
        </r>
      </text>
    </comment>
    <comment ref="AD69" authorId="0">
      <text>
        <r>
          <rPr>
            <sz val="12"/>
            <rFont val="ＭＳ ゴシック"/>
            <charset val="128"/>
          </rPr>
          <t>測定日時</t>
        </r>
      </text>
    </comment>
    <comment ref="AE69" authorId="0">
      <text>
        <r>
          <rPr>
            <sz val="12"/>
            <rFont val="ＭＳ ゴシック"/>
            <charset val="128"/>
          </rPr>
          <t>内部項目コード
分析機のチャネルコード
（分析機用項目コード）</t>
        </r>
      </text>
    </comment>
    <comment ref="AF69" authorId="0">
      <text>
        <r>
          <rPr>
            <sz val="12"/>
            <rFont val="ＭＳ ゴシック"/>
            <charset val="128"/>
          </rPr>
          <t>定性・定量フラグ
[ S:定性 R:定量 ]</t>
        </r>
      </text>
    </comment>
    <comment ref="AG69" authorId="0">
      <text>
        <r>
          <rPr>
            <sz val="12"/>
            <rFont val="ＭＳ ゴシック"/>
            <charset val="128"/>
          </rPr>
          <t>材料コード</t>
        </r>
      </text>
    </comment>
    <comment ref="AH69" authorId="0">
      <text>
        <r>
          <rPr>
            <sz val="12"/>
            <rFont val="ＭＳ ゴシック"/>
            <charset val="128"/>
          </rPr>
          <t>優先レベル
ユーザからの希望順位。検査の優先順位を示す。
01～99を任意に設定</t>
        </r>
      </text>
    </comment>
    <comment ref="AI69" authorId="0">
      <text>
        <r>
          <rPr>
            <sz val="12"/>
            <rFont val="ＭＳ ゴシック"/>
            <charset val="128"/>
          </rPr>
          <t>基準値ＮＯ
報告書に記述する基準値を示す
推定材料と項目コードからマスタ参照して算出</t>
        </r>
      </text>
    </comment>
    <comment ref="AJ69"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69" authorId="0">
      <text>
        <r>
          <rPr>
            <sz val="12"/>
            <rFont val="ＭＳ ゴシック"/>
            <charset val="128"/>
          </rPr>
          <t>特別基準値ＮＯ
特別基準値マスタから導出した基準値Ｎｏ</t>
        </r>
      </text>
    </comment>
    <comment ref="AL69"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69" authorId="0">
      <text>
        <r>
          <rPr>
            <sz val="12"/>
            <rFont val="ＭＳ ゴシック"/>
            <charset val="128"/>
          </rPr>
          <t>非定型負荷時間
非定型負荷区分の時間
G(12)なので24byte</t>
        </r>
      </text>
    </comment>
    <comment ref="AN69" authorId="0">
      <text>
        <r>
          <rPr>
            <sz val="12"/>
            <rFont val="ＭＳ ゴシック"/>
            <charset val="128"/>
          </rPr>
          <t>集検フラグ
[ 0:ﾃﾞﾌｫﾙﾄ 1:集検 ]</t>
        </r>
      </text>
    </comment>
    <comment ref="AO69"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69" authorId="0">
      <text>
        <r>
          <rPr>
            <sz val="12"/>
            <rFont val="ＭＳ ゴシック"/>
            <charset val="128"/>
          </rPr>
          <t>凍結フラグ
凍結項目か否かを示す
区分は現行通り？→現行通り
[ ｶ:解凍 空白:一般項目 ﾄ:凍結 ]
EUC対応で2byte。</t>
        </r>
      </text>
    </comment>
    <comment ref="AQ69" authorId="0">
      <text>
        <r>
          <rPr>
            <sz val="12"/>
            <rFont val="ＭＳ ゴシック"/>
            <charset val="128"/>
          </rPr>
          <t>実施希釈倍率
実際に測定された希釈倍率。</t>
        </r>
      </text>
    </comment>
    <comment ref="AR69"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69" authorId="0">
      <text>
        <r>
          <rPr>
            <sz val="12"/>
            <rFont val="ＭＳ ゴシック"/>
            <charset val="128"/>
          </rPr>
          <t>緊急依頼フラグ
緊急の依頼かどうかを示す。（患者情報より）
[ 0:デフォルト 1:緊急 ]</t>
        </r>
      </text>
    </comment>
    <comment ref="AT69" authorId="0">
      <text>
        <r>
          <rPr>
            <sz val="12"/>
            <rFont val="ＭＳ ゴシック"/>
            <charset val="128"/>
          </rPr>
          <t>緊急依頼ロットＮｏ
緊急依頼の場合に投入する検体のまとまり</t>
        </r>
      </text>
    </comment>
    <comment ref="AU69"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69"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69"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69" authorId="0">
      <text>
        <r>
          <rPr>
            <sz val="12"/>
            <rFont val="ＭＳ ゴシック"/>
            <charset val="128"/>
          </rPr>
          <t xml:space="preserve">生データ
分析機からのそのままの値、手入力したそのままの値。(数値のみ)
</t>
        </r>
      </text>
    </comment>
    <comment ref="AY69" authorId="0">
      <text>
        <r>
          <rPr>
            <sz val="12"/>
            <rFont val="ＭＳ ゴシック"/>
            <charset val="128"/>
          </rPr>
          <t>検査結果１
基本的に数値データを保管する
必要に応じ換算、補正、校正後の値</t>
        </r>
      </text>
    </comment>
    <comment ref="AZ69"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69"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69" authorId="0">
      <text>
        <r>
          <rPr>
            <sz val="12"/>
            <rFont val="ＭＳ ゴシック"/>
            <charset val="128"/>
          </rPr>
          <t>検査結果補足</t>
        </r>
      </text>
    </comment>
    <comment ref="BC69" authorId="0">
      <text>
        <r>
          <rPr>
            <sz val="12"/>
            <rFont val="ＭＳ ゴシック"/>
            <charset val="128"/>
          </rPr>
          <t>表示結果
画面から手入力された値および、分析機からの値を登録</t>
        </r>
      </text>
    </comment>
    <comment ref="BD69" authorId="0">
      <text>
        <r>
          <rPr>
            <sz val="12"/>
            <rFont val="ＭＳ ゴシック"/>
            <charset val="128"/>
          </rPr>
          <t>指数（ＳＤＩ）</t>
        </r>
      </text>
    </comment>
    <comment ref="BE69" authorId="0">
      <text>
        <r>
          <rPr>
            <sz val="12"/>
            <rFont val="ＭＳ ゴシック"/>
            <charset val="128"/>
          </rPr>
          <t>結果コメント１
４桁コードをセットする場合は頭’０’埋めで右詰めで登録すること</t>
        </r>
      </text>
    </comment>
    <comment ref="BF69" authorId="0">
      <text>
        <r>
          <rPr>
            <sz val="12"/>
            <rFont val="ＭＳ ゴシック"/>
            <charset val="128"/>
          </rPr>
          <t>結果コメント２
４桁コードをセットする場合は頭’０’埋めで右詰めで登録すること</t>
        </r>
      </text>
    </comment>
    <comment ref="BG69" authorId="0">
      <text>
        <r>
          <rPr>
            <sz val="16"/>
            <rFont val="ＭＳ Ｐゴシック"/>
            <charset val="128"/>
          </rPr>
          <t>結果状況コード
[ 0:未入力 1:中間結果 3:最終結果 ]</t>
        </r>
      </text>
    </comment>
    <comment ref="BH69" authorId="0">
      <text>
        <r>
          <rPr>
            <sz val="12"/>
            <rFont val="ＭＳ ゴシック"/>
            <charset val="128"/>
          </rPr>
          <t xml:space="preserve">パニックレンジフラグ
BML設定のパニック値（基準値マスタ）で報告要否を判別。
[ 0:デフォルト 1:BMLパニック報告対象 ]
</t>
        </r>
      </text>
    </comment>
    <comment ref="BI69"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69" authorId="0">
      <text>
        <r>
          <rPr>
            <sz val="12"/>
            <rFont val="ＭＳ ゴシック"/>
            <charset val="128"/>
          </rPr>
          <t xml:space="preserve">結果換算フラグ
換算した結果か否か
[ 0:デフォルト 1:換算結果 ]
</t>
        </r>
      </text>
    </comment>
    <comment ref="BK69"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69"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69"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69"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69" authorId="0">
      <text>
        <r>
          <rPr>
            <sz val="12"/>
            <rFont val="ＭＳ ゴシック"/>
            <charset val="128"/>
          </rPr>
          <t>特別異常値区分（男）
施設？で判断可能。</t>
        </r>
      </text>
    </comment>
    <comment ref="BP69" authorId="0">
      <text>
        <r>
          <rPr>
            <sz val="12"/>
            <rFont val="ＭＳ ゴシック"/>
            <charset val="128"/>
          </rPr>
          <t>特別異常値区分（女）
施設？で判断可能。</t>
        </r>
      </text>
    </comment>
    <comment ref="BQ69" authorId="0">
      <text>
        <r>
          <rPr>
            <sz val="12"/>
            <rFont val="ＭＳ ゴシック"/>
            <charset val="128"/>
          </rPr>
          <t>特別異常値区分（不明）
施設？で判断可能。</t>
        </r>
      </text>
    </comment>
    <comment ref="BR69" authorId="0">
      <text>
        <r>
          <rPr>
            <sz val="12"/>
            <rFont val="ＭＳ ゴシック"/>
            <charset val="128"/>
          </rPr>
          <t>血清情報(乳び）レベル
'－３ ～ ＋３</t>
        </r>
      </text>
    </comment>
    <comment ref="BS69" authorId="0">
      <text>
        <r>
          <rPr>
            <sz val="12"/>
            <rFont val="ＭＳ ゴシック"/>
            <charset val="128"/>
          </rPr>
          <t>血清情報(乳び）エラーステータス
分析機の値を設定</t>
        </r>
      </text>
    </comment>
    <comment ref="BT69" authorId="0">
      <text>
        <r>
          <rPr>
            <sz val="12"/>
            <rFont val="ＭＳ ゴシック"/>
            <charset val="128"/>
          </rPr>
          <t>血清情報(溶血) レベル
'－３ ～ ＋３</t>
        </r>
      </text>
    </comment>
    <comment ref="BU69" authorId="0">
      <text>
        <r>
          <rPr>
            <sz val="12"/>
            <rFont val="ＭＳ ゴシック"/>
            <charset val="128"/>
          </rPr>
          <t>血清情報(溶血) エラーステータス
分析機の値を設定</t>
        </r>
      </text>
    </comment>
    <comment ref="BV69" authorId="0">
      <text>
        <r>
          <rPr>
            <sz val="12"/>
            <rFont val="ＭＳ ゴシック"/>
            <charset val="128"/>
          </rPr>
          <t>血清情報(etc)  レベル</t>
        </r>
      </text>
    </comment>
    <comment ref="BW69" authorId="0">
      <text>
        <r>
          <rPr>
            <sz val="12"/>
            <rFont val="ＭＳ ゴシック"/>
            <charset val="128"/>
          </rPr>
          <t>血清情報(etc)  エラーステータス</t>
        </r>
      </text>
    </comment>
    <comment ref="BX69" authorId="0">
      <text>
        <r>
          <rPr>
            <sz val="12"/>
            <rFont val="ＭＳ ゴシック"/>
            <charset val="128"/>
          </rPr>
          <t>コントロールＮｏ
精度管理対象元のコントロールNoを結果登録時に設定。</t>
        </r>
      </text>
    </comment>
    <comment ref="BY69" authorId="0">
      <text>
        <r>
          <rPr>
            <sz val="12"/>
            <rFont val="ＭＳ ゴシック"/>
            <charset val="128"/>
          </rPr>
          <t>検査ＳＥＱ
検査G単位に振られる番号
初回：分注展開時にトレー毎に振る？W/S時は？</t>
        </r>
      </text>
    </comment>
    <comment ref="BZ69" authorId="0">
      <text>
        <r>
          <rPr>
            <sz val="12"/>
            <rFont val="ＭＳ ゴシック"/>
            <charset val="128"/>
          </rPr>
          <t>検査バッチＮｏ</t>
        </r>
      </text>
    </comment>
    <comment ref="CA69" authorId="0">
      <text>
        <r>
          <rPr>
            <sz val="12"/>
            <rFont val="ＭＳ ゴシック"/>
            <charset val="128"/>
          </rPr>
          <t>プロットＮｏ
X_M管理対象元のプロットNoを結果登録時に設定。</t>
        </r>
      </text>
    </comment>
    <comment ref="CB69" authorId="0">
      <text>
        <r>
          <rPr>
            <sz val="12"/>
            <rFont val="ＭＳ ゴシック"/>
            <charset val="128"/>
          </rPr>
          <t>プロットＳＥＱ
プロットNO内のSEQ（ファイルで番号管理）</t>
        </r>
      </text>
    </comment>
    <comment ref="CC69" authorId="0">
      <text>
        <r>
          <rPr>
            <sz val="12"/>
            <rFont val="ＭＳ ゴシック"/>
            <charset val="128"/>
          </rPr>
          <t>データ入力担当者</t>
        </r>
      </text>
    </comment>
    <comment ref="CD69" authorId="0">
      <text>
        <r>
          <rPr>
            <sz val="12"/>
            <rFont val="ＭＳ ゴシック"/>
            <charset val="128"/>
          </rPr>
          <t>データ入力日時</t>
        </r>
      </text>
    </comment>
    <comment ref="CE69" authorId="0">
      <text>
        <r>
          <rPr>
            <sz val="12"/>
            <rFont val="ＭＳ ゴシック"/>
            <charset val="128"/>
          </rPr>
          <t>検査完了日時</t>
        </r>
      </text>
    </comment>
    <comment ref="CF69" authorId="0">
      <text>
        <r>
          <rPr>
            <sz val="12"/>
            <rFont val="ＭＳ ゴシック"/>
            <charset val="128"/>
          </rPr>
          <t>報告日時</t>
        </r>
      </text>
    </comment>
    <comment ref="CG69" authorId="0">
      <text>
        <r>
          <rPr>
            <sz val="12"/>
            <rFont val="ＭＳ ゴシック"/>
            <charset val="128"/>
          </rPr>
          <t>報告希望時間
施設からの報告希望時間。
属性情報から引き継ぐ</t>
        </r>
      </text>
    </comment>
    <comment ref="CH69" authorId="0">
      <text>
        <r>
          <rPr>
            <sz val="12"/>
            <rFont val="ＭＳ ゴシック"/>
            <charset val="128"/>
          </rPr>
          <t>次回報告予定日
中間報告対象の最終報告予定日
報告時に項目マスタで＋日数を取得し設定</t>
        </r>
      </text>
    </comment>
    <comment ref="CI69" authorId="0">
      <text>
        <r>
          <rPr>
            <sz val="12"/>
            <rFont val="ＭＳ ゴシック"/>
            <charset val="128"/>
          </rPr>
          <t>次回報告予定時刻
報告希望時間から引き継ぐ</t>
        </r>
      </text>
    </comment>
    <comment ref="CJ69"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69" authorId="0">
      <text>
        <r>
          <rPr>
            <sz val="12"/>
            <rFont val="ＭＳ ゴシック"/>
            <charset val="128"/>
          </rPr>
          <t>画像別紙フラグ
画像別紙情報が存在するか否か
[ 0:無し 1:有り]
検査結果詳細情報を使用する</t>
        </r>
      </text>
    </comment>
    <comment ref="CL69" authorId="0">
      <text>
        <r>
          <rPr>
            <sz val="12"/>
            <rFont val="ＭＳ ゴシック"/>
            <charset val="128"/>
          </rPr>
          <t>補正フラグ
[ 0:補正対象外 1:手動補正前 2:自動補正前 3:手動補正済 4:自動補正済 ]</t>
        </r>
      </text>
    </comment>
    <comment ref="CM69" authorId="0">
      <text>
        <r>
          <rPr>
            <sz val="12"/>
            <rFont val="ＭＳ Ｐゴシック"/>
            <charset val="128"/>
          </rPr>
          <t>結果優先フラグ
複数検査回数で画面、帳票等に優先的に表示させるためのフラグ
[ ｽﾍﾟｰｽ:ﾃﾞﾌｫﾙﾄ 1:優先結果 ]</t>
        </r>
      </text>
    </comment>
    <comment ref="CN69" authorId="0">
      <text>
        <r>
          <rPr>
            <sz val="12"/>
            <rFont val="ＭＳ ゴシック"/>
            <charset val="128"/>
          </rPr>
          <t>手入力フラグ
手入力されたかどうかを判断するフラグ
[ ｽﾍﾟｰｽ:ﾃﾞﾌｫﾙﾄ 1:手入力結果 ]</t>
        </r>
      </text>
    </comment>
    <comment ref="CO69" authorId="0">
      <text>
        <r>
          <rPr>
            <sz val="12"/>
            <rFont val="ＭＳ ゴシック"/>
            <charset val="128"/>
          </rPr>
          <t>採用フラグ
同一検査回数内で結果を採用したフラグ</t>
        </r>
      </text>
    </comment>
    <comment ref="CP69"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69" authorId="0">
      <text>
        <r>
          <rPr>
            <sz val="12"/>
            <rFont val="ＭＳ ゴシック"/>
            <charset val="128"/>
          </rPr>
          <t>再検フラグ01
オンライン、入力画面にてレンジチェック（RNGCHKMST）を行った際に更新する。
正常　　　：０、１
高値エラー：３
低値エラー：４</t>
        </r>
      </text>
    </comment>
    <comment ref="CR69"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69"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69" authorId="0">
      <text>
        <r>
          <rPr>
            <sz val="12"/>
            <rFont val="ＭＳ ゴシック"/>
            <charset val="128"/>
          </rPr>
          <t>再検フラグ04
※分画チェック</t>
        </r>
      </text>
    </comment>
    <comment ref="CU69" authorId="0">
      <text>
        <r>
          <rPr>
            <sz val="12"/>
            <rFont val="ＭＳ ゴシック"/>
            <charset val="128"/>
          </rPr>
          <t>再検フラグ05
※乳び・溶血チェック</t>
        </r>
      </text>
    </comment>
    <comment ref="CV69" authorId="0">
      <text>
        <r>
          <rPr>
            <sz val="12"/>
            <rFont val="ＭＳ ゴシック"/>
            <charset val="128"/>
          </rPr>
          <t xml:space="preserve">※履歴チェック
</t>
        </r>
      </text>
    </comment>
    <comment ref="CW69"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69" authorId="0">
      <text>
        <r>
          <rPr>
            <sz val="12"/>
            <rFont val="ＭＳ ゴシック"/>
            <charset val="128"/>
          </rPr>
          <t>再検フラグ08
※計算チェック</t>
        </r>
      </text>
    </comment>
    <comment ref="CY69" authorId="0">
      <text>
        <r>
          <rPr>
            <sz val="12"/>
            <rFont val="ＭＳ ゴシック"/>
            <charset val="128"/>
          </rPr>
          <t>再検フラグ09
※１００％チェック</t>
        </r>
      </text>
    </comment>
    <comment ref="CZ69" authorId="0">
      <text>
        <r>
          <rPr>
            <sz val="12"/>
            <rFont val="ＭＳ ゴシック"/>
            <charset val="128"/>
          </rPr>
          <t>再検フラグ10
※透析前後チェック</t>
        </r>
      </text>
    </comment>
    <comment ref="DA69"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69" authorId="0">
      <text>
        <r>
          <rPr>
            <sz val="12"/>
            <rFont val="ＭＳ ゴシック"/>
            <charset val="128"/>
          </rPr>
          <t xml:space="preserve">再検フラグ12
※校正処理
</t>
        </r>
      </text>
    </comment>
    <comment ref="DC69" authorId="0">
      <text>
        <r>
          <rPr>
            <sz val="12"/>
            <rFont val="ＭＳ ゴシック"/>
            <charset val="128"/>
          </rPr>
          <t>再検フラグ13
※照合NG確定処理</t>
        </r>
      </text>
    </comment>
    <comment ref="DD69" authorId="0">
      <text>
        <r>
          <rPr>
            <sz val="12"/>
            <rFont val="ＭＳ ゴシック"/>
            <charset val="128"/>
          </rPr>
          <t>再検フラグ14
※相関チェック(WS間)</t>
        </r>
      </text>
    </comment>
    <comment ref="DE69" authorId="0">
      <text>
        <r>
          <rPr>
            <sz val="12"/>
            <rFont val="ＭＳ ゴシック"/>
            <charset val="128"/>
          </rPr>
          <t>再検フラグ15
※負荷パターンチェック</t>
        </r>
      </text>
    </comment>
    <comment ref="DF69"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69" authorId="0">
      <text>
        <r>
          <rPr>
            <sz val="12"/>
            <rFont val="ＭＳ ゴシック"/>
            <charset val="128"/>
          </rPr>
          <t xml:space="preserve">再検フラグ17
※チェック状態フラグ
[ 0:未ﾁｪｯｸ 1:OK 2:NG ]
(ﾁｪｯｸ不要なフラグは1＝OKの設定にすする)
</t>
        </r>
      </text>
    </comment>
    <comment ref="DH69" authorId="0">
      <text>
        <r>
          <rPr>
            <sz val="12"/>
            <rFont val="ＭＳ ゴシック"/>
            <charset val="128"/>
          </rPr>
          <t>再検フラグ18</t>
        </r>
      </text>
    </comment>
    <comment ref="DI69" authorId="0">
      <text>
        <r>
          <rPr>
            <sz val="12"/>
            <rFont val="ＭＳ ゴシック"/>
            <charset val="128"/>
          </rPr>
          <t xml:space="preserve">再検フラグ19
※チェック状態フラグ
[ 0:未ﾁｪｯｸ 1:OK 2:NG ]
(ﾁｪｯｸ不要なフラグは1＝OKの設定にすする)
</t>
        </r>
      </text>
    </comment>
    <comment ref="DJ69" authorId="0">
      <text>
        <r>
          <rPr>
            <sz val="12"/>
            <rFont val="ＭＳ ゴシック"/>
            <charset val="128"/>
          </rPr>
          <t xml:space="preserve">再検フラグ20
※チェック状態フラグ
[ 0:未ﾁｪｯｸ 1:OK 2:NG ]
(ﾁｪｯｸ不要なフラグは1＝OKの設定にすする)
</t>
        </r>
      </text>
    </comment>
    <comment ref="DK69" authorId="0">
      <text>
        <r>
          <rPr>
            <sz val="12"/>
            <rFont val="ＭＳ ゴシック"/>
            <charset val="128"/>
          </rPr>
          <t>再検理由コードＡ
代表の再検理由コードをセット</t>
        </r>
      </text>
    </comment>
    <comment ref="DL69" authorId="0">
      <text>
        <r>
          <rPr>
            <sz val="12"/>
            <rFont val="ＭＳ ゴシック"/>
            <charset val="128"/>
          </rPr>
          <t xml:space="preserve">再検理由コードＢ
代表の再検理由コードをセット
</t>
        </r>
      </text>
    </comment>
    <comment ref="DM69" authorId="0">
      <text>
        <r>
          <rPr>
            <sz val="12"/>
            <rFont val="ＭＳ ゴシック"/>
            <charset val="128"/>
          </rPr>
          <t>再検理由コードＣ
代表の再検理由コードをセット</t>
        </r>
      </text>
    </comment>
    <comment ref="DN69" authorId="0">
      <text>
        <r>
          <rPr>
            <sz val="12"/>
            <rFont val="ＭＳ ゴシック"/>
            <charset val="128"/>
          </rPr>
          <t>情報更新日時</t>
        </r>
      </text>
    </comment>
    <comment ref="DO69" authorId="0">
      <text>
        <r>
          <rPr>
            <sz val="12"/>
            <rFont val="ＭＳ ゴシック"/>
            <charset val="128"/>
          </rPr>
          <t>情報登録日時
データが作成された時の登録日時</t>
        </r>
      </text>
    </comment>
    <comment ref="DP69" authorId="0">
      <text>
        <r>
          <rPr>
            <sz val="12"/>
            <rFont val="ＭＳ ゴシック"/>
            <charset val="128"/>
          </rPr>
          <t>照会結果
検査結果＋「以上・以下・未満」等を付加し編集済みの表示用結果値</t>
        </r>
      </text>
    </comment>
    <comment ref="A96" authorId="0">
      <text>
        <r>
          <rPr>
            <sz val="12"/>
            <rFont val="ＭＳ ゴシック"/>
            <charset val="128"/>
          </rPr>
          <t>検査開始日</t>
        </r>
      </text>
    </comment>
    <comment ref="B96" authorId="0">
      <text>
        <r>
          <rPr>
            <sz val="12"/>
            <rFont val="ＭＳ ゴシック"/>
            <charset val="128"/>
          </rPr>
          <t>処理日</t>
        </r>
      </text>
    </comment>
    <comment ref="C96"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D96" authorId="0">
      <text>
        <r>
          <rPr>
            <sz val="12"/>
            <rFont val="ＭＳ ゴシック"/>
            <charset val="128"/>
          </rPr>
          <t>検体Ｎｏ桁数フラグ
[ ｽﾍﾟｰｽ:旧ﾚｲｱｳﾄ 6:６桁 7:７桁 9:９桁 ]</t>
        </r>
      </text>
    </comment>
    <comment ref="E96" authorId="0">
      <text>
        <r>
          <rPr>
            <sz val="12"/>
            <rFont val="ＭＳ ゴシック"/>
            <charset val="128"/>
          </rPr>
          <t>検査グループ
EUC対応で16byte。</t>
        </r>
      </text>
    </comment>
    <comment ref="F96" authorId="0">
      <text>
        <r>
          <rPr>
            <b/>
            <sz val="12"/>
            <rFont val="ＭＳ ゴシック"/>
            <charset val="128"/>
          </rPr>
          <t xml:space="preserve">項目コード:
</t>
        </r>
      </text>
    </comment>
    <comment ref="G96" authorId="0">
      <text>
        <r>
          <rPr>
            <sz val="12"/>
            <rFont val="ＭＳ ゴシック"/>
            <charset val="128"/>
          </rPr>
          <t>検査回数</t>
        </r>
      </text>
    </comment>
    <comment ref="H96" authorId="0">
      <text>
        <r>
          <rPr>
            <sz val="12"/>
            <rFont val="ＭＳ ゴシック"/>
            <charset val="128"/>
          </rPr>
          <t>検査回数枝番
同一検査回数で希釈倍率が違うものを表現</t>
        </r>
      </text>
    </comment>
    <comment ref="I96" authorId="0">
      <text>
        <r>
          <rPr>
            <sz val="12"/>
            <rFont val="ＭＳ ゴシック"/>
            <charset val="128"/>
          </rPr>
          <t xml:space="preserve">依頼発生元区分
[ 0:上位ｼｽﾃﾑ(報告あり) 1:ｻﾃﾗｲﾄｼｽﾃﾑ(報告あり) 2:ｻﾃﾗｲﾄｼｽﾃﾑ(報告なし) ]
</t>
        </r>
      </text>
    </comment>
    <comment ref="J96"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K96"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L96" authorId="0">
      <text>
        <r>
          <rPr>
            <sz val="12"/>
            <rFont val="ＭＳ ゴシック"/>
            <charset val="128"/>
          </rPr>
          <t>ＢＭＬ受付年月日</t>
        </r>
      </text>
    </comment>
    <comment ref="M96" authorId="0">
      <text>
        <r>
          <rPr>
            <sz val="12"/>
            <rFont val="ＭＳ ゴシック"/>
            <charset val="128"/>
          </rPr>
          <t>依頼書Ｎｏ</t>
        </r>
      </text>
    </comment>
    <comment ref="N96" authorId="0">
      <text>
        <r>
          <rPr>
            <sz val="12"/>
            <rFont val="ＭＳ ゴシック"/>
            <charset val="128"/>
          </rPr>
          <t>依頼書Ｎｏ桁数フラグ
[ ｽﾍﾟｰｽ:旧ﾚｲｱｳﾄ 6:６桁 7:７桁 9:９桁 ]</t>
        </r>
      </text>
    </comment>
    <comment ref="O96" authorId="0">
      <text>
        <r>
          <rPr>
            <sz val="12"/>
            <rFont val="ＭＳ ゴシック"/>
            <charset val="128"/>
          </rPr>
          <t>属性世代Ｎｏ
'’０’からカウントアップ</t>
        </r>
      </text>
    </comment>
    <comment ref="P96" authorId="0">
      <text>
        <r>
          <rPr>
            <sz val="12"/>
            <rFont val="ＭＳ ゴシック"/>
            <charset val="128"/>
          </rPr>
          <t>施設コード</t>
        </r>
      </text>
    </comment>
    <comment ref="Q96" authorId="0">
      <text>
        <r>
          <rPr>
            <sz val="12"/>
            <rFont val="ＭＳ ゴシック"/>
            <charset val="128"/>
          </rPr>
          <t>トレーＩＤ</t>
        </r>
      </text>
    </comment>
    <comment ref="R96" authorId="0">
      <text>
        <r>
          <rPr>
            <sz val="12"/>
            <rFont val="ＭＳ ゴシック"/>
            <charset val="128"/>
          </rPr>
          <t>トレーポジション</t>
        </r>
      </text>
    </comment>
    <comment ref="S96" authorId="0">
      <text>
        <r>
          <rPr>
            <sz val="12"/>
            <rFont val="ＭＳ ゴシック"/>
            <charset val="128"/>
          </rPr>
          <t>アッセイラックＩＤ</t>
        </r>
      </text>
    </comment>
    <comment ref="T96" authorId="0">
      <text>
        <r>
          <rPr>
            <sz val="12"/>
            <rFont val="ＭＳ ゴシック"/>
            <charset val="128"/>
          </rPr>
          <t>アッセイラックポジション</t>
        </r>
      </text>
    </comment>
    <comment ref="U96" authorId="0">
      <text>
        <r>
          <rPr>
            <sz val="12"/>
            <rFont val="ＭＳ ゴシック"/>
            <charset val="128"/>
          </rPr>
          <t>親項目コード
分画・負荷の親項目コード</t>
        </r>
      </text>
    </comment>
    <comment ref="V96" authorId="0">
      <text>
        <r>
          <rPr>
            <sz val="12"/>
            <rFont val="ＭＳ ゴシック"/>
            <charset val="128"/>
          </rPr>
          <t>セクションコード
例：　A　生化/マルチ
　　　B　血液学</t>
        </r>
      </text>
    </comment>
    <comment ref="W96"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X96" authorId="0">
      <text>
        <r>
          <rPr>
            <sz val="12"/>
            <rFont val="ＭＳ ゴシック"/>
            <charset val="128"/>
          </rPr>
          <t>サンプリングコード
現行ＷＳｺｰﾄﾞ</t>
        </r>
      </text>
    </comment>
    <comment ref="Y96" authorId="0">
      <text>
        <r>
          <rPr>
            <sz val="12"/>
            <rFont val="ＭＳ ゴシック"/>
            <charset val="128"/>
          </rPr>
          <t>分析機区分</t>
        </r>
      </text>
    </comment>
    <comment ref="Z96" authorId="0">
      <text>
        <r>
          <rPr>
            <sz val="12"/>
            <rFont val="ＭＳ ゴシック"/>
            <charset val="128"/>
          </rPr>
          <t xml:space="preserve">分析機ライン
</t>
        </r>
      </text>
    </comment>
    <comment ref="AA96" authorId="0">
      <text>
        <r>
          <rPr>
            <sz val="12"/>
            <rFont val="ＭＳ ゴシック"/>
            <charset val="128"/>
          </rPr>
          <t>分析機号機
号機＋モジュールＮＯ</t>
        </r>
      </text>
    </comment>
    <comment ref="AB96" authorId="0">
      <text>
        <r>
          <rPr>
            <sz val="12"/>
            <rFont val="ＭＳ ゴシック"/>
            <charset val="128"/>
          </rPr>
          <t>分析機ＳＥＱ
モジュール単位のSEQ。結果登録時に設定。
BM=分析機からの番号、日立=システム側で振る。</t>
        </r>
      </text>
    </comment>
    <comment ref="AC96" authorId="0">
      <text>
        <r>
          <rPr>
            <sz val="12"/>
            <rFont val="ＭＳ ゴシック"/>
            <charset val="128"/>
          </rPr>
          <t>分析機エラーステータス</t>
        </r>
      </text>
    </comment>
    <comment ref="AD96" authorId="0">
      <text>
        <r>
          <rPr>
            <sz val="12"/>
            <rFont val="ＭＳ ゴシック"/>
            <charset val="128"/>
          </rPr>
          <t>測定日時</t>
        </r>
      </text>
    </comment>
    <comment ref="AE96" authorId="0">
      <text>
        <r>
          <rPr>
            <sz val="12"/>
            <rFont val="ＭＳ ゴシック"/>
            <charset val="128"/>
          </rPr>
          <t>内部項目コード
分析機のチャネルコード
（分析機用項目コード）</t>
        </r>
      </text>
    </comment>
    <comment ref="AF96" authorId="0">
      <text>
        <r>
          <rPr>
            <sz val="12"/>
            <rFont val="ＭＳ ゴシック"/>
            <charset val="128"/>
          </rPr>
          <t>定性・定量フラグ
[ S:定性 R:定量 ]</t>
        </r>
      </text>
    </comment>
    <comment ref="AG96" authorId="0">
      <text>
        <r>
          <rPr>
            <sz val="12"/>
            <rFont val="ＭＳ ゴシック"/>
            <charset val="128"/>
          </rPr>
          <t>材料コード</t>
        </r>
      </text>
    </comment>
    <comment ref="AH96" authorId="0">
      <text>
        <r>
          <rPr>
            <sz val="12"/>
            <rFont val="ＭＳ ゴシック"/>
            <charset val="128"/>
          </rPr>
          <t>優先レベル
ユーザからの希望順位。検査の優先順位を示す。
01～99を任意に設定</t>
        </r>
      </text>
    </comment>
    <comment ref="AI96" authorId="0">
      <text>
        <r>
          <rPr>
            <sz val="12"/>
            <rFont val="ＭＳ ゴシック"/>
            <charset val="128"/>
          </rPr>
          <t>基準値ＮＯ
報告書に記述する基準値を示す
推定材料と項目コードからマスタ参照して算出</t>
        </r>
      </text>
    </comment>
    <comment ref="AJ96"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K96" authorId="0">
      <text>
        <r>
          <rPr>
            <sz val="12"/>
            <rFont val="ＭＳ ゴシック"/>
            <charset val="128"/>
          </rPr>
          <t>特別基準値ＮＯ
特別基準値マスタから導出した基準値Ｎｏ</t>
        </r>
      </text>
    </comment>
    <comment ref="AL96"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M96" authorId="0">
      <text>
        <r>
          <rPr>
            <sz val="12"/>
            <rFont val="ＭＳ ゴシック"/>
            <charset val="128"/>
          </rPr>
          <t>非定型負荷時間
非定型負荷区分の時間
G(12)なので24byte</t>
        </r>
      </text>
    </comment>
    <comment ref="AN96" authorId="0">
      <text>
        <r>
          <rPr>
            <sz val="12"/>
            <rFont val="ＭＳ ゴシック"/>
            <charset val="128"/>
          </rPr>
          <t>集検フラグ
[ 0:ﾃﾞﾌｫﾙﾄ 1:集検 ]</t>
        </r>
      </text>
    </comment>
    <comment ref="AO96"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P96" authorId="0">
      <text>
        <r>
          <rPr>
            <sz val="12"/>
            <rFont val="ＭＳ ゴシック"/>
            <charset val="128"/>
          </rPr>
          <t>凍結フラグ
凍結項目か否かを示す
区分は現行通り？→現行通り
[ ｶ:解凍 空白:一般項目 ﾄ:凍結 ]
EUC対応で2byte。</t>
        </r>
      </text>
    </comment>
    <comment ref="AQ96" authorId="0">
      <text>
        <r>
          <rPr>
            <sz val="12"/>
            <rFont val="ＭＳ ゴシック"/>
            <charset val="128"/>
          </rPr>
          <t>実施希釈倍率
実際に測定された希釈倍率。</t>
        </r>
      </text>
    </comment>
    <comment ref="AR96"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S96" authorId="0">
      <text>
        <r>
          <rPr>
            <sz val="12"/>
            <rFont val="ＭＳ ゴシック"/>
            <charset val="128"/>
          </rPr>
          <t>緊急依頼フラグ
緊急の依頼かどうかを示す。（患者情報より）
[ 0:デフォルト 1:緊急 ]</t>
        </r>
      </text>
    </comment>
    <comment ref="AT96" authorId="0">
      <text>
        <r>
          <rPr>
            <sz val="12"/>
            <rFont val="ＭＳ ゴシック"/>
            <charset val="128"/>
          </rPr>
          <t>緊急依頼ロットＮｏ
緊急依頼の場合に投入する検体のまとまり</t>
        </r>
      </text>
    </comment>
    <comment ref="AU96"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V96"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W96"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X96" authorId="0">
      <text>
        <r>
          <rPr>
            <sz val="12"/>
            <rFont val="ＭＳ ゴシック"/>
            <charset val="128"/>
          </rPr>
          <t xml:space="preserve">生データ
分析機からのそのままの値、手入力したそのままの値。(数値のみ)
</t>
        </r>
      </text>
    </comment>
    <comment ref="AY96" authorId="0">
      <text>
        <r>
          <rPr>
            <sz val="12"/>
            <rFont val="ＭＳ ゴシック"/>
            <charset val="128"/>
          </rPr>
          <t>検査結果１
基本的に数値データを保管する
必要に応じ換算、補正、校正後の値</t>
        </r>
      </text>
    </comment>
    <comment ref="AZ96"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A96"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B96" authorId="0">
      <text>
        <r>
          <rPr>
            <sz val="12"/>
            <rFont val="ＭＳ ゴシック"/>
            <charset val="128"/>
          </rPr>
          <t>検査結果補足</t>
        </r>
      </text>
    </comment>
    <comment ref="BC96" authorId="0">
      <text>
        <r>
          <rPr>
            <sz val="12"/>
            <rFont val="ＭＳ ゴシック"/>
            <charset val="128"/>
          </rPr>
          <t>表示結果
画面から手入力された値および、分析機からの値を登録</t>
        </r>
      </text>
    </comment>
    <comment ref="BD96" authorId="0">
      <text>
        <r>
          <rPr>
            <sz val="12"/>
            <rFont val="ＭＳ ゴシック"/>
            <charset val="128"/>
          </rPr>
          <t>指数（ＳＤＩ）</t>
        </r>
      </text>
    </comment>
    <comment ref="BE96" authorId="0">
      <text>
        <r>
          <rPr>
            <sz val="12"/>
            <rFont val="ＭＳ ゴシック"/>
            <charset val="128"/>
          </rPr>
          <t>結果コメント１
４桁コードをセットする場合は頭’０’埋めで右詰めで登録すること</t>
        </r>
      </text>
    </comment>
    <comment ref="BF96" authorId="0">
      <text>
        <r>
          <rPr>
            <sz val="12"/>
            <rFont val="ＭＳ ゴシック"/>
            <charset val="128"/>
          </rPr>
          <t>結果コメント２
４桁コードをセットする場合は頭’０’埋めで右詰めで登録すること</t>
        </r>
      </text>
    </comment>
    <comment ref="BG96" authorId="0">
      <text>
        <r>
          <rPr>
            <sz val="16"/>
            <rFont val="ＭＳ Ｐゴシック"/>
            <charset val="128"/>
          </rPr>
          <t>結果状況コード
[ 0:未入力 1:中間結果 3:最終結果 ]</t>
        </r>
      </text>
    </comment>
    <comment ref="BH96" authorId="0">
      <text>
        <r>
          <rPr>
            <sz val="12"/>
            <rFont val="ＭＳ ゴシック"/>
            <charset val="128"/>
          </rPr>
          <t xml:space="preserve">パニックレンジフラグ
BML設定のパニック値（基準値マスタ）で報告要否を判別。
[ 0:デフォルト 1:BMLパニック報告対象 ]
</t>
        </r>
      </text>
    </comment>
    <comment ref="BI96"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J96" authorId="0">
      <text>
        <r>
          <rPr>
            <sz val="12"/>
            <rFont val="ＭＳ ゴシック"/>
            <charset val="128"/>
          </rPr>
          <t xml:space="preserve">結果換算フラグ
換算した結果か否か
[ 0:デフォルト 1:換算結果 ]
</t>
        </r>
      </text>
    </comment>
    <comment ref="BK96"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L96"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M96"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N96"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O96" authorId="0">
      <text>
        <r>
          <rPr>
            <sz val="12"/>
            <rFont val="ＭＳ ゴシック"/>
            <charset val="128"/>
          </rPr>
          <t>特別異常値区分（男）
施設？で判断可能。</t>
        </r>
      </text>
    </comment>
    <comment ref="BP96" authorId="0">
      <text>
        <r>
          <rPr>
            <sz val="12"/>
            <rFont val="ＭＳ ゴシック"/>
            <charset val="128"/>
          </rPr>
          <t>特別異常値区分（女）
施設？で判断可能。</t>
        </r>
      </text>
    </comment>
    <comment ref="BQ96" authorId="0">
      <text>
        <r>
          <rPr>
            <sz val="12"/>
            <rFont val="ＭＳ ゴシック"/>
            <charset val="128"/>
          </rPr>
          <t>特別異常値区分（不明）
施設？で判断可能。</t>
        </r>
      </text>
    </comment>
    <comment ref="BR96" authorId="0">
      <text>
        <r>
          <rPr>
            <sz val="12"/>
            <rFont val="ＭＳ ゴシック"/>
            <charset val="128"/>
          </rPr>
          <t>血清情報(乳び）レベル
'－３ ～ ＋３</t>
        </r>
      </text>
    </comment>
    <comment ref="BS96" authorId="0">
      <text>
        <r>
          <rPr>
            <sz val="12"/>
            <rFont val="ＭＳ ゴシック"/>
            <charset val="128"/>
          </rPr>
          <t>血清情報(乳び）エラーステータス
分析機の値を設定</t>
        </r>
      </text>
    </comment>
    <comment ref="BT96" authorId="0">
      <text>
        <r>
          <rPr>
            <sz val="12"/>
            <rFont val="ＭＳ ゴシック"/>
            <charset val="128"/>
          </rPr>
          <t>血清情報(溶血) レベル
'－３ ～ ＋３</t>
        </r>
      </text>
    </comment>
    <comment ref="BU96" authorId="0">
      <text>
        <r>
          <rPr>
            <sz val="12"/>
            <rFont val="ＭＳ ゴシック"/>
            <charset val="128"/>
          </rPr>
          <t>血清情報(溶血) エラーステータス
分析機の値を設定</t>
        </r>
      </text>
    </comment>
    <comment ref="BV96" authorId="0">
      <text>
        <r>
          <rPr>
            <sz val="12"/>
            <rFont val="ＭＳ ゴシック"/>
            <charset val="128"/>
          </rPr>
          <t>血清情報(etc)  レベル</t>
        </r>
      </text>
    </comment>
    <comment ref="BW96" authorId="0">
      <text>
        <r>
          <rPr>
            <sz val="12"/>
            <rFont val="ＭＳ ゴシック"/>
            <charset val="128"/>
          </rPr>
          <t>血清情報(etc)  エラーステータス</t>
        </r>
      </text>
    </comment>
    <comment ref="BX96" authorId="0">
      <text>
        <r>
          <rPr>
            <sz val="12"/>
            <rFont val="ＭＳ ゴシック"/>
            <charset val="128"/>
          </rPr>
          <t>コントロールＮｏ
精度管理対象元のコントロールNoを結果登録時に設定。</t>
        </r>
      </text>
    </comment>
    <comment ref="BY96" authorId="0">
      <text>
        <r>
          <rPr>
            <sz val="12"/>
            <rFont val="ＭＳ ゴシック"/>
            <charset val="128"/>
          </rPr>
          <t>検査ＳＥＱ
検査G単位に振られる番号
初回：分注展開時にトレー毎に振る？W/S時は？</t>
        </r>
      </text>
    </comment>
    <comment ref="BZ96" authorId="0">
      <text>
        <r>
          <rPr>
            <sz val="12"/>
            <rFont val="ＭＳ ゴシック"/>
            <charset val="128"/>
          </rPr>
          <t>検査バッチＮｏ</t>
        </r>
      </text>
    </comment>
    <comment ref="CA96" authorId="0">
      <text>
        <r>
          <rPr>
            <sz val="12"/>
            <rFont val="ＭＳ ゴシック"/>
            <charset val="128"/>
          </rPr>
          <t>プロットＮｏ
X_M管理対象元のプロットNoを結果登録時に設定。</t>
        </r>
      </text>
    </comment>
    <comment ref="CB96" authorId="0">
      <text>
        <r>
          <rPr>
            <sz val="12"/>
            <rFont val="ＭＳ ゴシック"/>
            <charset val="128"/>
          </rPr>
          <t>プロットＳＥＱ
プロットNO内のSEQ（ファイルで番号管理）</t>
        </r>
      </text>
    </comment>
    <comment ref="CC96" authorId="0">
      <text>
        <r>
          <rPr>
            <sz val="12"/>
            <rFont val="ＭＳ ゴシック"/>
            <charset val="128"/>
          </rPr>
          <t>データ入力担当者</t>
        </r>
      </text>
    </comment>
    <comment ref="CD96" authorId="0">
      <text>
        <r>
          <rPr>
            <sz val="12"/>
            <rFont val="ＭＳ ゴシック"/>
            <charset val="128"/>
          </rPr>
          <t>データ入力日時</t>
        </r>
      </text>
    </comment>
    <comment ref="CE96" authorId="0">
      <text>
        <r>
          <rPr>
            <sz val="12"/>
            <rFont val="ＭＳ ゴシック"/>
            <charset val="128"/>
          </rPr>
          <t>検査完了日時</t>
        </r>
      </text>
    </comment>
    <comment ref="CF96" authorId="0">
      <text>
        <r>
          <rPr>
            <sz val="12"/>
            <rFont val="ＭＳ ゴシック"/>
            <charset val="128"/>
          </rPr>
          <t>報告日時</t>
        </r>
      </text>
    </comment>
    <comment ref="CG96" authorId="0">
      <text>
        <r>
          <rPr>
            <sz val="12"/>
            <rFont val="ＭＳ ゴシック"/>
            <charset val="128"/>
          </rPr>
          <t>報告希望時間
施設からの報告希望時間。
属性情報から引き継ぐ</t>
        </r>
      </text>
    </comment>
    <comment ref="CH96" authorId="0">
      <text>
        <r>
          <rPr>
            <sz val="12"/>
            <rFont val="ＭＳ ゴシック"/>
            <charset val="128"/>
          </rPr>
          <t>次回報告予定日
中間報告対象の最終報告予定日
報告時に項目マスタで＋日数を取得し設定</t>
        </r>
      </text>
    </comment>
    <comment ref="CI96" authorId="0">
      <text>
        <r>
          <rPr>
            <sz val="12"/>
            <rFont val="ＭＳ ゴシック"/>
            <charset val="128"/>
          </rPr>
          <t>次回報告予定時刻
報告希望時間から引き継ぐ</t>
        </r>
      </text>
    </comment>
    <comment ref="CJ96"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K96" authorId="0">
      <text>
        <r>
          <rPr>
            <sz val="12"/>
            <rFont val="ＭＳ ゴシック"/>
            <charset val="128"/>
          </rPr>
          <t>画像別紙フラグ
画像別紙情報が存在するか否か
[ 0:無し 1:有り]
検査結果詳細情報を使用する</t>
        </r>
      </text>
    </comment>
    <comment ref="CL96" authorId="0">
      <text>
        <r>
          <rPr>
            <sz val="12"/>
            <rFont val="ＭＳ ゴシック"/>
            <charset val="128"/>
          </rPr>
          <t>補正フラグ
[ 0:補正対象外 1:手動補正前 2:自動補正前 3:手動補正済 4:自動補正済 ]</t>
        </r>
      </text>
    </comment>
    <comment ref="CM96" authorId="0">
      <text>
        <r>
          <rPr>
            <sz val="12"/>
            <rFont val="ＭＳ Ｐゴシック"/>
            <charset val="128"/>
          </rPr>
          <t>結果優先フラグ
複数検査回数で画面、帳票等に優先的に表示させるためのフラグ
[ ｽﾍﾟｰｽ:ﾃﾞﾌｫﾙﾄ 1:優先結果 ]</t>
        </r>
      </text>
    </comment>
    <comment ref="CN96" authorId="0">
      <text>
        <r>
          <rPr>
            <sz val="12"/>
            <rFont val="ＭＳ ゴシック"/>
            <charset val="128"/>
          </rPr>
          <t>手入力フラグ
手入力されたかどうかを判断するフラグ
[ ｽﾍﾟｰｽ:ﾃﾞﾌｫﾙﾄ 1:手入力結果 ]</t>
        </r>
      </text>
    </comment>
    <comment ref="CO96" authorId="0">
      <text>
        <r>
          <rPr>
            <sz val="12"/>
            <rFont val="ＭＳ ゴシック"/>
            <charset val="128"/>
          </rPr>
          <t>採用フラグ
同一検査回数内で結果を採用したフラグ</t>
        </r>
      </text>
    </comment>
    <comment ref="CP96"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Q96" authorId="0">
      <text>
        <r>
          <rPr>
            <sz val="12"/>
            <rFont val="ＭＳ ゴシック"/>
            <charset val="128"/>
          </rPr>
          <t>再検フラグ01
オンライン、入力画面にてレンジチェック（RNGCHKMST）を行った際に更新する。
正常　　　：０、１
高値エラー：３
低値エラー：４</t>
        </r>
      </text>
    </comment>
    <comment ref="CR96"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S96"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T96" authorId="0">
      <text>
        <r>
          <rPr>
            <sz val="12"/>
            <rFont val="ＭＳ ゴシック"/>
            <charset val="128"/>
          </rPr>
          <t>再検フラグ04
※分画チェック</t>
        </r>
      </text>
    </comment>
    <comment ref="CU96" authorId="0">
      <text>
        <r>
          <rPr>
            <sz val="12"/>
            <rFont val="ＭＳ ゴシック"/>
            <charset val="128"/>
          </rPr>
          <t>再検フラグ05
※乳び・溶血チェック</t>
        </r>
      </text>
    </comment>
    <comment ref="CV96" authorId="0">
      <text>
        <r>
          <rPr>
            <sz val="12"/>
            <rFont val="ＭＳ ゴシック"/>
            <charset val="128"/>
          </rPr>
          <t xml:space="preserve">※履歴チェック
</t>
        </r>
      </text>
    </comment>
    <comment ref="CW96"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X96" authorId="0">
      <text>
        <r>
          <rPr>
            <sz val="12"/>
            <rFont val="ＭＳ ゴシック"/>
            <charset val="128"/>
          </rPr>
          <t>再検フラグ08
※計算チェック</t>
        </r>
      </text>
    </comment>
    <comment ref="CY96" authorId="0">
      <text>
        <r>
          <rPr>
            <sz val="12"/>
            <rFont val="ＭＳ ゴシック"/>
            <charset val="128"/>
          </rPr>
          <t>再検フラグ09
※１００％チェック</t>
        </r>
      </text>
    </comment>
    <comment ref="CZ96" authorId="0">
      <text>
        <r>
          <rPr>
            <sz val="12"/>
            <rFont val="ＭＳ ゴシック"/>
            <charset val="128"/>
          </rPr>
          <t>再検フラグ10
※透析前後チェック</t>
        </r>
      </text>
    </comment>
    <comment ref="DA96"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B96" authorId="0">
      <text>
        <r>
          <rPr>
            <sz val="12"/>
            <rFont val="ＭＳ ゴシック"/>
            <charset val="128"/>
          </rPr>
          <t xml:space="preserve">再検フラグ12
※校正処理
</t>
        </r>
      </text>
    </comment>
    <comment ref="DC96" authorId="0">
      <text>
        <r>
          <rPr>
            <sz val="12"/>
            <rFont val="ＭＳ ゴシック"/>
            <charset val="128"/>
          </rPr>
          <t>再検フラグ13
※照合NG確定処理</t>
        </r>
      </text>
    </comment>
    <comment ref="DD96" authorId="0">
      <text>
        <r>
          <rPr>
            <sz val="12"/>
            <rFont val="ＭＳ ゴシック"/>
            <charset val="128"/>
          </rPr>
          <t>再検フラグ14
※相関チェック(WS間)</t>
        </r>
      </text>
    </comment>
    <comment ref="DE96" authorId="0">
      <text>
        <r>
          <rPr>
            <sz val="12"/>
            <rFont val="ＭＳ ゴシック"/>
            <charset val="128"/>
          </rPr>
          <t>再検フラグ15
※負荷パターンチェック</t>
        </r>
      </text>
    </comment>
    <comment ref="DF96"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G96" authorId="0">
      <text>
        <r>
          <rPr>
            <sz val="12"/>
            <rFont val="ＭＳ ゴシック"/>
            <charset val="128"/>
          </rPr>
          <t xml:space="preserve">再検フラグ17
※チェック状態フラグ
[ 0:未ﾁｪｯｸ 1:OK 2:NG ]
(ﾁｪｯｸ不要なフラグは1＝OKの設定にすする)
</t>
        </r>
      </text>
    </comment>
    <comment ref="DH96" authorId="0">
      <text>
        <r>
          <rPr>
            <sz val="12"/>
            <rFont val="ＭＳ ゴシック"/>
            <charset val="128"/>
          </rPr>
          <t>再検フラグ18</t>
        </r>
      </text>
    </comment>
    <comment ref="DI96" authorId="0">
      <text>
        <r>
          <rPr>
            <sz val="12"/>
            <rFont val="ＭＳ ゴシック"/>
            <charset val="128"/>
          </rPr>
          <t xml:space="preserve">再検フラグ19
※チェック状態フラグ
[ 0:未ﾁｪｯｸ 1:OK 2:NG ]
(ﾁｪｯｸ不要なフラグは1＝OKの設定にすする)
</t>
        </r>
      </text>
    </comment>
    <comment ref="DJ96" authorId="0">
      <text>
        <r>
          <rPr>
            <sz val="12"/>
            <rFont val="ＭＳ ゴシック"/>
            <charset val="128"/>
          </rPr>
          <t xml:space="preserve">再検フラグ20
※チェック状態フラグ
[ 0:未ﾁｪｯｸ 1:OK 2:NG ]
(ﾁｪｯｸ不要なフラグは1＝OKの設定にすする)
</t>
        </r>
      </text>
    </comment>
    <comment ref="DK96" authorId="0">
      <text>
        <r>
          <rPr>
            <sz val="12"/>
            <rFont val="ＭＳ ゴシック"/>
            <charset val="128"/>
          </rPr>
          <t>再検理由コードＡ
代表の再検理由コードをセット</t>
        </r>
      </text>
    </comment>
    <comment ref="DL96" authorId="0">
      <text>
        <r>
          <rPr>
            <sz val="12"/>
            <rFont val="ＭＳ ゴシック"/>
            <charset val="128"/>
          </rPr>
          <t xml:space="preserve">再検理由コードＢ
代表の再検理由コードをセット
</t>
        </r>
      </text>
    </comment>
    <comment ref="DM96" authorId="0">
      <text>
        <r>
          <rPr>
            <sz val="12"/>
            <rFont val="ＭＳ ゴシック"/>
            <charset val="128"/>
          </rPr>
          <t>再検理由コードＣ
代表の再検理由コードをセット</t>
        </r>
      </text>
    </comment>
    <comment ref="DN96" authorId="0">
      <text>
        <r>
          <rPr>
            <sz val="12"/>
            <rFont val="ＭＳ ゴシック"/>
            <charset val="128"/>
          </rPr>
          <t>情報更新日時</t>
        </r>
      </text>
    </comment>
    <comment ref="DO96" authorId="0">
      <text>
        <r>
          <rPr>
            <sz val="12"/>
            <rFont val="ＭＳ ゴシック"/>
            <charset val="128"/>
          </rPr>
          <t>情報登録日時
データが作成された時の登録日時</t>
        </r>
      </text>
    </comment>
    <comment ref="DP96" authorId="0">
      <text>
        <r>
          <rPr>
            <sz val="12"/>
            <rFont val="ＭＳ ゴシック"/>
            <charset val="128"/>
          </rPr>
          <t>照会結果
検査結果＋「以上・以下・未満」等を付加し編集済みの表示用結果値</t>
        </r>
      </text>
    </comment>
    <comment ref="DP106" authorId="0">
      <text>
        <r>
          <rPr>
            <sz val="12"/>
            <rFont val="ＭＳ ゴシック"/>
            <charset val="128"/>
          </rPr>
          <t>情報登録日時
データが作成された時の登録日時</t>
        </r>
      </text>
    </comment>
    <comment ref="DQ106" authorId="0">
      <text>
        <r>
          <rPr>
            <sz val="12"/>
            <rFont val="ＭＳ ゴシック"/>
            <charset val="128"/>
          </rPr>
          <t>照会結果
検査結果＋「以上・以下・未満」等を付加し編集済みの表示用結果値</t>
        </r>
      </text>
    </comment>
    <comment ref="B112" authorId="0">
      <text>
        <r>
          <rPr>
            <sz val="12"/>
            <rFont val="ＭＳ ゴシック"/>
            <charset val="128"/>
          </rPr>
          <t>検査開始日</t>
        </r>
      </text>
    </comment>
    <comment ref="C112" authorId="0">
      <text>
        <r>
          <rPr>
            <sz val="12"/>
            <rFont val="ＭＳ ゴシック"/>
            <charset val="128"/>
          </rPr>
          <t>処理日</t>
        </r>
      </text>
    </comment>
    <comment ref="D112"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2" authorId="0">
      <text>
        <r>
          <rPr>
            <sz val="12"/>
            <rFont val="ＭＳ ゴシック"/>
            <charset val="128"/>
          </rPr>
          <t>検体Ｎｏ桁数フラグ
[ ｽﾍﾟｰｽ:旧ﾚｲｱｳﾄ 6:６桁 7:７桁 9:９桁 ]</t>
        </r>
      </text>
    </comment>
    <comment ref="F112" authorId="0">
      <text>
        <r>
          <rPr>
            <sz val="12"/>
            <rFont val="ＭＳ ゴシック"/>
            <charset val="128"/>
          </rPr>
          <t>検査グループ
EUC対応で16byte。</t>
        </r>
      </text>
    </comment>
    <comment ref="G112" authorId="0">
      <text>
        <r>
          <rPr>
            <b/>
            <sz val="12"/>
            <rFont val="ＭＳ ゴシック"/>
            <charset val="128"/>
          </rPr>
          <t xml:space="preserve">項目コード:
</t>
        </r>
      </text>
    </comment>
    <comment ref="H112" authorId="0">
      <text>
        <r>
          <rPr>
            <sz val="12"/>
            <rFont val="ＭＳ ゴシック"/>
            <charset val="128"/>
          </rPr>
          <t>検査回数</t>
        </r>
      </text>
    </comment>
    <comment ref="I112" authorId="0">
      <text>
        <r>
          <rPr>
            <sz val="12"/>
            <rFont val="ＭＳ ゴシック"/>
            <charset val="128"/>
          </rPr>
          <t>検査回数枝番
同一検査回数で希釈倍率が違うものを表現</t>
        </r>
      </text>
    </comment>
    <comment ref="J112" authorId="0">
      <text>
        <r>
          <rPr>
            <sz val="12"/>
            <rFont val="ＭＳ ゴシック"/>
            <charset val="128"/>
          </rPr>
          <t xml:space="preserve">依頼発生元区分
[ 0:上位ｼｽﾃﾑ(報告あり) 1:ｻﾃﾗｲﾄｼｽﾃﾑ(報告あり) 2:ｻﾃﾗｲﾄｼｽﾃﾑ(報告なし) ]
</t>
        </r>
      </text>
    </comment>
    <comment ref="K112"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2"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2" authorId="0">
      <text>
        <r>
          <rPr>
            <sz val="12"/>
            <rFont val="ＭＳ ゴシック"/>
            <charset val="128"/>
          </rPr>
          <t>ＢＭＬ受付年月日</t>
        </r>
      </text>
    </comment>
    <comment ref="N112" authorId="0">
      <text>
        <r>
          <rPr>
            <sz val="12"/>
            <rFont val="ＭＳ ゴシック"/>
            <charset val="128"/>
          </rPr>
          <t>依頼書Ｎｏ</t>
        </r>
      </text>
    </comment>
    <comment ref="O112" authorId="0">
      <text>
        <r>
          <rPr>
            <sz val="12"/>
            <rFont val="ＭＳ ゴシック"/>
            <charset val="128"/>
          </rPr>
          <t>依頼書Ｎｏ桁数フラグ
[ ｽﾍﾟｰｽ:旧ﾚｲｱｳﾄ 6:６桁 7:７桁 9:９桁 ]</t>
        </r>
      </text>
    </comment>
    <comment ref="P112" authorId="0">
      <text>
        <r>
          <rPr>
            <sz val="12"/>
            <rFont val="ＭＳ ゴシック"/>
            <charset val="128"/>
          </rPr>
          <t>属性世代Ｎｏ
'’０’からカウントアップ</t>
        </r>
      </text>
    </comment>
    <comment ref="Q112" authorId="0">
      <text>
        <r>
          <rPr>
            <sz val="12"/>
            <rFont val="ＭＳ ゴシック"/>
            <charset val="128"/>
          </rPr>
          <t>施設コード</t>
        </r>
      </text>
    </comment>
    <comment ref="R112" authorId="0">
      <text>
        <r>
          <rPr>
            <sz val="12"/>
            <rFont val="ＭＳ ゴシック"/>
            <charset val="128"/>
          </rPr>
          <t>トレーＩＤ</t>
        </r>
      </text>
    </comment>
    <comment ref="S112" authorId="0">
      <text>
        <r>
          <rPr>
            <sz val="12"/>
            <rFont val="ＭＳ ゴシック"/>
            <charset val="128"/>
          </rPr>
          <t>トレーポジション</t>
        </r>
      </text>
    </comment>
    <comment ref="T112" authorId="0">
      <text>
        <r>
          <rPr>
            <sz val="12"/>
            <rFont val="ＭＳ ゴシック"/>
            <charset val="128"/>
          </rPr>
          <t>アッセイラックＩＤ</t>
        </r>
      </text>
    </comment>
    <comment ref="U112" authorId="0">
      <text>
        <r>
          <rPr>
            <sz val="12"/>
            <rFont val="ＭＳ ゴシック"/>
            <charset val="128"/>
          </rPr>
          <t>アッセイラックポジション</t>
        </r>
      </text>
    </comment>
    <comment ref="V112" authorId="0">
      <text>
        <r>
          <rPr>
            <sz val="12"/>
            <rFont val="ＭＳ ゴシック"/>
            <charset val="128"/>
          </rPr>
          <t>親項目コード
分画・負荷の親項目コード</t>
        </r>
      </text>
    </comment>
    <comment ref="W112" authorId="0">
      <text>
        <r>
          <rPr>
            <sz val="12"/>
            <rFont val="ＭＳ ゴシック"/>
            <charset val="128"/>
          </rPr>
          <t>セクションコード
例：　A　生化/マルチ
　　　B　血液学</t>
        </r>
      </text>
    </comment>
    <comment ref="X112"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2" authorId="0">
      <text>
        <r>
          <rPr>
            <sz val="12"/>
            <rFont val="ＭＳ ゴシック"/>
            <charset val="128"/>
          </rPr>
          <t>サンプリングコード
現行ＷＳｺｰﾄﾞ</t>
        </r>
      </text>
    </comment>
    <comment ref="Z112" authorId="0">
      <text>
        <r>
          <rPr>
            <sz val="12"/>
            <rFont val="ＭＳ ゴシック"/>
            <charset val="128"/>
          </rPr>
          <t>分析機区分</t>
        </r>
      </text>
    </comment>
    <comment ref="AA112" authorId="0">
      <text>
        <r>
          <rPr>
            <sz val="12"/>
            <rFont val="ＭＳ ゴシック"/>
            <charset val="128"/>
          </rPr>
          <t xml:space="preserve">分析機ライン
</t>
        </r>
      </text>
    </comment>
    <comment ref="AB112" authorId="0">
      <text>
        <r>
          <rPr>
            <sz val="12"/>
            <rFont val="ＭＳ ゴシック"/>
            <charset val="128"/>
          </rPr>
          <t>分析機号機
号機＋モジュールＮＯ</t>
        </r>
      </text>
    </comment>
    <comment ref="AC112" authorId="0">
      <text>
        <r>
          <rPr>
            <sz val="12"/>
            <rFont val="ＭＳ ゴシック"/>
            <charset val="128"/>
          </rPr>
          <t>分析機ＳＥＱ
モジュール単位のSEQ。結果登録時に設定。
BM=分析機からの番号、日立=システム側で振る。</t>
        </r>
      </text>
    </comment>
    <comment ref="AD112" authorId="0">
      <text>
        <r>
          <rPr>
            <sz val="12"/>
            <rFont val="ＭＳ ゴシック"/>
            <charset val="128"/>
          </rPr>
          <t>分析機エラーステータス</t>
        </r>
      </text>
    </comment>
    <comment ref="AE112" authorId="0">
      <text>
        <r>
          <rPr>
            <sz val="12"/>
            <rFont val="ＭＳ ゴシック"/>
            <charset val="128"/>
          </rPr>
          <t>測定日時</t>
        </r>
      </text>
    </comment>
    <comment ref="AF112" authorId="0">
      <text>
        <r>
          <rPr>
            <sz val="12"/>
            <rFont val="ＭＳ ゴシック"/>
            <charset val="128"/>
          </rPr>
          <t>内部項目コード
分析機のチャネルコード
（分析機用項目コード）</t>
        </r>
      </text>
    </comment>
    <comment ref="AG112" authorId="0">
      <text>
        <r>
          <rPr>
            <sz val="12"/>
            <rFont val="ＭＳ ゴシック"/>
            <charset val="128"/>
          </rPr>
          <t>定性・定量フラグ
[ S:定性 R:定量 ]</t>
        </r>
      </text>
    </comment>
    <comment ref="AH112" authorId="0">
      <text>
        <r>
          <rPr>
            <sz val="12"/>
            <rFont val="ＭＳ ゴシック"/>
            <charset val="128"/>
          </rPr>
          <t>材料コード</t>
        </r>
      </text>
    </comment>
    <comment ref="AI112" authorId="0">
      <text>
        <r>
          <rPr>
            <sz val="12"/>
            <rFont val="ＭＳ ゴシック"/>
            <charset val="128"/>
          </rPr>
          <t>優先レベル
ユーザからの希望順位。検査の優先順位を示す。
01～99を任意に設定</t>
        </r>
      </text>
    </comment>
    <comment ref="AJ112" authorId="0">
      <text>
        <r>
          <rPr>
            <sz val="12"/>
            <rFont val="ＭＳ ゴシック"/>
            <charset val="128"/>
          </rPr>
          <t>基準値ＮＯ
報告書に記述する基準値を示す
推定材料と項目コードからマスタ参照して算出</t>
        </r>
      </text>
    </comment>
    <comment ref="AK112"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2" authorId="0">
      <text>
        <r>
          <rPr>
            <sz val="12"/>
            <rFont val="ＭＳ ゴシック"/>
            <charset val="128"/>
          </rPr>
          <t>特別基準値ＮＯ
特別基準値マスタから導出した基準値Ｎｏ</t>
        </r>
      </text>
    </comment>
    <comment ref="AM112"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2" authorId="0">
      <text>
        <r>
          <rPr>
            <sz val="12"/>
            <rFont val="ＭＳ ゴシック"/>
            <charset val="128"/>
          </rPr>
          <t>非定型負荷時間
非定型負荷区分の時間
G(12)なので24byte</t>
        </r>
      </text>
    </comment>
    <comment ref="AO112" authorId="0">
      <text>
        <r>
          <rPr>
            <sz val="12"/>
            <rFont val="ＭＳ ゴシック"/>
            <charset val="128"/>
          </rPr>
          <t>集検フラグ
[ 0:ﾃﾞﾌｫﾙﾄ 1:集検 ]</t>
        </r>
      </text>
    </comment>
    <comment ref="AP112"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2" authorId="0">
      <text>
        <r>
          <rPr>
            <sz val="12"/>
            <rFont val="ＭＳ ゴシック"/>
            <charset val="128"/>
          </rPr>
          <t>凍結フラグ
凍結項目か否かを示す
区分は現行通り？→現行通り
[ ｶ:解凍 空白:一般項目 ﾄ:凍結 ]
EUC対応で2byte。</t>
        </r>
      </text>
    </comment>
    <comment ref="AR112" authorId="0">
      <text>
        <r>
          <rPr>
            <sz val="12"/>
            <rFont val="ＭＳ ゴシック"/>
            <charset val="128"/>
          </rPr>
          <t>実施希釈倍率
実際に測定された希釈倍率。</t>
        </r>
      </text>
    </comment>
    <comment ref="AS112"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2" authorId="0">
      <text>
        <r>
          <rPr>
            <sz val="12"/>
            <rFont val="ＭＳ ゴシック"/>
            <charset val="128"/>
          </rPr>
          <t>緊急依頼フラグ
緊急の依頼かどうかを示す。（患者情報より）
[ 0:デフォルト 1:緊急 ]</t>
        </r>
      </text>
    </comment>
    <comment ref="AU112" authorId="0">
      <text>
        <r>
          <rPr>
            <sz val="12"/>
            <rFont val="ＭＳ ゴシック"/>
            <charset val="128"/>
          </rPr>
          <t>緊急依頼ロットＮｏ
緊急依頼の場合に投入する検体のまとまり</t>
        </r>
      </text>
    </comment>
    <comment ref="AV112"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2"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2"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2" authorId="0">
      <text>
        <r>
          <rPr>
            <sz val="12"/>
            <rFont val="ＭＳ ゴシック"/>
            <charset val="128"/>
          </rPr>
          <t xml:space="preserve">生データ
分析機からのそのままの値、手入力したそのままの値。(数値のみ)
</t>
        </r>
      </text>
    </comment>
    <comment ref="AZ112" authorId="0">
      <text>
        <r>
          <rPr>
            <sz val="12"/>
            <rFont val="ＭＳ ゴシック"/>
            <charset val="128"/>
          </rPr>
          <t>検査結果１
基本的に数値データを保管する
必要に応じ換算、補正、校正後の値</t>
        </r>
      </text>
    </comment>
    <comment ref="BA112"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2"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2" authorId="0">
      <text>
        <r>
          <rPr>
            <sz val="12"/>
            <rFont val="ＭＳ ゴシック"/>
            <charset val="128"/>
          </rPr>
          <t>検査結果補足</t>
        </r>
      </text>
    </comment>
    <comment ref="BD112" authorId="0">
      <text>
        <r>
          <rPr>
            <sz val="12"/>
            <rFont val="ＭＳ ゴシック"/>
            <charset val="128"/>
          </rPr>
          <t>表示結果
画面から手入力された値および、分析機からの値を登録</t>
        </r>
      </text>
    </comment>
    <comment ref="BE112" authorId="0">
      <text>
        <r>
          <rPr>
            <sz val="12"/>
            <rFont val="ＭＳ ゴシック"/>
            <charset val="128"/>
          </rPr>
          <t>指数（ＳＤＩ）</t>
        </r>
      </text>
    </comment>
    <comment ref="BF112" authorId="0">
      <text>
        <r>
          <rPr>
            <sz val="12"/>
            <rFont val="ＭＳ ゴシック"/>
            <charset val="128"/>
          </rPr>
          <t>結果コメント１
４桁コードをセットする場合は頭’０’埋めで右詰めで登録すること</t>
        </r>
      </text>
    </comment>
    <comment ref="BG112" authorId="0">
      <text>
        <r>
          <rPr>
            <sz val="12"/>
            <rFont val="ＭＳ ゴシック"/>
            <charset val="128"/>
          </rPr>
          <t>結果コメント２
４桁コードをセットする場合は頭’０’埋めで右詰めで登録すること</t>
        </r>
      </text>
    </comment>
    <comment ref="BH112" authorId="0">
      <text>
        <r>
          <rPr>
            <sz val="16"/>
            <rFont val="ＭＳ Ｐゴシック"/>
            <charset val="128"/>
          </rPr>
          <t>結果状況コード
[ 0:未入力 1:中間結果 3:最終結果 ]</t>
        </r>
      </text>
    </comment>
    <comment ref="BI112" authorId="0">
      <text>
        <r>
          <rPr>
            <sz val="12"/>
            <rFont val="ＭＳ ゴシック"/>
            <charset val="128"/>
          </rPr>
          <t xml:space="preserve">パニックレンジフラグ
BML設定のパニック値（基準値マスタ）で報告要否を判別。
[ 0:デフォルト 1:BMLパニック報告対象 ]
</t>
        </r>
      </text>
    </comment>
    <comment ref="BJ112"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2" authorId="0">
      <text>
        <r>
          <rPr>
            <sz val="12"/>
            <rFont val="ＭＳ ゴシック"/>
            <charset val="128"/>
          </rPr>
          <t xml:space="preserve">結果換算フラグ
換算した結果か否か
[ 0:デフォルト 1:換算結果 ]
</t>
        </r>
      </text>
    </comment>
    <comment ref="BL112"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2"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2"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2"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2" authorId="0">
      <text>
        <r>
          <rPr>
            <sz val="12"/>
            <rFont val="ＭＳ ゴシック"/>
            <charset val="128"/>
          </rPr>
          <t>特別異常値区分（男）
施設？で判断可能。</t>
        </r>
      </text>
    </comment>
    <comment ref="BQ112" authorId="0">
      <text>
        <r>
          <rPr>
            <sz val="12"/>
            <rFont val="ＭＳ ゴシック"/>
            <charset val="128"/>
          </rPr>
          <t>特別異常値区分（女）
施設？で判断可能。</t>
        </r>
      </text>
    </comment>
    <comment ref="BR112" authorId="0">
      <text>
        <r>
          <rPr>
            <sz val="12"/>
            <rFont val="ＭＳ ゴシック"/>
            <charset val="128"/>
          </rPr>
          <t>特別異常値区分（不明）
施設？で判断可能。</t>
        </r>
      </text>
    </comment>
    <comment ref="BS112" authorId="0">
      <text>
        <r>
          <rPr>
            <sz val="12"/>
            <rFont val="ＭＳ ゴシック"/>
            <charset val="128"/>
          </rPr>
          <t>血清情報(乳び）レベル
'－３ ～ ＋３</t>
        </r>
      </text>
    </comment>
    <comment ref="BT112" authorId="0">
      <text>
        <r>
          <rPr>
            <sz val="12"/>
            <rFont val="ＭＳ ゴシック"/>
            <charset val="128"/>
          </rPr>
          <t>血清情報(乳び）エラーステータス
分析機の値を設定</t>
        </r>
      </text>
    </comment>
    <comment ref="BU112" authorId="0">
      <text>
        <r>
          <rPr>
            <sz val="12"/>
            <rFont val="ＭＳ ゴシック"/>
            <charset val="128"/>
          </rPr>
          <t>血清情報(溶血) レベル
'－３ ～ ＋３</t>
        </r>
      </text>
    </comment>
    <comment ref="BV112" authorId="0">
      <text>
        <r>
          <rPr>
            <sz val="12"/>
            <rFont val="ＭＳ ゴシック"/>
            <charset val="128"/>
          </rPr>
          <t>血清情報(溶血) エラーステータス
分析機の値を設定</t>
        </r>
      </text>
    </comment>
    <comment ref="BW112" authorId="0">
      <text>
        <r>
          <rPr>
            <sz val="12"/>
            <rFont val="ＭＳ ゴシック"/>
            <charset val="128"/>
          </rPr>
          <t>血清情報(etc)  レベル</t>
        </r>
      </text>
    </comment>
    <comment ref="BX112" authorId="0">
      <text>
        <r>
          <rPr>
            <sz val="12"/>
            <rFont val="ＭＳ ゴシック"/>
            <charset val="128"/>
          </rPr>
          <t>血清情報(etc)  エラーステータス</t>
        </r>
      </text>
    </comment>
    <comment ref="BY112" authorId="0">
      <text>
        <r>
          <rPr>
            <sz val="12"/>
            <rFont val="ＭＳ ゴシック"/>
            <charset val="128"/>
          </rPr>
          <t>コントロールＮｏ
精度管理対象元のコントロールNoを結果登録時に設定。</t>
        </r>
      </text>
    </comment>
    <comment ref="BZ112" authorId="0">
      <text>
        <r>
          <rPr>
            <sz val="12"/>
            <rFont val="ＭＳ ゴシック"/>
            <charset val="128"/>
          </rPr>
          <t>検査ＳＥＱ
検査G単位に振られる番号
初回：分注展開時にトレー毎に振る？W/S時は？</t>
        </r>
      </text>
    </comment>
    <comment ref="CA112" authorId="0">
      <text>
        <r>
          <rPr>
            <sz val="12"/>
            <rFont val="ＭＳ ゴシック"/>
            <charset val="128"/>
          </rPr>
          <t>検査バッチＮｏ</t>
        </r>
      </text>
    </comment>
    <comment ref="CB112" authorId="0">
      <text>
        <r>
          <rPr>
            <sz val="12"/>
            <rFont val="ＭＳ ゴシック"/>
            <charset val="128"/>
          </rPr>
          <t>プロットＮｏ
X_M管理対象元のプロットNoを結果登録時に設定。</t>
        </r>
      </text>
    </comment>
    <comment ref="CC112" authorId="0">
      <text>
        <r>
          <rPr>
            <sz val="12"/>
            <rFont val="ＭＳ ゴシック"/>
            <charset val="128"/>
          </rPr>
          <t>プロットＳＥＱ
プロットNO内のSEQ（ファイルで番号管理）</t>
        </r>
      </text>
    </comment>
    <comment ref="CD112" authorId="0">
      <text>
        <r>
          <rPr>
            <sz val="12"/>
            <rFont val="ＭＳ ゴシック"/>
            <charset val="128"/>
          </rPr>
          <t>データ入力担当者</t>
        </r>
      </text>
    </comment>
    <comment ref="CE112" authorId="0">
      <text>
        <r>
          <rPr>
            <sz val="12"/>
            <rFont val="ＭＳ ゴシック"/>
            <charset val="128"/>
          </rPr>
          <t>データ入力日時</t>
        </r>
      </text>
    </comment>
    <comment ref="CF112" authorId="0">
      <text>
        <r>
          <rPr>
            <sz val="12"/>
            <rFont val="ＭＳ ゴシック"/>
            <charset val="128"/>
          </rPr>
          <t>検査完了日時</t>
        </r>
      </text>
    </comment>
    <comment ref="CG112" authorId="0">
      <text>
        <r>
          <rPr>
            <sz val="12"/>
            <rFont val="ＭＳ ゴシック"/>
            <charset val="128"/>
          </rPr>
          <t>報告日時</t>
        </r>
      </text>
    </comment>
    <comment ref="CH112" authorId="0">
      <text>
        <r>
          <rPr>
            <sz val="12"/>
            <rFont val="ＭＳ ゴシック"/>
            <charset val="128"/>
          </rPr>
          <t>報告希望時間
施設からの報告希望時間。
属性情報から引き継ぐ</t>
        </r>
      </text>
    </comment>
    <comment ref="CI112" authorId="0">
      <text>
        <r>
          <rPr>
            <sz val="12"/>
            <rFont val="ＭＳ ゴシック"/>
            <charset val="128"/>
          </rPr>
          <t>次回報告予定日
中間報告対象の最終報告予定日
報告時に項目マスタで＋日数を取得し設定</t>
        </r>
      </text>
    </comment>
    <comment ref="CJ112" authorId="0">
      <text>
        <r>
          <rPr>
            <sz val="12"/>
            <rFont val="ＭＳ ゴシック"/>
            <charset val="128"/>
          </rPr>
          <t>次回報告予定時刻
報告希望時間から引き継ぐ</t>
        </r>
      </text>
    </comment>
    <comment ref="CK112"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2" authorId="0">
      <text>
        <r>
          <rPr>
            <sz val="12"/>
            <rFont val="ＭＳ ゴシック"/>
            <charset val="128"/>
          </rPr>
          <t>画像別紙フラグ
画像別紙情報が存在するか否か
[ 0:無し 1:有り]
検査結果詳細情報を使用する</t>
        </r>
      </text>
    </comment>
    <comment ref="CM112" authorId="0">
      <text>
        <r>
          <rPr>
            <sz val="12"/>
            <rFont val="ＭＳ ゴシック"/>
            <charset val="128"/>
          </rPr>
          <t>補正フラグ
[ 0:補正対象外 1:手動補正前 2:自動補正前 3:手動補正済 4:自動補正済 ]</t>
        </r>
      </text>
    </comment>
    <comment ref="CN112" authorId="0">
      <text>
        <r>
          <rPr>
            <sz val="12"/>
            <rFont val="ＭＳ Ｐゴシック"/>
            <charset val="128"/>
          </rPr>
          <t>結果優先フラグ
複数検査回数で画面、帳票等に優先的に表示させるためのフラグ
[ ｽﾍﾟｰｽ:ﾃﾞﾌｫﾙﾄ 1:優先結果 ]</t>
        </r>
      </text>
    </comment>
    <comment ref="CO112" authorId="0">
      <text>
        <r>
          <rPr>
            <sz val="12"/>
            <rFont val="ＭＳ ゴシック"/>
            <charset val="128"/>
          </rPr>
          <t>手入力フラグ
手入力されたかどうかを判断するフラグ
[ ｽﾍﾟｰｽ:ﾃﾞﾌｫﾙﾄ 1:手入力結果 ]</t>
        </r>
      </text>
    </comment>
    <comment ref="CP112" authorId="0">
      <text>
        <r>
          <rPr>
            <sz val="12"/>
            <rFont val="ＭＳ ゴシック"/>
            <charset val="128"/>
          </rPr>
          <t>採用フラグ
同一検査回数内で結果を採用したフラグ</t>
        </r>
      </text>
    </comment>
    <comment ref="CQ112"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2" authorId="0">
      <text>
        <r>
          <rPr>
            <sz val="12"/>
            <rFont val="ＭＳ ゴシック"/>
            <charset val="128"/>
          </rPr>
          <t>再検フラグ01
オンライン、入力画面にてレンジチェック（RNGCHKMST）を行った際に更新する。
正常　　　：０、１
高値エラー：３
低値エラー：４</t>
        </r>
      </text>
    </comment>
    <comment ref="CS112"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2"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2" authorId="0">
      <text>
        <r>
          <rPr>
            <sz val="12"/>
            <rFont val="ＭＳ ゴシック"/>
            <charset val="128"/>
          </rPr>
          <t>再検フラグ04
※分画チェック</t>
        </r>
      </text>
    </comment>
    <comment ref="CV112" authorId="0">
      <text>
        <r>
          <rPr>
            <sz val="12"/>
            <rFont val="ＭＳ ゴシック"/>
            <charset val="128"/>
          </rPr>
          <t>再検フラグ05
※乳び・溶血チェック</t>
        </r>
      </text>
    </comment>
    <comment ref="CW112" authorId="0">
      <text>
        <r>
          <rPr>
            <sz val="12"/>
            <rFont val="ＭＳ ゴシック"/>
            <charset val="128"/>
          </rPr>
          <t xml:space="preserve">※履歴チェック
</t>
        </r>
      </text>
    </comment>
    <comment ref="CX112"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2" authorId="0">
      <text>
        <r>
          <rPr>
            <sz val="12"/>
            <rFont val="ＭＳ ゴシック"/>
            <charset val="128"/>
          </rPr>
          <t>再検フラグ08
※計算チェック</t>
        </r>
      </text>
    </comment>
    <comment ref="CZ112" authorId="0">
      <text>
        <r>
          <rPr>
            <sz val="12"/>
            <rFont val="ＭＳ ゴシック"/>
            <charset val="128"/>
          </rPr>
          <t>再検フラグ09
※１００％チェック</t>
        </r>
      </text>
    </comment>
    <comment ref="DA112" authorId="0">
      <text>
        <r>
          <rPr>
            <sz val="12"/>
            <rFont val="ＭＳ ゴシック"/>
            <charset val="128"/>
          </rPr>
          <t>再検フラグ10
※透析前後チェック</t>
        </r>
      </text>
    </comment>
    <comment ref="DB112"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2" authorId="0">
      <text>
        <r>
          <rPr>
            <sz val="12"/>
            <rFont val="ＭＳ ゴシック"/>
            <charset val="128"/>
          </rPr>
          <t xml:space="preserve">再検フラグ12
※校正処理
</t>
        </r>
      </text>
    </comment>
    <comment ref="DD112" authorId="0">
      <text>
        <r>
          <rPr>
            <sz val="12"/>
            <rFont val="ＭＳ ゴシック"/>
            <charset val="128"/>
          </rPr>
          <t>再検フラグ13
※照合NG確定処理</t>
        </r>
      </text>
    </comment>
    <comment ref="DE112" authorId="0">
      <text>
        <r>
          <rPr>
            <sz val="12"/>
            <rFont val="ＭＳ ゴシック"/>
            <charset val="128"/>
          </rPr>
          <t>再検フラグ14
※相関チェック(WS間)</t>
        </r>
      </text>
    </comment>
    <comment ref="DF112" authorId="0">
      <text>
        <r>
          <rPr>
            <sz val="12"/>
            <rFont val="ＭＳ ゴシック"/>
            <charset val="128"/>
          </rPr>
          <t>再検フラグ15
※負荷パターンチェック</t>
        </r>
      </text>
    </comment>
    <comment ref="DG112"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2" authorId="0">
      <text>
        <r>
          <rPr>
            <sz val="12"/>
            <rFont val="ＭＳ ゴシック"/>
            <charset val="128"/>
          </rPr>
          <t xml:space="preserve">再検フラグ17
※チェック状態フラグ
[ 0:未ﾁｪｯｸ 1:OK 2:NG ]
(ﾁｪｯｸ不要なフラグは1＝OKの設定にすする)
</t>
        </r>
      </text>
    </comment>
    <comment ref="DI112" authorId="0">
      <text>
        <r>
          <rPr>
            <sz val="12"/>
            <rFont val="ＭＳ ゴシック"/>
            <charset val="128"/>
          </rPr>
          <t>再検フラグ18</t>
        </r>
      </text>
    </comment>
    <comment ref="DJ112" authorId="0">
      <text>
        <r>
          <rPr>
            <sz val="12"/>
            <rFont val="ＭＳ ゴシック"/>
            <charset val="128"/>
          </rPr>
          <t xml:space="preserve">再検フラグ19
※チェック状態フラグ
[ 0:未ﾁｪｯｸ 1:OK 2:NG ]
(ﾁｪｯｸ不要なフラグは1＝OKの設定にすする)
</t>
        </r>
      </text>
    </comment>
    <comment ref="DK112" authorId="0">
      <text>
        <r>
          <rPr>
            <sz val="12"/>
            <rFont val="ＭＳ ゴシック"/>
            <charset val="128"/>
          </rPr>
          <t xml:space="preserve">再検フラグ20
※チェック状態フラグ
[ 0:未ﾁｪｯｸ 1:OK 2:NG ]
(ﾁｪｯｸ不要なフラグは1＝OKの設定にすする)
</t>
        </r>
      </text>
    </comment>
    <comment ref="DL112" authorId="0">
      <text>
        <r>
          <rPr>
            <sz val="12"/>
            <rFont val="ＭＳ ゴシック"/>
            <charset val="128"/>
          </rPr>
          <t>再検理由コードＡ
代表の再検理由コードをセット</t>
        </r>
      </text>
    </comment>
    <comment ref="DM112" authorId="0">
      <text>
        <r>
          <rPr>
            <sz val="12"/>
            <rFont val="ＭＳ ゴシック"/>
            <charset val="128"/>
          </rPr>
          <t xml:space="preserve">再検理由コードＢ
代表の再検理由コードをセット
</t>
        </r>
      </text>
    </comment>
    <comment ref="DN112" authorId="0">
      <text>
        <r>
          <rPr>
            <sz val="12"/>
            <rFont val="ＭＳ ゴシック"/>
            <charset val="128"/>
          </rPr>
          <t>再検理由コードＣ
代表の再検理由コードをセット</t>
        </r>
      </text>
    </comment>
    <comment ref="DO112" authorId="0">
      <text>
        <r>
          <rPr>
            <sz val="12"/>
            <rFont val="ＭＳ ゴシック"/>
            <charset val="128"/>
          </rPr>
          <t>情報更新日時</t>
        </r>
      </text>
    </comment>
    <comment ref="DP112" authorId="0">
      <text>
        <r>
          <rPr>
            <sz val="12"/>
            <rFont val="ＭＳ ゴシック"/>
            <charset val="128"/>
          </rPr>
          <t>情報登録日時
データが作成された時の登録日時</t>
        </r>
      </text>
    </comment>
    <comment ref="DQ112" authorId="0">
      <text>
        <r>
          <rPr>
            <sz val="12"/>
            <rFont val="ＭＳ ゴシック"/>
            <charset val="128"/>
          </rPr>
          <t>照会結果
検査結果＋「以上・以下・未満」等を付加し編集済みの表示用結果値</t>
        </r>
      </text>
    </comment>
    <comment ref="B118" authorId="0">
      <text>
        <r>
          <rPr>
            <sz val="12"/>
            <rFont val="ＭＳ ゴシック"/>
            <charset val="128"/>
          </rPr>
          <t>検査開始日</t>
        </r>
      </text>
    </comment>
    <comment ref="C118" authorId="0">
      <text>
        <r>
          <rPr>
            <sz val="12"/>
            <rFont val="ＭＳ ゴシック"/>
            <charset val="128"/>
          </rPr>
          <t>処理日</t>
        </r>
      </text>
    </comment>
    <comment ref="D11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18" authorId="0">
      <text>
        <r>
          <rPr>
            <sz val="12"/>
            <rFont val="ＭＳ ゴシック"/>
            <charset val="128"/>
          </rPr>
          <t>検体Ｎｏ桁数フラグ
[ ｽﾍﾟｰｽ:旧ﾚｲｱｳﾄ 6:６桁 7:７桁 9:９桁 ]</t>
        </r>
      </text>
    </comment>
    <comment ref="F118" authorId="0">
      <text>
        <r>
          <rPr>
            <sz val="12"/>
            <rFont val="ＭＳ ゴシック"/>
            <charset val="128"/>
          </rPr>
          <t>検査グループ
EUC対応で16byte。</t>
        </r>
      </text>
    </comment>
    <comment ref="G118" authorId="0">
      <text>
        <r>
          <rPr>
            <b/>
            <sz val="12"/>
            <rFont val="ＭＳ ゴシック"/>
            <charset val="128"/>
          </rPr>
          <t xml:space="preserve">項目コード:
</t>
        </r>
      </text>
    </comment>
    <comment ref="H118" authorId="0">
      <text>
        <r>
          <rPr>
            <sz val="12"/>
            <rFont val="ＭＳ ゴシック"/>
            <charset val="128"/>
          </rPr>
          <t>検査回数</t>
        </r>
      </text>
    </comment>
    <comment ref="I118" authorId="0">
      <text>
        <r>
          <rPr>
            <sz val="12"/>
            <rFont val="ＭＳ ゴシック"/>
            <charset val="128"/>
          </rPr>
          <t>検査回数枝番
同一検査回数で希釈倍率が違うものを表現</t>
        </r>
      </text>
    </comment>
    <comment ref="J118" authorId="0">
      <text>
        <r>
          <rPr>
            <sz val="12"/>
            <rFont val="ＭＳ ゴシック"/>
            <charset val="128"/>
          </rPr>
          <t xml:space="preserve">依頼発生元区分
[ 0:上位ｼｽﾃﾑ(報告あり) 1:ｻﾃﾗｲﾄｼｽﾃﾑ(報告あり) 2:ｻﾃﾗｲﾄｼｽﾃﾑ(報告なし) ]
</t>
        </r>
      </text>
    </comment>
    <comment ref="K11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1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18" authorId="0">
      <text>
        <r>
          <rPr>
            <sz val="12"/>
            <rFont val="ＭＳ ゴシック"/>
            <charset val="128"/>
          </rPr>
          <t>ＢＭＬ受付年月日</t>
        </r>
      </text>
    </comment>
    <comment ref="N118" authorId="0">
      <text>
        <r>
          <rPr>
            <sz val="12"/>
            <rFont val="ＭＳ ゴシック"/>
            <charset val="128"/>
          </rPr>
          <t>依頼書Ｎｏ</t>
        </r>
      </text>
    </comment>
    <comment ref="O118" authorId="0">
      <text>
        <r>
          <rPr>
            <sz val="12"/>
            <rFont val="ＭＳ ゴシック"/>
            <charset val="128"/>
          </rPr>
          <t>依頼書Ｎｏ桁数フラグ
[ ｽﾍﾟｰｽ:旧ﾚｲｱｳﾄ 6:６桁 7:７桁 9:９桁 ]</t>
        </r>
      </text>
    </comment>
    <comment ref="P118" authorId="0">
      <text>
        <r>
          <rPr>
            <sz val="12"/>
            <rFont val="ＭＳ ゴシック"/>
            <charset val="128"/>
          </rPr>
          <t>属性世代Ｎｏ
'’０’からカウントアップ</t>
        </r>
      </text>
    </comment>
    <comment ref="Q118" authorId="0">
      <text>
        <r>
          <rPr>
            <sz val="12"/>
            <rFont val="ＭＳ ゴシック"/>
            <charset val="128"/>
          </rPr>
          <t>施設コード</t>
        </r>
      </text>
    </comment>
    <comment ref="R118" authorId="0">
      <text>
        <r>
          <rPr>
            <sz val="12"/>
            <rFont val="ＭＳ ゴシック"/>
            <charset val="128"/>
          </rPr>
          <t>トレーＩＤ</t>
        </r>
      </text>
    </comment>
    <comment ref="S118" authorId="0">
      <text>
        <r>
          <rPr>
            <sz val="12"/>
            <rFont val="ＭＳ ゴシック"/>
            <charset val="128"/>
          </rPr>
          <t>トレーポジション</t>
        </r>
      </text>
    </comment>
    <comment ref="T118" authorId="0">
      <text>
        <r>
          <rPr>
            <sz val="12"/>
            <rFont val="ＭＳ ゴシック"/>
            <charset val="128"/>
          </rPr>
          <t>アッセイラックＩＤ</t>
        </r>
      </text>
    </comment>
    <comment ref="U118" authorId="0">
      <text>
        <r>
          <rPr>
            <sz val="12"/>
            <rFont val="ＭＳ ゴシック"/>
            <charset val="128"/>
          </rPr>
          <t>アッセイラックポジション</t>
        </r>
      </text>
    </comment>
    <comment ref="V118" authorId="0">
      <text>
        <r>
          <rPr>
            <sz val="12"/>
            <rFont val="ＭＳ ゴシック"/>
            <charset val="128"/>
          </rPr>
          <t>親項目コード
分画・負荷の親項目コード</t>
        </r>
      </text>
    </comment>
    <comment ref="W118" authorId="0">
      <text>
        <r>
          <rPr>
            <sz val="12"/>
            <rFont val="ＭＳ ゴシック"/>
            <charset val="128"/>
          </rPr>
          <t>セクションコード
例：　A　生化/マルチ
　　　B　血液学</t>
        </r>
      </text>
    </comment>
    <comment ref="X11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18" authorId="0">
      <text>
        <r>
          <rPr>
            <sz val="12"/>
            <rFont val="ＭＳ ゴシック"/>
            <charset val="128"/>
          </rPr>
          <t>サンプリングコード
現行ＷＳｺｰﾄﾞ</t>
        </r>
      </text>
    </comment>
    <comment ref="Z118" authorId="0">
      <text>
        <r>
          <rPr>
            <sz val="12"/>
            <rFont val="ＭＳ ゴシック"/>
            <charset val="128"/>
          </rPr>
          <t>分析機区分</t>
        </r>
      </text>
    </comment>
    <comment ref="AA118" authorId="0">
      <text>
        <r>
          <rPr>
            <sz val="12"/>
            <rFont val="ＭＳ ゴシック"/>
            <charset val="128"/>
          </rPr>
          <t xml:space="preserve">分析機ライン
</t>
        </r>
      </text>
    </comment>
    <comment ref="AB118" authorId="0">
      <text>
        <r>
          <rPr>
            <sz val="12"/>
            <rFont val="ＭＳ ゴシック"/>
            <charset val="128"/>
          </rPr>
          <t>分析機号機
号機＋モジュールＮＯ</t>
        </r>
      </text>
    </comment>
    <comment ref="AC118" authorId="0">
      <text>
        <r>
          <rPr>
            <sz val="12"/>
            <rFont val="ＭＳ ゴシック"/>
            <charset val="128"/>
          </rPr>
          <t>分析機ＳＥＱ
モジュール単位のSEQ。結果登録時に設定。
BM=分析機からの番号、日立=システム側で振る。</t>
        </r>
      </text>
    </comment>
    <comment ref="AD118" authorId="0">
      <text>
        <r>
          <rPr>
            <sz val="12"/>
            <rFont val="ＭＳ ゴシック"/>
            <charset val="128"/>
          </rPr>
          <t>分析機エラーステータス</t>
        </r>
      </text>
    </comment>
    <comment ref="AE118" authorId="0">
      <text>
        <r>
          <rPr>
            <sz val="12"/>
            <rFont val="ＭＳ ゴシック"/>
            <charset val="128"/>
          </rPr>
          <t>測定日時</t>
        </r>
      </text>
    </comment>
    <comment ref="AF118" authorId="0">
      <text>
        <r>
          <rPr>
            <sz val="12"/>
            <rFont val="ＭＳ ゴシック"/>
            <charset val="128"/>
          </rPr>
          <t>内部項目コード
分析機のチャネルコード
（分析機用項目コード）</t>
        </r>
      </text>
    </comment>
    <comment ref="AG118" authorId="0">
      <text>
        <r>
          <rPr>
            <sz val="12"/>
            <rFont val="ＭＳ ゴシック"/>
            <charset val="128"/>
          </rPr>
          <t>定性・定量フラグ
[ S:定性 R:定量 ]</t>
        </r>
      </text>
    </comment>
    <comment ref="AH118" authorId="0">
      <text>
        <r>
          <rPr>
            <sz val="12"/>
            <rFont val="ＭＳ ゴシック"/>
            <charset val="128"/>
          </rPr>
          <t>材料コード</t>
        </r>
      </text>
    </comment>
    <comment ref="AI118" authorId="0">
      <text>
        <r>
          <rPr>
            <sz val="12"/>
            <rFont val="ＭＳ ゴシック"/>
            <charset val="128"/>
          </rPr>
          <t>優先レベル
ユーザからの希望順位。検査の優先順位を示す。
01～99を任意に設定</t>
        </r>
      </text>
    </comment>
    <comment ref="AJ118" authorId="0">
      <text>
        <r>
          <rPr>
            <sz val="12"/>
            <rFont val="ＭＳ ゴシック"/>
            <charset val="128"/>
          </rPr>
          <t>基準値ＮＯ
報告書に記述する基準値を示す
推定材料と項目コードからマスタ参照して算出</t>
        </r>
      </text>
    </comment>
    <comment ref="AK11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18" authorId="0">
      <text>
        <r>
          <rPr>
            <sz val="12"/>
            <rFont val="ＭＳ ゴシック"/>
            <charset val="128"/>
          </rPr>
          <t>特別基準値ＮＯ
特別基準値マスタから導出した基準値Ｎｏ</t>
        </r>
      </text>
    </comment>
    <comment ref="AM11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18" authorId="0">
      <text>
        <r>
          <rPr>
            <sz val="12"/>
            <rFont val="ＭＳ ゴシック"/>
            <charset val="128"/>
          </rPr>
          <t>非定型負荷時間
非定型負荷区分の時間
G(12)なので24byte</t>
        </r>
      </text>
    </comment>
    <comment ref="AO118" authorId="0">
      <text>
        <r>
          <rPr>
            <sz val="12"/>
            <rFont val="ＭＳ ゴシック"/>
            <charset val="128"/>
          </rPr>
          <t>集検フラグ
[ 0:ﾃﾞﾌｫﾙﾄ 1:集検 ]</t>
        </r>
      </text>
    </comment>
    <comment ref="AP11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18" authorId="0">
      <text>
        <r>
          <rPr>
            <sz val="12"/>
            <rFont val="ＭＳ ゴシック"/>
            <charset val="128"/>
          </rPr>
          <t>凍結フラグ
凍結項目か否かを示す
区分は現行通り？→現行通り
[ ｶ:解凍 空白:一般項目 ﾄ:凍結 ]
EUC対応で2byte。</t>
        </r>
      </text>
    </comment>
    <comment ref="AR118" authorId="0">
      <text>
        <r>
          <rPr>
            <sz val="12"/>
            <rFont val="ＭＳ ゴシック"/>
            <charset val="128"/>
          </rPr>
          <t>実施希釈倍率
実際に測定された希釈倍率。</t>
        </r>
      </text>
    </comment>
    <comment ref="AS11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18" authorId="0">
      <text>
        <r>
          <rPr>
            <sz val="12"/>
            <rFont val="ＭＳ ゴシック"/>
            <charset val="128"/>
          </rPr>
          <t>緊急依頼フラグ
緊急の依頼かどうかを示す。（患者情報より）
[ 0:デフォルト 1:緊急 ]</t>
        </r>
      </text>
    </comment>
    <comment ref="AU118" authorId="0">
      <text>
        <r>
          <rPr>
            <sz val="12"/>
            <rFont val="ＭＳ ゴシック"/>
            <charset val="128"/>
          </rPr>
          <t>緊急依頼ロットＮｏ
緊急依頼の場合に投入する検体のまとまり</t>
        </r>
      </text>
    </comment>
    <comment ref="AV11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1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1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18" authorId="0">
      <text>
        <r>
          <rPr>
            <sz val="12"/>
            <rFont val="ＭＳ ゴシック"/>
            <charset val="128"/>
          </rPr>
          <t xml:space="preserve">生データ
分析機からのそのままの値、手入力したそのままの値。(数値のみ)
</t>
        </r>
      </text>
    </comment>
    <comment ref="AZ118" authorId="0">
      <text>
        <r>
          <rPr>
            <sz val="12"/>
            <rFont val="ＭＳ ゴシック"/>
            <charset val="128"/>
          </rPr>
          <t>検査結果１
基本的に数値データを保管する
必要に応じ換算、補正、校正後の値</t>
        </r>
      </text>
    </comment>
    <comment ref="BA11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1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18" authorId="0">
      <text>
        <r>
          <rPr>
            <sz val="12"/>
            <rFont val="ＭＳ ゴシック"/>
            <charset val="128"/>
          </rPr>
          <t>検査結果補足</t>
        </r>
      </text>
    </comment>
    <comment ref="BD118" authorId="0">
      <text>
        <r>
          <rPr>
            <sz val="12"/>
            <rFont val="ＭＳ ゴシック"/>
            <charset val="128"/>
          </rPr>
          <t>表示結果
画面から手入力された値および、分析機からの値を登録</t>
        </r>
      </text>
    </comment>
    <comment ref="BE118" authorId="0">
      <text>
        <r>
          <rPr>
            <sz val="12"/>
            <rFont val="ＭＳ ゴシック"/>
            <charset val="128"/>
          </rPr>
          <t>指数（ＳＤＩ）</t>
        </r>
      </text>
    </comment>
    <comment ref="BF118" authorId="0">
      <text>
        <r>
          <rPr>
            <sz val="12"/>
            <rFont val="ＭＳ ゴシック"/>
            <charset val="128"/>
          </rPr>
          <t>結果コメント１
４桁コードをセットする場合は頭’０’埋めで右詰めで登録すること</t>
        </r>
      </text>
    </comment>
    <comment ref="BG118" authorId="0">
      <text>
        <r>
          <rPr>
            <sz val="12"/>
            <rFont val="ＭＳ ゴシック"/>
            <charset val="128"/>
          </rPr>
          <t>結果コメント２
４桁コードをセットする場合は頭’０’埋めで右詰めで登録すること</t>
        </r>
      </text>
    </comment>
    <comment ref="BH118" authorId="0">
      <text>
        <r>
          <rPr>
            <sz val="16"/>
            <rFont val="ＭＳ Ｐゴシック"/>
            <charset val="128"/>
          </rPr>
          <t>結果状況コード
[ 0:未入力 1:中間結果 3:最終結果 ]</t>
        </r>
      </text>
    </comment>
    <comment ref="BI118" authorId="0">
      <text>
        <r>
          <rPr>
            <sz val="12"/>
            <rFont val="ＭＳ ゴシック"/>
            <charset val="128"/>
          </rPr>
          <t xml:space="preserve">パニックレンジフラグ
BML設定のパニック値（基準値マスタ）で報告要否を判別。
[ 0:デフォルト 1:BMLパニック報告対象 ]
</t>
        </r>
      </text>
    </comment>
    <comment ref="BJ11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18" authorId="0">
      <text>
        <r>
          <rPr>
            <sz val="12"/>
            <rFont val="ＭＳ ゴシック"/>
            <charset val="128"/>
          </rPr>
          <t xml:space="preserve">結果換算フラグ
換算した結果か否か
[ 0:デフォルト 1:換算結果 ]
</t>
        </r>
      </text>
    </comment>
    <comment ref="BL11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1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1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1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18" authorId="0">
      <text>
        <r>
          <rPr>
            <sz val="12"/>
            <rFont val="ＭＳ ゴシック"/>
            <charset val="128"/>
          </rPr>
          <t>特別異常値区分（男）
施設？で判断可能。</t>
        </r>
      </text>
    </comment>
    <comment ref="BQ118" authorId="0">
      <text>
        <r>
          <rPr>
            <sz val="12"/>
            <rFont val="ＭＳ ゴシック"/>
            <charset val="128"/>
          </rPr>
          <t>特別異常値区分（女）
施設？で判断可能。</t>
        </r>
      </text>
    </comment>
    <comment ref="BR118" authorId="0">
      <text>
        <r>
          <rPr>
            <sz val="12"/>
            <rFont val="ＭＳ ゴシック"/>
            <charset val="128"/>
          </rPr>
          <t>特別異常値区分（不明）
施設？で判断可能。</t>
        </r>
      </text>
    </comment>
    <comment ref="BS118" authorId="0">
      <text>
        <r>
          <rPr>
            <sz val="12"/>
            <rFont val="ＭＳ ゴシック"/>
            <charset val="128"/>
          </rPr>
          <t>血清情報(乳び）レベル
'－３ ～ ＋３</t>
        </r>
      </text>
    </comment>
    <comment ref="BT118" authorId="0">
      <text>
        <r>
          <rPr>
            <sz val="12"/>
            <rFont val="ＭＳ ゴシック"/>
            <charset val="128"/>
          </rPr>
          <t>血清情報(乳び）エラーステータス
分析機の値を設定</t>
        </r>
      </text>
    </comment>
    <comment ref="BU118" authorId="0">
      <text>
        <r>
          <rPr>
            <sz val="12"/>
            <rFont val="ＭＳ ゴシック"/>
            <charset val="128"/>
          </rPr>
          <t>血清情報(溶血) レベル
'－３ ～ ＋３</t>
        </r>
      </text>
    </comment>
    <comment ref="BV118" authorId="0">
      <text>
        <r>
          <rPr>
            <sz val="12"/>
            <rFont val="ＭＳ ゴシック"/>
            <charset val="128"/>
          </rPr>
          <t>血清情報(溶血) エラーステータス
分析機の値を設定</t>
        </r>
      </text>
    </comment>
    <comment ref="BW118" authorId="0">
      <text>
        <r>
          <rPr>
            <sz val="12"/>
            <rFont val="ＭＳ ゴシック"/>
            <charset val="128"/>
          </rPr>
          <t>血清情報(etc)  レベル</t>
        </r>
      </text>
    </comment>
    <comment ref="BX118" authorId="0">
      <text>
        <r>
          <rPr>
            <sz val="12"/>
            <rFont val="ＭＳ ゴシック"/>
            <charset val="128"/>
          </rPr>
          <t>血清情報(etc)  エラーステータス</t>
        </r>
      </text>
    </comment>
    <comment ref="BY118" authorId="0">
      <text>
        <r>
          <rPr>
            <sz val="12"/>
            <rFont val="ＭＳ ゴシック"/>
            <charset val="128"/>
          </rPr>
          <t>コントロールＮｏ
精度管理対象元のコントロールNoを結果登録時に設定。</t>
        </r>
      </text>
    </comment>
    <comment ref="BZ118" authorId="0">
      <text>
        <r>
          <rPr>
            <sz val="12"/>
            <rFont val="ＭＳ ゴシック"/>
            <charset val="128"/>
          </rPr>
          <t>検査ＳＥＱ
検査G単位に振られる番号
初回：分注展開時にトレー毎に振る？W/S時は？</t>
        </r>
      </text>
    </comment>
    <comment ref="CA118" authorId="0">
      <text>
        <r>
          <rPr>
            <sz val="12"/>
            <rFont val="ＭＳ ゴシック"/>
            <charset val="128"/>
          </rPr>
          <t>検査バッチＮｏ</t>
        </r>
      </text>
    </comment>
    <comment ref="CB118" authorId="0">
      <text>
        <r>
          <rPr>
            <sz val="12"/>
            <rFont val="ＭＳ ゴシック"/>
            <charset val="128"/>
          </rPr>
          <t>プロットＮｏ
X_M管理対象元のプロットNoを結果登録時に設定。</t>
        </r>
      </text>
    </comment>
    <comment ref="CC118" authorId="0">
      <text>
        <r>
          <rPr>
            <sz val="12"/>
            <rFont val="ＭＳ ゴシック"/>
            <charset val="128"/>
          </rPr>
          <t>プロットＳＥＱ
プロットNO内のSEQ（ファイルで番号管理）</t>
        </r>
      </text>
    </comment>
    <comment ref="CD118" authorId="0">
      <text>
        <r>
          <rPr>
            <sz val="12"/>
            <rFont val="ＭＳ ゴシック"/>
            <charset val="128"/>
          </rPr>
          <t>データ入力担当者</t>
        </r>
      </text>
    </comment>
    <comment ref="CE118" authorId="0">
      <text>
        <r>
          <rPr>
            <sz val="12"/>
            <rFont val="ＭＳ ゴシック"/>
            <charset val="128"/>
          </rPr>
          <t>データ入力日時</t>
        </r>
      </text>
    </comment>
    <comment ref="CF118" authorId="0">
      <text>
        <r>
          <rPr>
            <sz val="12"/>
            <rFont val="ＭＳ ゴシック"/>
            <charset val="128"/>
          </rPr>
          <t>検査完了日時</t>
        </r>
      </text>
    </comment>
    <comment ref="CG118" authorId="0">
      <text>
        <r>
          <rPr>
            <sz val="12"/>
            <rFont val="ＭＳ ゴシック"/>
            <charset val="128"/>
          </rPr>
          <t>報告日時</t>
        </r>
      </text>
    </comment>
    <comment ref="CH118" authorId="0">
      <text>
        <r>
          <rPr>
            <sz val="12"/>
            <rFont val="ＭＳ ゴシック"/>
            <charset val="128"/>
          </rPr>
          <t>報告希望時間
施設からの報告希望時間。
属性情報から引き継ぐ</t>
        </r>
      </text>
    </comment>
    <comment ref="CI118" authorId="0">
      <text>
        <r>
          <rPr>
            <sz val="12"/>
            <rFont val="ＭＳ ゴシック"/>
            <charset val="128"/>
          </rPr>
          <t>次回報告予定日
中間報告対象の最終報告予定日
報告時に項目マスタで＋日数を取得し設定</t>
        </r>
      </text>
    </comment>
    <comment ref="CJ118" authorId="0">
      <text>
        <r>
          <rPr>
            <sz val="12"/>
            <rFont val="ＭＳ ゴシック"/>
            <charset val="128"/>
          </rPr>
          <t>次回報告予定時刻
報告希望時間から引き継ぐ</t>
        </r>
      </text>
    </comment>
    <comment ref="CK11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18" authorId="0">
      <text>
        <r>
          <rPr>
            <sz val="12"/>
            <rFont val="ＭＳ ゴシック"/>
            <charset val="128"/>
          </rPr>
          <t>画像別紙フラグ
画像別紙情報が存在するか否か
[ 0:無し 1:有り]
検査結果詳細情報を使用する</t>
        </r>
      </text>
    </comment>
    <comment ref="CM118" authorId="0">
      <text>
        <r>
          <rPr>
            <sz val="12"/>
            <rFont val="ＭＳ ゴシック"/>
            <charset val="128"/>
          </rPr>
          <t>補正フラグ
[ 0:補正対象外 1:手動補正前 2:自動補正前 3:手動補正済 4:自動補正済 ]</t>
        </r>
      </text>
    </comment>
    <comment ref="CN118" authorId="0">
      <text>
        <r>
          <rPr>
            <sz val="12"/>
            <rFont val="ＭＳ Ｐゴシック"/>
            <charset val="128"/>
          </rPr>
          <t>結果優先フラグ
複数検査回数で画面、帳票等に優先的に表示させるためのフラグ
[ ｽﾍﾟｰｽ:ﾃﾞﾌｫﾙﾄ 1:優先結果 ]</t>
        </r>
      </text>
    </comment>
    <comment ref="CO118" authorId="0">
      <text>
        <r>
          <rPr>
            <sz val="12"/>
            <rFont val="ＭＳ ゴシック"/>
            <charset val="128"/>
          </rPr>
          <t>手入力フラグ
手入力されたかどうかを判断するフラグ
[ ｽﾍﾟｰｽ:ﾃﾞﾌｫﾙﾄ 1:手入力結果 ]</t>
        </r>
      </text>
    </comment>
    <comment ref="CP118" authorId="0">
      <text>
        <r>
          <rPr>
            <sz val="12"/>
            <rFont val="ＭＳ ゴシック"/>
            <charset val="128"/>
          </rPr>
          <t>採用フラグ
同一検査回数内で結果を採用したフラグ</t>
        </r>
      </text>
    </comment>
    <comment ref="CQ11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18" authorId="0">
      <text>
        <r>
          <rPr>
            <sz val="12"/>
            <rFont val="ＭＳ ゴシック"/>
            <charset val="128"/>
          </rPr>
          <t>再検フラグ01
オンライン、入力画面にてレンジチェック（RNGCHKMST）を行った際に更新する。
正常　　　：０、１
高値エラー：３
低値エラー：４</t>
        </r>
      </text>
    </comment>
    <comment ref="CS11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1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18" authorId="0">
      <text>
        <r>
          <rPr>
            <sz val="12"/>
            <rFont val="ＭＳ ゴシック"/>
            <charset val="128"/>
          </rPr>
          <t>再検フラグ04
※分画チェック</t>
        </r>
      </text>
    </comment>
    <comment ref="CV118" authorId="0">
      <text>
        <r>
          <rPr>
            <sz val="12"/>
            <rFont val="ＭＳ ゴシック"/>
            <charset val="128"/>
          </rPr>
          <t>再検フラグ05
※乳び・溶血チェック</t>
        </r>
      </text>
    </comment>
    <comment ref="CW118" authorId="0">
      <text>
        <r>
          <rPr>
            <sz val="12"/>
            <rFont val="ＭＳ ゴシック"/>
            <charset val="128"/>
          </rPr>
          <t xml:space="preserve">※履歴チェック
</t>
        </r>
      </text>
    </comment>
    <comment ref="CX11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18" authorId="0">
      <text>
        <r>
          <rPr>
            <sz val="12"/>
            <rFont val="ＭＳ ゴシック"/>
            <charset val="128"/>
          </rPr>
          <t>再検フラグ08
※計算チェック</t>
        </r>
      </text>
    </comment>
    <comment ref="CZ118" authorId="0">
      <text>
        <r>
          <rPr>
            <sz val="12"/>
            <rFont val="ＭＳ ゴシック"/>
            <charset val="128"/>
          </rPr>
          <t>再検フラグ09
※１００％チェック</t>
        </r>
      </text>
    </comment>
    <comment ref="DA118" authorId="0">
      <text>
        <r>
          <rPr>
            <sz val="12"/>
            <rFont val="ＭＳ ゴシック"/>
            <charset val="128"/>
          </rPr>
          <t>再検フラグ10
※透析前後チェック</t>
        </r>
      </text>
    </comment>
    <comment ref="DB11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18" authorId="0">
      <text>
        <r>
          <rPr>
            <sz val="12"/>
            <rFont val="ＭＳ ゴシック"/>
            <charset val="128"/>
          </rPr>
          <t xml:space="preserve">再検フラグ12
※校正処理
</t>
        </r>
      </text>
    </comment>
    <comment ref="DD118" authorId="0">
      <text>
        <r>
          <rPr>
            <sz val="12"/>
            <rFont val="ＭＳ ゴシック"/>
            <charset val="128"/>
          </rPr>
          <t>再検フラグ13
※照合NG確定処理</t>
        </r>
      </text>
    </comment>
    <comment ref="DE118" authorId="0">
      <text>
        <r>
          <rPr>
            <sz val="12"/>
            <rFont val="ＭＳ ゴシック"/>
            <charset val="128"/>
          </rPr>
          <t>再検フラグ14
※相関チェック(WS間)</t>
        </r>
      </text>
    </comment>
    <comment ref="DF118" authorId="0">
      <text>
        <r>
          <rPr>
            <sz val="12"/>
            <rFont val="ＭＳ ゴシック"/>
            <charset val="128"/>
          </rPr>
          <t>再検フラグ15
※負荷パターンチェック</t>
        </r>
      </text>
    </comment>
    <comment ref="DG11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18" authorId="0">
      <text>
        <r>
          <rPr>
            <sz val="12"/>
            <rFont val="ＭＳ ゴシック"/>
            <charset val="128"/>
          </rPr>
          <t xml:space="preserve">再検フラグ17
※チェック状態フラグ
[ 0:未ﾁｪｯｸ 1:OK 2:NG ]
(ﾁｪｯｸ不要なフラグは1＝OKの設定にすする)
</t>
        </r>
      </text>
    </comment>
    <comment ref="DI118" authorId="0">
      <text>
        <r>
          <rPr>
            <sz val="12"/>
            <rFont val="ＭＳ ゴシック"/>
            <charset val="128"/>
          </rPr>
          <t>再検フラグ18</t>
        </r>
      </text>
    </comment>
    <comment ref="DJ118" authorId="0">
      <text>
        <r>
          <rPr>
            <sz val="12"/>
            <rFont val="ＭＳ ゴシック"/>
            <charset val="128"/>
          </rPr>
          <t xml:space="preserve">再検フラグ19
※チェック状態フラグ
[ 0:未ﾁｪｯｸ 1:OK 2:NG ]
(ﾁｪｯｸ不要なフラグは1＝OKの設定にすする)
</t>
        </r>
      </text>
    </comment>
    <comment ref="DK118" authorId="0">
      <text>
        <r>
          <rPr>
            <sz val="12"/>
            <rFont val="ＭＳ ゴシック"/>
            <charset val="128"/>
          </rPr>
          <t xml:space="preserve">再検フラグ20
※チェック状態フラグ
[ 0:未ﾁｪｯｸ 1:OK 2:NG ]
(ﾁｪｯｸ不要なフラグは1＝OKの設定にすする)
</t>
        </r>
      </text>
    </comment>
    <comment ref="DL118" authorId="0">
      <text>
        <r>
          <rPr>
            <sz val="12"/>
            <rFont val="ＭＳ ゴシック"/>
            <charset val="128"/>
          </rPr>
          <t>再検理由コードＡ
代表の再検理由コードをセット</t>
        </r>
      </text>
    </comment>
    <comment ref="DM118" authorId="0">
      <text>
        <r>
          <rPr>
            <sz val="12"/>
            <rFont val="ＭＳ ゴシック"/>
            <charset val="128"/>
          </rPr>
          <t xml:space="preserve">再検理由コードＢ
代表の再検理由コードをセット
</t>
        </r>
      </text>
    </comment>
    <comment ref="DN118" authorId="0">
      <text>
        <r>
          <rPr>
            <sz val="12"/>
            <rFont val="ＭＳ ゴシック"/>
            <charset val="128"/>
          </rPr>
          <t>再検理由コードＣ
代表の再検理由コードをセット</t>
        </r>
      </text>
    </comment>
    <comment ref="DO118" authorId="0">
      <text>
        <r>
          <rPr>
            <sz val="12"/>
            <rFont val="ＭＳ ゴシック"/>
            <charset val="128"/>
          </rPr>
          <t>情報更新日時</t>
        </r>
      </text>
    </comment>
    <comment ref="DP118" authorId="0">
      <text>
        <r>
          <rPr>
            <sz val="12"/>
            <rFont val="ＭＳ ゴシック"/>
            <charset val="128"/>
          </rPr>
          <t>情報登録日時
データが作成された時の登録日時</t>
        </r>
      </text>
    </comment>
    <comment ref="DQ118" authorId="0">
      <text>
        <r>
          <rPr>
            <sz val="12"/>
            <rFont val="ＭＳ ゴシック"/>
            <charset val="128"/>
          </rPr>
          <t>照会結果
検査結果＋「以上・以下・未満」等を付加し編集済みの表示用結果値</t>
        </r>
      </text>
    </comment>
    <comment ref="B124" authorId="0">
      <text>
        <r>
          <rPr>
            <sz val="12"/>
            <rFont val="ＭＳ ゴシック"/>
            <charset val="128"/>
          </rPr>
          <t>検査開始日</t>
        </r>
      </text>
    </comment>
    <comment ref="C124" authorId="0">
      <text>
        <r>
          <rPr>
            <sz val="12"/>
            <rFont val="ＭＳ ゴシック"/>
            <charset val="128"/>
          </rPr>
          <t>処理日</t>
        </r>
      </text>
    </comment>
    <comment ref="D12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24" authorId="0">
      <text>
        <r>
          <rPr>
            <sz val="12"/>
            <rFont val="ＭＳ ゴシック"/>
            <charset val="128"/>
          </rPr>
          <t>検体Ｎｏ桁数フラグ
[ ｽﾍﾟｰｽ:旧ﾚｲｱｳﾄ 6:６桁 7:７桁 9:９桁 ]</t>
        </r>
      </text>
    </comment>
    <comment ref="F124" authorId="0">
      <text>
        <r>
          <rPr>
            <sz val="12"/>
            <rFont val="ＭＳ ゴシック"/>
            <charset val="128"/>
          </rPr>
          <t>検査グループ
EUC対応で16byte。</t>
        </r>
      </text>
    </comment>
    <comment ref="G124" authorId="0">
      <text>
        <r>
          <rPr>
            <b/>
            <sz val="12"/>
            <rFont val="ＭＳ ゴシック"/>
            <charset val="128"/>
          </rPr>
          <t xml:space="preserve">項目コード:
</t>
        </r>
      </text>
    </comment>
    <comment ref="H124" authorId="0">
      <text>
        <r>
          <rPr>
            <sz val="12"/>
            <rFont val="ＭＳ ゴシック"/>
            <charset val="128"/>
          </rPr>
          <t>検査回数</t>
        </r>
      </text>
    </comment>
    <comment ref="I124" authorId="0">
      <text>
        <r>
          <rPr>
            <sz val="12"/>
            <rFont val="ＭＳ ゴシック"/>
            <charset val="128"/>
          </rPr>
          <t>検査回数枝番
同一検査回数で希釈倍率が違うものを表現</t>
        </r>
      </text>
    </comment>
    <comment ref="J124" authorId="0">
      <text>
        <r>
          <rPr>
            <sz val="12"/>
            <rFont val="ＭＳ ゴシック"/>
            <charset val="128"/>
          </rPr>
          <t xml:space="preserve">依頼発生元区分
[ 0:上位ｼｽﾃﾑ(報告あり) 1:ｻﾃﾗｲﾄｼｽﾃﾑ(報告あり) 2:ｻﾃﾗｲﾄｼｽﾃﾑ(報告なし) ]
</t>
        </r>
      </text>
    </comment>
    <comment ref="K12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2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24" authorId="0">
      <text>
        <r>
          <rPr>
            <sz val="12"/>
            <rFont val="ＭＳ ゴシック"/>
            <charset val="128"/>
          </rPr>
          <t>ＢＭＬ受付年月日</t>
        </r>
      </text>
    </comment>
    <comment ref="N124" authorId="0">
      <text>
        <r>
          <rPr>
            <sz val="12"/>
            <rFont val="ＭＳ ゴシック"/>
            <charset val="128"/>
          </rPr>
          <t>依頼書Ｎｏ</t>
        </r>
      </text>
    </comment>
    <comment ref="O124" authorId="0">
      <text>
        <r>
          <rPr>
            <sz val="12"/>
            <rFont val="ＭＳ ゴシック"/>
            <charset val="128"/>
          </rPr>
          <t>依頼書Ｎｏ桁数フラグ
[ ｽﾍﾟｰｽ:旧ﾚｲｱｳﾄ 6:６桁 7:７桁 9:９桁 ]</t>
        </r>
      </text>
    </comment>
    <comment ref="P124" authorId="0">
      <text>
        <r>
          <rPr>
            <sz val="12"/>
            <rFont val="ＭＳ ゴシック"/>
            <charset val="128"/>
          </rPr>
          <t>属性世代Ｎｏ
'’０’からカウントアップ</t>
        </r>
      </text>
    </comment>
    <comment ref="Q124" authorId="0">
      <text>
        <r>
          <rPr>
            <sz val="12"/>
            <rFont val="ＭＳ ゴシック"/>
            <charset val="128"/>
          </rPr>
          <t>施設コード</t>
        </r>
      </text>
    </comment>
    <comment ref="R124" authorId="0">
      <text>
        <r>
          <rPr>
            <sz val="12"/>
            <rFont val="ＭＳ ゴシック"/>
            <charset val="128"/>
          </rPr>
          <t>トレーＩＤ</t>
        </r>
      </text>
    </comment>
    <comment ref="S124" authorId="0">
      <text>
        <r>
          <rPr>
            <sz val="12"/>
            <rFont val="ＭＳ ゴシック"/>
            <charset val="128"/>
          </rPr>
          <t>トレーポジション</t>
        </r>
      </text>
    </comment>
    <comment ref="T124" authorId="0">
      <text>
        <r>
          <rPr>
            <sz val="12"/>
            <rFont val="ＭＳ ゴシック"/>
            <charset val="128"/>
          </rPr>
          <t>アッセイラックＩＤ</t>
        </r>
      </text>
    </comment>
    <comment ref="U124" authorId="0">
      <text>
        <r>
          <rPr>
            <sz val="12"/>
            <rFont val="ＭＳ ゴシック"/>
            <charset val="128"/>
          </rPr>
          <t>アッセイラックポジション</t>
        </r>
      </text>
    </comment>
    <comment ref="V124" authorId="0">
      <text>
        <r>
          <rPr>
            <sz val="12"/>
            <rFont val="ＭＳ ゴシック"/>
            <charset val="128"/>
          </rPr>
          <t>親項目コード
分画・負荷の親項目コード</t>
        </r>
      </text>
    </comment>
    <comment ref="W124" authorId="0">
      <text>
        <r>
          <rPr>
            <sz val="12"/>
            <rFont val="ＭＳ ゴシック"/>
            <charset val="128"/>
          </rPr>
          <t>セクションコード
例：　A　生化/マルチ
　　　B　血液学</t>
        </r>
      </text>
    </comment>
    <comment ref="X12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24" authorId="0">
      <text>
        <r>
          <rPr>
            <sz val="12"/>
            <rFont val="ＭＳ ゴシック"/>
            <charset val="128"/>
          </rPr>
          <t>サンプリングコード
現行ＷＳｺｰﾄﾞ</t>
        </r>
      </text>
    </comment>
    <comment ref="Z124" authorId="0">
      <text>
        <r>
          <rPr>
            <sz val="12"/>
            <rFont val="ＭＳ ゴシック"/>
            <charset val="128"/>
          </rPr>
          <t>分析機区分</t>
        </r>
      </text>
    </comment>
    <comment ref="AA124" authorId="0">
      <text>
        <r>
          <rPr>
            <sz val="12"/>
            <rFont val="ＭＳ ゴシック"/>
            <charset val="128"/>
          </rPr>
          <t xml:space="preserve">分析機ライン
</t>
        </r>
      </text>
    </comment>
    <comment ref="AB124" authorId="0">
      <text>
        <r>
          <rPr>
            <sz val="12"/>
            <rFont val="ＭＳ ゴシック"/>
            <charset val="128"/>
          </rPr>
          <t>分析機号機
号機＋モジュールＮＯ</t>
        </r>
      </text>
    </comment>
    <comment ref="AC124" authorId="0">
      <text>
        <r>
          <rPr>
            <sz val="12"/>
            <rFont val="ＭＳ ゴシック"/>
            <charset val="128"/>
          </rPr>
          <t>分析機ＳＥＱ
モジュール単位のSEQ。結果登録時に設定。
BM=分析機からの番号、日立=システム側で振る。</t>
        </r>
      </text>
    </comment>
    <comment ref="AD124" authorId="0">
      <text>
        <r>
          <rPr>
            <sz val="12"/>
            <rFont val="ＭＳ ゴシック"/>
            <charset val="128"/>
          </rPr>
          <t>分析機エラーステータス</t>
        </r>
      </text>
    </comment>
    <comment ref="AE124" authorId="0">
      <text>
        <r>
          <rPr>
            <sz val="12"/>
            <rFont val="ＭＳ ゴシック"/>
            <charset val="128"/>
          </rPr>
          <t>測定日時</t>
        </r>
      </text>
    </comment>
    <comment ref="AF124" authorId="0">
      <text>
        <r>
          <rPr>
            <sz val="12"/>
            <rFont val="ＭＳ ゴシック"/>
            <charset val="128"/>
          </rPr>
          <t>内部項目コード
分析機のチャネルコード
（分析機用項目コード）</t>
        </r>
      </text>
    </comment>
    <comment ref="AG124" authorId="0">
      <text>
        <r>
          <rPr>
            <sz val="12"/>
            <rFont val="ＭＳ ゴシック"/>
            <charset val="128"/>
          </rPr>
          <t>定性・定量フラグ
[ S:定性 R:定量 ]</t>
        </r>
      </text>
    </comment>
    <comment ref="AH124" authorId="0">
      <text>
        <r>
          <rPr>
            <sz val="12"/>
            <rFont val="ＭＳ ゴシック"/>
            <charset val="128"/>
          </rPr>
          <t>材料コード</t>
        </r>
      </text>
    </comment>
    <comment ref="AI124" authorId="0">
      <text>
        <r>
          <rPr>
            <sz val="12"/>
            <rFont val="ＭＳ ゴシック"/>
            <charset val="128"/>
          </rPr>
          <t>優先レベル
ユーザからの希望順位。検査の優先順位を示す。
01～99を任意に設定</t>
        </r>
      </text>
    </comment>
    <comment ref="AJ124" authorId="0">
      <text>
        <r>
          <rPr>
            <sz val="12"/>
            <rFont val="ＭＳ ゴシック"/>
            <charset val="128"/>
          </rPr>
          <t>基準値ＮＯ
報告書に記述する基準値を示す
推定材料と項目コードからマスタ参照して算出</t>
        </r>
      </text>
    </comment>
    <comment ref="AK12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24" authorId="0">
      <text>
        <r>
          <rPr>
            <sz val="12"/>
            <rFont val="ＭＳ ゴシック"/>
            <charset val="128"/>
          </rPr>
          <t>特別基準値ＮＯ
特別基準値マスタから導出した基準値Ｎｏ</t>
        </r>
      </text>
    </comment>
    <comment ref="AM12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24" authorId="0">
      <text>
        <r>
          <rPr>
            <sz val="12"/>
            <rFont val="ＭＳ ゴシック"/>
            <charset val="128"/>
          </rPr>
          <t>非定型負荷時間
非定型負荷区分の時間
G(12)なので24byte</t>
        </r>
      </text>
    </comment>
    <comment ref="AO124" authorId="0">
      <text>
        <r>
          <rPr>
            <sz val="12"/>
            <rFont val="ＭＳ ゴシック"/>
            <charset val="128"/>
          </rPr>
          <t>集検フラグ
[ 0:ﾃﾞﾌｫﾙﾄ 1:集検 ]</t>
        </r>
      </text>
    </comment>
    <comment ref="AP12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24" authorId="0">
      <text>
        <r>
          <rPr>
            <sz val="12"/>
            <rFont val="ＭＳ ゴシック"/>
            <charset val="128"/>
          </rPr>
          <t>凍結フラグ
凍結項目か否かを示す
区分は現行通り？→現行通り
[ ｶ:解凍 空白:一般項目 ﾄ:凍結 ]
EUC対応で2byte。</t>
        </r>
      </text>
    </comment>
    <comment ref="AR124" authorId="0">
      <text>
        <r>
          <rPr>
            <sz val="12"/>
            <rFont val="ＭＳ ゴシック"/>
            <charset val="128"/>
          </rPr>
          <t>実施希釈倍率
実際に測定された希釈倍率。</t>
        </r>
      </text>
    </comment>
    <comment ref="AS12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24" authorId="0">
      <text>
        <r>
          <rPr>
            <sz val="12"/>
            <rFont val="ＭＳ ゴシック"/>
            <charset val="128"/>
          </rPr>
          <t>緊急依頼フラグ
緊急の依頼かどうかを示す。（患者情報より）
[ 0:デフォルト 1:緊急 ]</t>
        </r>
      </text>
    </comment>
    <comment ref="AU124" authorId="0">
      <text>
        <r>
          <rPr>
            <sz val="12"/>
            <rFont val="ＭＳ ゴシック"/>
            <charset val="128"/>
          </rPr>
          <t>緊急依頼ロットＮｏ
緊急依頼の場合に投入する検体のまとまり</t>
        </r>
      </text>
    </comment>
    <comment ref="AV12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2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2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24" authorId="0">
      <text>
        <r>
          <rPr>
            <sz val="12"/>
            <rFont val="ＭＳ ゴシック"/>
            <charset val="128"/>
          </rPr>
          <t xml:space="preserve">生データ
分析機からのそのままの値、手入力したそのままの値。(数値のみ)
</t>
        </r>
      </text>
    </comment>
    <comment ref="AZ124" authorId="0">
      <text>
        <r>
          <rPr>
            <sz val="12"/>
            <rFont val="ＭＳ ゴシック"/>
            <charset val="128"/>
          </rPr>
          <t>検査結果１
基本的に数値データを保管する
必要に応じ換算、補正、校正後の値</t>
        </r>
      </text>
    </comment>
    <comment ref="BA12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2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24" authorId="0">
      <text>
        <r>
          <rPr>
            <sz val="12"/>
            <rFont val="ＭＳ ゴシック"/>
            <charset val="128"/>
          </rPr>
          <t>検査結果補足</t>
        </r>
      </text>
    </comment>
    <comment ref="BD124" authorId="0">
      <text>
        <r>
          <rPr>
            <sz val="12"/>
            <rFont val="ＭＳ ゴシック"/>
            <charset val="128"/>
          </rPr>
          <t>表示結果
画面から手入力された値および、分析機からの値を登録</t>
        </r>
      </text>
    </comment>
    <comment ref="BE124" authorId="0">
      <text>
        <r>
          <rPr>
            <sz val="12"/>
            <rFont val="ＭＳ ゴシック"/>
            <charset val="128"/>
          </rPr>
          <t>指数（ＳＤＩ）</t>
        </r>
      </text>
    </comment>
    <comment ref="BF124" authorId="0">
      <text>
        <r>
          <rPr>
            <sz val="12"/>
            <rFont val="ＭＳ ゴシック"/>
            <charset val="128"/>
          </rPr>
          <t>結果コメント１
４桁コードをセットする場合は頭’０’埋めで右詰めで登録すること</t>
        </r>
      </text>
    </comment>
    <comment ref="BG124" authorId="0">
      <text>
        <r>
          <rPr>
            <sz val="12"/>
            <rFont val="ＭＳ ゴシック"/>
            <charset val="128"/>
          </rPr>
          <t>結果コメント２
４桁コードをセットする場合は頭’０’埋めで右詰めで登録すること</t>
        </r>
      </text>
    </comment>
    <comment ref="BH124" authorId="0">
      <text>
        <r>
          <rPr>
            <sz val="16"/>
            <rFont val="ＭＳ Ｐゴシック"/>
            <charset val="128"/>
          </rPr>
          <t>結果状況コード
[ 0:未入力 1:中間結果 3:最終結果 ]</t>
        </r>
      </text>
    </comment>
    <comment ref="BI124" authorId="0">
      <text>
        <r>
          <rPr>
            <sz val="12"/>
            <rFont val="ＭＳ ゴシック"/>
            <charset val="128"/>
          </rPr>
          <t xml:space="preserve">パニックレンジフラグ
BML設定のパニック値（基準値マスタ）で報告要否を判別。
[ 0:デフォルト 1:BMLパニック報告対象 ]
</t>
        </r>
      </text>
    </comment>
    <comment ref="BJ12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24" authorId="0">
      <text>
        <r>
          <rPr>
            <sz val="12"/>
            <rFont val="ＭＳ ゴシック"/>
            <charset val="128"/>
          </rPr>
          <t xml:space="preserve">結果換算フラグ
換算した結果か否か
[ 0:デフォルト 1:換算結果 ]
</t>
        </r>
      </text>
    </comment>
    <comment ref="BL12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2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2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2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24" authorId="0">
      <text>
        <r>
          <rPr>
            <sz val="12"/>
            <rFont val="ＭＳ ゴシック"/>
            <charset val="128"/>
          </rPr>
          <t>特別異常値区分（男）
施設？で判断可能。</t>
        </r>
      </text>
    </comment>
    <comment ref="BQ124" authorId="0">
      <text>
        <r>
          <rPr>
            <sz val="12"/>
            <rFont val="ＭＳ ゴシック"/>
            <charset val="128"/>
          </rPr>
          <t>特別異常値区分（女）
施設？で判断可能。</t>
        </r>
      </text>
    </comment>
    <comment ref="BR124" authorId="0">
      <text>
        <r>
          <rPr>
            <sz val="12"/>
            <rFont val="ＭＳ ゴシック"/>
            <charset val="128"/>
          </rPr>
          <t>特別異常値区分（不明）
施設？で判断可能。</t>
        </r>
      </text>
    </comment>
    <comment ref="BS124" authorId="0">
      <text>
        <r>
          <rPr>
            <sz val="12"/>
            <rFont val="ＭＳ ゴシック"/>
            <charset val="128"/>
          </rPr>
          <t>血清情報(乳び）レベル
'－３ ～ ＋３</t>
        </r>
      </text>
    </comment>
    <comment ref="BT124" authorId="0">
      <text>
        <r>
          <rPr>
            <sz val="12"/>
            <rFont val="ＭＳ ゴシック"/>
            <charset val="128"/>
          </rPr>
          <t>血清情報(乳び）エラーステータス
分析機の値を設定</t>
        </r>
      </text>
    </comment>
    <comment ref="BU124" authorId="0">
      <text>
        <r>
          <rPr>
            <sz val="12"/>
            <rFont val="ＭＳ ゴシック"/>
            <charset val="128"/>
          </rPr>
          <t>血清情報(溶血) レベル
'－３ ～ ＋３</t>
        </r>
      </text>
    </comment>
    <comment ref="BV124" authorId="0">
      <text>
        <r>
          <rPr>
            <sz val="12"/>
            <rFont val="ＭＳ ゴシック"/>
            <charset val="128"/>
          </rPr>
          <t>血清情報(溶血) エラーステータス
分析機の値を設定</t>
        </r>
      </text>
    </comment>
    <comment ref="BW124" authorId="0">
      <text>
        <r>
          <rPr>
            <sz val="12"/>
            <rFont val="ＭＳ ゴシック"/>
            <charset val="128"/>
          </rPr>
          <t>血清情報(etc)  レベル</t>
        </r>
      </text>
    </comment>
    <comment ref="BX124" authorId="0">
      <text>
        <r>
          <rPr>
            <sz val="12"/>
            <rFont val="ＭＳ ゴシック"/>
            <charset val="128"/>
          </rPr>
          <t>血清情報(etc)  エラーステータス</t>
        </r>
      </text>
    </comment>
    <comment ref="BY124" authorId="0">
      <text>
        <r>
          <rPr>
            <sz val="12"/>
            <rFont val="ＭＳ ゴシック"/>
            <charset val="128"/>
          </rPr>
          <t>コントロールＮｏ
精度管理対象元のコントロールNoを結果登録時に設定。</t>
        </r>
      </text>
    </comment>
    <comment ref="BZ124" authorId="0">
      <text>
        <r>
          <rPr>
            <sz val="12"/>
            <rFont val="ＭＳ ゴシック"/>
            <charset val="128"/>
          </rPr>
          <t>検査ＳＥＱ
検査G単位に振られる番号
初回：分注展開時にトレー毎に振る？W/S時は？</t>
        </r>
      </text>
    </comment>
    <comment ref="CA124" authorId="0">
      <text>
        <r>
          <rPr>
            <sz val="12"/>
            <rFont val="ＭＳ ゴシック"/>
            <charset val="128"/>
          </rPr>
          <t>検査バッチＮｏ</t>
        </r>
      </text>
    </comment>
    <comment ref="CB124" authorId="0">
      <text>
        <r>
          <rPr>
            <sz val="12"/>
            <rFont val="ＭＳ ゴシック"/>
            <charset val="128"/>
          </rPr>
          <t>プロットＮｏ
X_M管理対象元のプロットNoを結果登録時に設定。</t>
        </r>
      </text>
    </comment>
    <comment ref="CC124" authorId="0">
      <text>
        <r>
          <rPr>
            <sz val="12"/>
            <rFont val="ＭＳ ゴシック"/>
            <charset val="128"/>
          </rPr>
          <t>プロットＳＥＱ
プロットNO内のSEQ（ファイルで番号管理）</t>
        </r>
      </text>
    </comment>
    <comment ref="CD124" authorId="0">
      <text>
        <r>
          <rPr>
            <sz val="12"/>
            <rFont val="ＭＳ ゴシック"/>
            <charset val="128"/>
          </rPr>
          <t>データ入力担当者</t>
        </r>
      </text>
    </comment>
    <comment ref="CE124" authorId="0">
      <text>
        <r>
          <rPr>
            <sz val="12"/>
            <rFont val="ＭＳ ゴシック"/>
            <charset val="128"/>
          </rPr>
          <t>データ入力日時</t>
        </r>
      </text>
    </comment>
    <comment ref="CF124" authorId="0">
      <text>
        <r>
          <rPr>
            <sz val="12"/>
            <rFont val="ＭＳ ゴシック"/>
            <charset val="128"/>
          </rPr>
          <t>検査完了日時</t>
        </r>
      </text>
    </comment>
    <comment ref="CG124" authorId="0">
      <text>
        <r>
          <rPr>
            <sz val="12"/>
            <rFont val="ＭＳ ゴシック"/>
            <charset val="128"/>
          </rPr>
          <t>報告日時</t>
        </r>
      </text>
    </comment>
    <comment ref="CH124" authorId="0">
      <text>
        <r>
          <rPr>
            <sz val="12"/>
            <rFont val="ＭＳ ゴシック"/>
            <charset val="128"/>
          </rPr>
          <t>報告希望時間
施設からの報告希望時間。
属性情報から引き継ぐ</t>
        </r>
      </text>
    </comment>
    <comment ref="CI124" authorId="0">
      <text>
        <r>
          <rPr>
            <sz val="12"/>
            <rFont val="ＭＳ ゴシック"/>
            <charset val="128"/>
          </rPr>
          <t>次回報告予定日
中間報告対象の最終報告予定日
報告時に項目マスタで＋日数を取得し設定</t>
        </r>
      </text>
    </comment>
    <comment ref="CJ124" authorId="0">
      <text>
        <r>
          <rPr>
            <sz val="12"/>
            <rFont val="ＭＳ ゴシック"/>
            <charset val="128"/>
          </rPr>
          <t>次回報告予定時刻
報告希望時間から引き継ぐ</t>
        </r>
      </text>
    </comment>
    <comment ref="CK12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24" authorId="0">
      <text>
        <r>
          <rPr>
            <sz val="12"/>
            <rFont val="ＭＳ ゴシック"/>
            <charset val="128"/>
          </rPr>
          <t>画像別紙フラグ
画像別紙情報が存在するか否か
[ 0:無し 1:有り]
検査結果詳細情報を使用する</t>
        </r>
      </text>
    </comment>
    <comment ref="CM124" authorId="0">
      <text>
        <r>
          <rPr>
            <sz val="12"/>
            <rFont val="ＭＳ ゴシック"/>
            <charset val="128"/>
          </rPr>
          <t>補正フラグ
[ 0:補正対象外 1:手動補正前 2:自動補正前 3:手動補正済 4:自動補正済 ]</t>
        </r>
      </text>
    </comment>
    <comment ref="CN124" authorId="0">
      <text>
        <r>
          <rPr>
            <sz val="12"/>
            <rFont val="ＭＳ Ｐゴシック"/>
            <charset val="128"/>
          </rPr>
          <t>結果優先フラグ
複数検査回数で画面、帳票等に優先的に表示させるためのフラグ
[ ｽﾍﾟｰｽ:ﾃﾞﾌｫﾙﾄ 1:優先結果 ]</t>
        </r>
      </text>
    </comment>
    <comment ref="CO124" authorId="0">
      <text>
        <r>
          <rPr>
            <sz val="12"/>
            <rFont val="ＭＳ ゴシック"/>
            <charset val="128"/>
          </rPr>
          <t>手入力フラグ
手入力されたかどうかを判断するフラグ
[ ｽﾍﾟｰｽ:ﾃﾞﾌｫﾙﾄ 1:手入力結果 ]</t>
        </r>
      </text>
    </comment>
    <comment ref="CP124" authorId="0">
      <text>
        <r>
          <rPr>
            <sz val="12"/>
            <rFont val="ＭＳ ゴシック"/>
            <charset val="128"/>
          </rPr>
          <t>採用フラグ
同一検査回数内で結果を採用したフラグ</t>
        </r>
      </text>
    </comment>
    <comment ref="CQ12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24" authorId="0">
      <text>
        <r>
          <rPr>
            <sz val="12"/>
            <rFont val="ＭＳ ゴシック"/>
            <charset val="128"/>
          </rPr>
          <t>再検フラグ01
オンライン、入力画面にてレンジチェック（RNGCHKMST）を行った際に更新する。
正常　　　：０、１
高値エラー：３
低値エラー：４</t>
        </r>
      </text>
    </comment>
    <comment ref="CS12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2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24" authorId="0">
      <text>
        <r>
          <rPr>
            <sz val="12"/>
            <rFont val="ＭＳ ゴシック"/>
            <charset val="128"/>
          </rPr>
          <t>再検フラグ04
※分画チェック</t>
        </r>
      </text>
    </comment>
    <comment ref="CV124" authorId="0">
      <text>
        <r>
          <rPr>
            <sz val="12"/>
            <rFont val="ＭＳ ゴシック"/>
            <charset val="128"/>
          </rPr>
          <t>再検フラグ05
※乳び・溶血チェック</t>
        </r>
      </text>
    </comment>
    <comment ref="CW124" authorId="0">
      <text>
        <r>
          <rPr>
            <sz val="12"/>
            <rFont val="ＭＳ ゴシック"/>
            <charset val="128"/>
          </rPr>
          <t xml:space="preserve">※履歴チェック
</t>
        </r>
      </text>
    </comment>
    <comment ref="CX12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24" authorId="0">
      <text>
        <r>
          <rPr>
            <sz val="12"/>
            <rFont val="ＭＳ ゴシック"/>
            <charset val="128"/>
          </rPr>
          <t>再検フラグ08
※計算チェック</t>
        </r>
      </text>
    </comment>
    <comment ref="CZ124" authorId="0">
      <text>
        <r>
          <rPr>
            <sz val="12"/>
            <rFont val="ＭＳ ゴシック"/>
            <charset val="128"/>
          </rPr>
          <t>再検フラグ09
※１００％チェック</t>
        </r>
      </text>
    </comment>
    <comment ref="DA124" authorId="0">
      <text>
        <r>
          <rPr>
            <sz val="12"/>
            <rFont val="ＭＳ ゴシック"/>
            <charset val="128"/>
          </rPr>
          <t>再検フラグ10
※透析前後チェック</t>
        </r>
      </text>
    </comment>
    <comment ref="DB12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24" authorId="0">
      <text>
        <r>
          <rPr>
            <sz val="12"/>
            <rFont val="ＭＳ ゴシック"/>
            <charset val="128"/>
          </rPr>
          <t xml:space="preserve">再検フラグ12
※校正処理
</t>
        </r>
      </text>
    </comment>
    <comment ref="DD124" authorId="0">
      <text>
        <r>
          <rPr>
            <sz val="12"/>
            <rFont val="ＭＳ ゴシック"/>
            <charset val="128"/>
          </rPr>
          <t>再検フラグ13
※照合NG確定処理</t>
        </r>
      </text>
    </comment>
    <comment ref="DE124" authorId="0">
      <text>
        <r>
          <rPr>
            <sz val="12"/>
            <rFont val="ＭＳ ゴシック"/>
            <charset val="128"/>
          </rPr>
          <t>再検フラグ14
※相関チェック(WS間)</t>
        </r>
      </text>
    </comment>
    <comment ref="DF124" authorId="0">
      <text>
        <r>
          <rPr>
            <sz val="12"/>
            <rFont val="ＭＳ ゴシック"/>
            <charset val="128"/>
          </rPr>
          <t>再検フラグ15
※負荷パターンチェック</t>
        </r>
      </text>
    </comment>
    <comment ref="DG12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24" authorId="0">
      <text>
        <r>
          <rPr>
            <sz val="12"/>
            <rFont val="ＭＳ ゴシック"/>
            <charset val="128"/>
          </rPr>
          <t xml:space="preserve">再検フラグ17
※チェック状態フラグ
[ 0:未ﾁｪｯｸ 1:OK 2:NG ]
(ﾁｪｯｸ不要なフラグは1＝OKの設定にすする)
</t>
        </r>
      </text>
    </comment>
    <comment ref="DI124" authorId="0">
      <text>
        <r>
          <rPr>
            <sz val="12"/>
            <rFont val="ＭＳ ゴシック"/>
            <charset val="128"/>
          </rPr>
          <t>再検フラグ18</t>
        </r>
      </text>
    </comment>
    <comment ref="DJ124" authorId="0">
      <text>
        <r>
          <rPr>
            <sz val="12"/>
            <rFont val="ＭＳ ゴシック"/>
            <charset val="128"/>
          </rPr>
          <t xml:space="preserve">再検フラグ19
※チェック状態フラグ
[ 0:未ﾁｪｯｸ 1:OK 2:NG ]
(ﾁｪｯｸ不要なフラグは1＝OKの設定にすする)
</t>
        </r>
      </text>
    </comment>
    <comment ref="DK124" authorId="0">
      <text>
        <r>
          <rPr>
            <sz val="12"/>
            <rFont val="ＭＳ ゴシック"/>
            <charset val="128"/>
          </rPr>
          <t xml:space="preserve">再検フラグ20
※チェック状態フラグ
[ 0:未ﾁｪｯｸ 1:OK 2:NG ]
(ﾁｪｯｸ不要なフラグは1＝OKの設定にすする)
</t>
        </r>
      </text>
    </comment>
    <comment ref="DL124" authorId="0">
      <text>
        <r>
          <rPr>
            <sz val="12"/>
            <rFont val="ＭＳ ゴシック"/>
            <charset val="128"/>
          </rPr>
          <t>再検理由コードＡ
代表の再検理由コードをセット</t>
        </r>
      </text>
    </comment>
    <comment ref="DM124" authorId="0">
      <text>
        <r>
          <rPr>
            <sz val="12"/>
            <rFont val="ＭＳ ゴシック"/>
            <charset val="128"/>
          </rPr>
          <t xml:space="preserve">再検理由コードＢ
代表の再検理由コードをセット
</t>
        </r>
      </text>
    </comment>
    <comment ref="DN124" authorId="0">
      <text>
        <r>
          <rPr>
            <sz val="12"/>
            <rFont val="ＭＳ ゴシック"/>
            <charset val="128"/>
          </rPr>
          <t>再検理由コードＣ
代表の再検理由コードをセット</t>
        </r>
      </text>
    </comment>
    <comment ref="DO124" authorId="0">
      <text>
        <r>
          <rPr>
            <sz val="12"/>
            <rFont val="ＭＳ ゴシック"/>
            <charset val="128"/>
          </rPr>
          <t>情報更新日時</t>
        </r>
      </text>
    </comment>
    <comment ref="DP124" authorId="0">
      <text>
        <r>
          <rPr>
            <sz val="12"/>
            <rFont val="ＭＳ ゴシック"/>
            <charset val="128"/>
          </rPr>
          <t>情報登録日時
データが作成された時の登録日時</t>
        </r>
      </text>
    </comment>
    <comment ref="DQ124" authorId="0">
      <text>
        <r>
          <rPr>
            <sz val="12"/>
            <rFont val="ＭＳ ゴシック"/>
            <charset val="128"/>
          </rPr>
          <t>照会結果
検査結果＋「以上・以下・未満」等を付加し編集済みの表示用結果値</t>
        </r>
      </text>
    </comment>
    <comment ref="DP132" authorId="0">
      <text>
        <r>
          <rPr>
            <sz val="12"/>
            <rFont val="ＭＳ ゴシック"/>
            <charset val="128"/>
          </rPr>
          <t>情報登録日時
データが作成された時の登録日時</t>
        </r>
      </text>
    </comment>
    <comment ref="DQ132" authorId="0">
      <text>
        <r>
          <rPr>
            <sz val="12"/>
            <rFont val="ＭＳ ゴシック"/>
            <charset val="128"/>
          </rPr>
          <t>照会結果
検査結果＋「以上・以下・未満」等を付加し編集済みの表示用結果値</t>
        </r>
      </text>
    </comment>
    <comment ref="B138" authorId="0">
      <text>
        <r>
          <rPr>
            <sz val="12"/>
            <rFont val="ＭＳ ゴシック"/>
            <charset val="128"/>
          </rPr>
          <t>検査開始日</t>
        </r>
      </text>
    </comment>
    <comment ref="C138" authorId="0">
      <text>
        <r>
          <rPr>
            <sz val="12"/>
            <rFont val="ＭＳ ゴシック"/>
            <charset val="128"/>
          </rPr>
          <t>処理日</t>
        </r>
      </text>
    </comment>
    <comment ref="D138"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38" authorId="0">
      <text>
        <r>
          <rPr>
            <sz val="12"/>
            <rFont val="ＭＳ ゴシック"/>
            <charset val="128"/>
          </rPr>
          <t>検体Ｎｏ桁数フラグ
[ ｽﾍﾟｰｽ:旧ﾚｲｱｳﾄ 6:６桁 7:７桁 9:９桁 ]</t>
        </r>
      </text>
    </comment>
    <comment ref="F138" authorId="0">
      <text>
        <r>
          <rPr>
            <sz val="12"/>
            <rFont val="ＭＳ ゴシック"/>
            <charset val="128"/>
          </rPr>
          <t>検査グループ
EUC対応で16byte。</t>
        </r>
      </text>
    </comment>
    <comment ref="G138" authorId="0">
      <text>
        <r>
          <rPr>
            <b/>
            <sz val="12"/>
            <rFont val="ＭＳ ゴシック"/>
            <charset val="128"/>
          </rPr>
          <t xml:space="preserve">項目コード:
</t>
        </r>
      </text>
    </comment>
    <comment ref="H138" authorId="0">
      <text>
        <r>
          <rPr>
            <sz val="12"/>
            <rFont val="ＭＳ ゴシック"/>
            <charset val="128"/>
          </rPr>
          <t>検査回数</t>
        </r>
      </text>
    </comment>
    <comment ref="I138" authorId="0">
      <text>
        <r>
          <rPr>
            <sz val="12"/>
            <rFont val="ＭＳ ゴシック"/>
            <charset val="128"/>
          </rPr>
          <t>検査回数枝番
同一検査回数で希釈倍率が違うものを表現</t>
        </r>
      </text>
    </comment>
    <comment ref="J138" authorId="0">
      <text>
        <r>
          <rPr>
            <sz val="12"/>
            <rFont val="ＭＳ ゴシック"/>
            <charset val="128"/>
          </rPr>
          <t xml:space="preserve">依頼発生元区分
[ 0:上位ｼｽﾃﾑ(報告あり) 1:ｻﾃﾗｲﾄｼｽﾃﾑ(報告あり) 2:ｻﾃﾗｲﾄｼｽﾃﾑ(報告なし) ]
</t>
        </r>
      </text>
    </comment>
    <comment ref="K138"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38"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38" authorId="0">
      <text>
        <r>
          <rPr>
            <sz val="12"/>
            <rFont val="ＭＳ ゴシック"/>
            <charset val="128"/>
          </rPr>
          <t>ＢＭＬ受付年月日</t>
        </r>
      </text>
    </comment>
    <comment ref="N138" authorId="0">
      <text>
        <r>
          <rPr>
            <sz val="12"/>
            <rFont val="ＭＳ ゴシック"/>
            <charset val="128"/>
          </rPr>
          <t>依頼書Ｎｏ</t>
        </r>
      </text>
    </comment>
    <comment ref="O138" authorId="0">
      <text>
        <r>
          <rPr>
            <sz val="12"/>
            <rFont val="ＭＳ ゴシック"/>
            <charset val="128"/>
          </rPr>
          <t>依頼書Ｎｏ桁数フラグ
[ ｽﾍﾟｰｽ:旧ﾚｲｱｳﾄ 6:６桁 7:７桁 9:９桁 ]</t>
        </r>
      </text>
    </comment>
    <comment ref="P138" authorId="0">
      <text>
        <r>
          <rPr>
            <sz val="12"/>
            <rFont val="ＭＳ ゴシック"/>
            <charset val="128"/>
          </rPr>
          <t>属性世代Ｎｏ
'’０’からカウントアップ</t>
        </r>
      </text>
    </comment>
    <comment ref="Q138" authorId="0">
      <text>
        <r>
          <rPr>
            <sz val="12"/>
            <rFont val="ＭＳ ゴシック"/>
            <charset val="128"/>
          </rPr>
          <t>施設コード</t>
        </r>
      </text>
    </comment>
    <comment ref="R138" authorId="0">
      <text>
        <r>
          <rPr>
            <sz val="12"/>
            <rFont val="ＭＳ ゴシック"/>
            <charset val="128"/>
          </rPr>
          <t>トレーＩＤ</t>
        </r>
      </text>
    </comment>
    <comment ref="S138" authorId="0">
      <text>
        <r>
          <rPr>
            <sz val="12"/>
            <rFont val="ＭＳ ゴシック"/>
            <charset val="128"/>
          </rPr>
          <t>トレーポジション</t>
        </r>
      </text>
    </comment>
    <comment ref="T138" authorId="0">
      <text>
        <r>
          <rPr>
            <sz val="12"/>
            <rFont val="ＭＳ ゴシック"/>
            <charset val="128"/>
          </rPr>
          <t>アッセイラックＩＤ</t>
        </r>
      </text>
    </comment>
    <comment ref="U138" authorId="0">
      <text>
        <r>
          <rPr>
            <sz val="12"/>
            <rFont val="ＭＳ ゴシック"/>
            <charset val="128"/>
          </rPr>
          <t>アッセイラックポジション</t>
        </r>
      </text>
    </comment>
    <comment ref="V138" authorId="0">
      <text>
        <r>
          <rPr>
            <sz val="12"/>
            <rFont val="ＭＳ ゴシック"/>
            <charset val="128"/>
          </rPr>
          <t>親項目コード
分画・負荷の親項目コード</t>
        </r>
      </text>
    </comment>
    <comment ref="W138" authorId="0">
      <text>
        <r>
          <rPr>
            <sz val="12"/>
            <rFont val="ＭＳ ゴシック"/>
            <charset val="128"/>
          </rPr>
          <t>セクションコード
例：　A　生化/マルチ
　　　B　血液学</t>
        </r>
      </text>
    </comment>
    <comment ref="X138"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38" authorId="0">
      <text>
        <r>
          <rPr>
            <sz val="12"/>
            <rFont val="ＭＳ ゴシック"/>
            <charset val="128"/>
          </rPr>
          <t>サンプリングコード
現行ＷＳｺｰﾄﾞ</t>
        </r>
      </text>
    </comment>
    <comment ref="Z138" authorId="0">
      <text>
        <r>
          <rPr>
            <sz val="12"/>
            <rFont val="ＭＳ ゴシック"/>
            <charset val="128"/>
          </rPr>
          <t>分析機区分</t>
        </r>
      </text>
    </comment>
    <comment ref="AA138" authorId="0">
      <text>
        <r>
          <rPr>
            <sz val="12"/>
            <rFont val="ＭＳ ゴシック"/>
            <charset val="128"/>
          </rPr>
          <t xml:space="preserve">分析機ライン
</t>
        </r>
      </text>
    </comment>
    <comment ref="AB138" authorId="0">
      <text>
        <r>
          <rPr>
            <sz val="12"/>
            <rFont val="ＭＳ ゴシック"/>
            <charset val="128"/>
          </rPr>
          <t>分析機号機
号機＋モジュールＮＯ</t>
        </r>
      </text>
    </comment>
    <comment ref="AC138" authorId="0">
      <text>
        <r>
          <rPr>
            <sz val="12"/>
            <rFont val="ＭＳ ゴシック"/>
            <charset val="128"/>
          </rPr>
          <t>分析機ＳＥＱ
モジュール単位のSEQ。結果登録時に設定。
BM=分析機からの番号、日立=システム側で振る。</t>
        </r>
      </text>
    </comment>
    <comment ref="AD138" authorId="0">
      <text>
        <r>
          <rPr>
            <sz val="12"/>
            <rFont val="ＭＳ ゴシック"/>
            <charset val="128"/>
          </rPr>
          <t>分析機エラーステータス</t>
        </r>
      </text>
    </comment>
    <comment ref="AE138" authorId="0">
      <text>
        <r>
          <rPr>
            <sz val="12"/>
            <rFont val="ＭＳ ゴシック"/>
            <charset val="128"/>
          </rPr>
          <t>測定日時</t>
        </r>
      </text>
    </comment>
    <comment ref="AF138" authorId="0">
      <text>
        <r>
          <rPr>
            <sz val="12"/>
            <rFont val="ＭＳ ゴシック"/>
            <charset val="128"/>
          </rPr>
          <t>内部項目コード
分析機のチャネルコード
（分析機用項目コード）</t>
        </r>
      </text>
    </comment>
    <comment ref="AG138" authorId="0">
      <text>
        <r>
          <rPr>
            <sz val="12"/>
            <rFont val="ＭＳ ゴシック"/>
            <charset val="128"/>
          </rPr>
          <t>定性・定量フラグ
[ S:定性 R:定量 ]</t>
        </r>
      </text>
    </comment>
    <comment ref="AH138" authorId="0">
      <text>
        <r>
          <rPr>
            <sz val="12"/>
            <rFont val="ＭＳ ゴシック"/>
            <charset val="128"/>
          </rPr>
          <t>材料コード</t>
        </r>
      </text>
    </comment>
    <comment ref="AI138" authorId="0">
      <text>
        <r>
          <rPr>
            <sz val="12"/>
            <rFont val="ＭＳ ゴシック"/>
            <charset val="128"/>
          </rPr>
          <t>優先レベル
ユーザからの希望順位。検査の優先順位を示す。
01～99を任意に設定</t>
        </r>
      </text>
    </comment>
    <comment ref="AJ138" authorId="0">
      <text>
        <r>
          <rPr>
            <sz val="12"/>
            <rFont val="ＭＳ ゴシック"/>
            <charset val="128"/>
          </rPr>
          <t>基準値ＮＯ
報告書に記述する基準値を示す
推定材料と項目コードからマスタ参照して算出</t>
        </r>
      </text>
    </comment>
    <comment ref="AK138"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38" authorId="0">
      <text>
        <r>
          <rPr>
            <sz val="12"/>
            <rFont val="ＭＳ ゴシック"/>
            <charset val="128"/>
          </rPr>
          <t>特別基準値ＮＯ
特別基準値マスタから導出した基準値Ｎｏ</t>
        </r>
      </text>
    </comment>
    <comment ref="AM138"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38" authorId="0">
      <text>
        <r>
          <rPr>
            <sz val="12"/>
            <rFont val="ＭＳ ゴシック"/>
            <charset val="128"/>
          </rPr>
          <t>非定型負荷時間
非定型負荷区分の時間
G(12)なので24byte</t>
        </r>
      </text>
    </comment>
    <comment ref="AO138" authorId="0">
      <text>
        <r>
          <rPr>
            <sz val="12"/>
            <rFont val="ＭＳ ゴシック"/>
            <charset val="128"/>
          </rPr>
          <t>集検フラグ
[ 0:ﾃﾞﾌｫﾙﾄ 1:集検 ]</t>
        </r>
      </text>
    </comment>
    <comment ref="AP138"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38" authorId="0">
      <text>
        <r>
          <rPr>
            <sz val="12"/>
            <rFont val="ＭＳ ゴシック"/>
            <charset val="128"/>
          </rPr>
          <t>凍結フラグ
凍結項目か否かを示す
区分は現行通り？→現行通り
[ ｶ:解凍 空白:一般項目 ﾄ:凍結 ]
EUC対応で2byte。</t>
        </r>
      </text>
    </comment>
    <comment ref="AR138" authorId="0">
      <text>
        <r>
          <rPr>
            <sz val="12"/>
            <rFont val="ＭＳ ゴシック"/>
            <charset val="128"/>
          </rPr>
          <t>実施希釈倍率
実際に測定された希釈倍率。</t>
        </r>
      </text>
    </comment>
    <comment ref="AS138"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38" authorId="0">
      <text>
        <r>
          <rPr>
            <sz val="12"/>
            <rFont val="ＭＳ ゴシック"/>
            <charset val="128"/>
          </rPr>
          <t>緊急依頼フラグ
緊急の依頼かどうかを示す。（患者情報より）
[ 0:デフォルト 1:緊急 ]</t>
        </r>
      </text>
    </comment>
    <comment ref="AU138" authorId="0">
      <text>
        <r>
          <rPr>
            <sz val="12"/>
            <rFont val="ＭＳ ゴシック"/>
            <charset val="128"/>
          </rPr>
          <t>緊急依頼ロットＮｏ
緊急依頼の場合に投入する検体のまとまり</t>
        </r>
      </text>
    </comment>
    <comment ref="AV138"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38"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38"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38" authorId="0">
      <text>
        <r>
          <rPr>
            <sz val="12"/>
            <rFont val="ＭＳ ゴシック"/>
            <charset val="128"/>
          </rPr>
          <t xml:space="preserve">生データ
分析機からのそのままの値、手入力したそのままの値。(数値のみ)
</t>
        </r>
      </text>
    </comment>
    <comment ref="AZ138" authorId="0">
      <text>
        <r>
          <rPr>
            <sz val="12"/>
            <rFont val="ＭＳ ゴシック"/>
            <charset val="128"/>
          </rPr>
          <t>検査結果１
基本的に数値データを保管する
必要に応じ換算、補正、校正後の値</t>
        </r>
      </text>
    </comment>
    <comment ref="BA138"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38"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38" authorId="0">
      <text>
        <r>
          <rPr>
            <sz val="12"/>
            <rFont val="ＭＳ ゴシック"/>
            <charset val="128"/>
          </rPr>
          <t>検査結果補足</t>
        </r>
      </text>
    </comment>
    <comment ref="BD138" authorId="0">
      <text>
        <r>
          <rPr>
            <sz val="12"/>
            <rFont val="ＭＳ ゴシック"/>
            <charset val="128"/>
          </rPr>
          <t>表示結果
画面から手入力された値および、分析機からの値を登録</t>
        </r>
      </text>
    </comment>
    <comment ref="BE138" authorId="0">
      <text>
        <r>
          <rPr>
            <sz val="12"/>
            <rFont val="ＭＳ ゴシック"/>
            <charset val="128"/>
          </rPr>
          <t>指数（ＳＤＩ）</t>
        </r>
      </text>
    </comment>
    <comment ref="BF138" authorId="0">
      <text>
        <r>
          <rPr>
            <sz val="12"/>
            <rFont val="ＭＳ ゴシック"/>
            <charset val="128"/>
          </rPr>
          <t>結果コメント１
４桁コードをセットする場合は頭’０’埋めで右詰めで登録すること</t>
        </r>
      </text>
    </comment>
    <comment ref="BG138" authorId="0">
      <text>
        <r>
          <rPr>
            <sz val="12"/>
            <rFont val="ＭＳ ゴシック"/>
            <charset val="128"/>
          </rPr>
          <t>結果コメント２
４桁コードをセットする場合は頭’０’埋めで右詰めで登録すること</t>
        </r>
      </text>
    </comment>
    <comment ref="BH138" authorId="0">
      <text>
        <r>
          <rPr>
            <sz val="16"/>
            <rFont val="ＭＳ Ｐゴシック"/>
            <charset val="128"/>
          </rPr>
          <t>結果状況コード
[ 0:未入力 1:中間結果 3:最終結果 ]</t>
        </r>
      </text>
    </comment>
    <comment ref="BI138" authorId="0">
      <text>
        <r>
          <rPr>
            <sz val="12"/>
            <rFont val="ＭＳ ゴシック"/>
            <charset val="128"/>
          </rPr>
          <t xml:space="preserve">パニックレンジフラグ
BML設定のパニック値（基準値マスタ）で報告要否を判別。
[ 0:デフォルト 1:BMLパニック報告対象 ]
</t>
        </r>
      </text>
    </comment>
    <comment ref="BJ138"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38" authorId="0">
      <text>
        <r>
          <rPr>
            <sz val="12"/>
            <rFont val="ＭＳ ゴシック"/>
            <charset val="128"/>
          </rPr>
          <t xml:space="preserve">結果換算フラグ
換算した結果か否か
[ 0:デフォルト 1:換算結果 ]
</t>
        </r>
      </text>
    </comment>
    <comment ref="BL138"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38"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38"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38"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38" authorId="0">
      <text>
        <r>
          <rPr>
            <sz val="12"/>
            <rFont val="ＭＳ ゴシック"/>
            <charset val="128"/>
          </rPr>
          <t>特別異常値区分（男）
施設？で判断可能。</t>
        </r>
      </text>
    </comment>
    <comment ref="BQ138" authorId="0">
      <text>
        <r>
          <rPr>
            <sz val="12"/>
            <rFont val="ＭＳ ゴシック"/>
            <charset val="128"/>
          </rPr>
          <t>特別異常値区分（女）
施設？で判断可能。</t>
        </r>
      </text>
    </comment>
    <comment ref="BR138" authorId="0">
      <text>
        <r>
          <rPr>
            <sz val="12"/>
            <rFont val="ＭＳ ゴシック"/>
            <charset val="128"/>
          </rPr>
          <t>特別異常値区分（不明）
施設？で判断可能。</t>
        </r>
      </text>
    </comment>
    <comment ref="BS138" authorId="0">
      <text>
        <r>
          <rPr>
            <sz val="12"/>
            <rFont val="ＭＳ ゴシック"/>
            <charset val="128"/>
          </rPr>
          <t>血清情報(乳び）レベル
'－３ ～ ＋３</t>
        </r>
      </text>
    </comment>
    <comment ref="BT138" authorId="0">
      <text>
        <r>
          <rPr>
            <sz val="12"/>
            <rFont val="ＭＳ ゴシック"/>
            <charset val="128"/>
          </rPr>
          <t>血清情報(乳び）エラーステータス
分析機の値を設定</t>
        </r>
      </text>
    </comment>
    <comment ref="BU138" authorId="0">
      <text>
        <r>
          <rPr>
            <sz val="12"/>
            <rFont val="ＭＳ ゴシック"/>
            <charset val="128"/>
          </rPr>
          <t>血清情報(溶血) レベル
'－３ ～ ＋３</t>
        </r>
      </text>
    </comment>
    <comment ref="BV138" authorId="0">
      <text>
        <r>
          <rPr>
            <sz val="12"/>
            <rFont val="ＭＳ ゴシック"/>
            <charset val="128"/>
          </rPr>
          <t>血清情報(溶血) エラーステータス
分析機の値を設定</t>
        </r>
      </text>
    </comment>
    <comment ref="BW138" authorId="0">
      <text>
        <r>
          <rPr>
            <sz val="12"/>
            <rFont val="ＭＳ ゴシック"/>
            <charset val="128"/>
          </rPr>
          <t>血清情報(etc)  レベル</t>
        </r>
      </text>
    </comment>
    <comment ref="BX138" authorId="0">
      <text>
        <r>
          <rPr>
            <sz val="12"/>
            <rFont val="ＭＳ ゴシック"/>
            <charset val="128"/>
          </rPr>
          <t>血清情報(etc)  エラーステータス</t>
        </r>
      </text>
    </comment>
    <comment ref="BY138" authorId="0">
      <text>
        <r>
          <rPr>
            <sz val="12"/>
            <rFont val="ＭＳ ゴシック"/>
            <charset val="128"/>
          </rPr>
          <t>コントロールＮｏ
精度管理対象元のコントロールNoを結果登録時に設定。</t>
        </r>
      </text>
    </comment>
    <comment ref="BZ138" authorId="0">
      <text>
        <r>
          <rPr>
            <sz val="12"/>
            <rFont val="ＭＳ ゴシック"/>
            <charset val="128"/>
          </rPr>
          <t>検査ＳＥＱ
検査G単位に振られる番号
初回：分注展開時にトレー毎に振る？W/S時は？</t>
        </r>
      </text>
    </comment>
    <comment ref="CA138" authorId="0">
      <text>
        <r>
          <rPr>
            <sz val="12"/>
            <rFont val="ＭＳ ゴシック"/>
            <charset val="128"/>
          </rPr>
          <t>検査バッチＮｏ</t>
        </r>
      </text>
    </comment>
    <comment ref="CB138" authorId="0">
      <text>
        <r>
          <rPr>
            <sz val="12"/>
            <rFont val="ＭＳ ゴシック"/>
            <charset val="128"/>
          </rPr>
          <t>プロットＮｏ
X_M管理対象元のプロットNoを結果登録時に設定。</t>
        </r>
      </text>
    </comment>
    <comment ref="CC138" authorId="0">
      <text>
        <r>
          <rPr>
            <sz val="12"/>
            <rFont val="ＭＳ ゴシック"/>
            <charset val="128"/>
          </rPr>
          <t>プロットＳＥＱ
プロットNO内のSEQ（ファイルで番号管理）</t>
        </r>
      </text>
    </comment>
    <comment ref="CD138" authorId="0">
      <text>
        <r>
          <rPr>
            <sz val="12"/>
            <rFont val="ＭＳ ゴシック"/>
            <charset val="128"/>
          </rPr>
          <t>データ入力担当者</t>
        </r>
      </text>
    </comment>
    <comment ref="CE138" authorId="0">
      <text>
        <r>
          <rPr>
            <sz val="12"/>
            <rFont val="ＭＳ ゴシック"/>
            <charset val="128"/>
          </rPr>
          <t>データ入力日時</t>
        </r>
      </text>
    </comment>
    <comment ref="CF138" authorId="0">
      <text>
        <r>
          <rPr>
            <sz val="12"/>
            <rFont val="ＭＳ ゴシック"/>
            <charset val="128"/>
          </rPr>
          <t>検査完了日時</t>
        </r>
      </text>
    </comment>
    <comment ref="CG138" authorId="0">
      <text>
        <r>
          <rPr>
            <sz val="12"/>
            <rFont val="ＭＳ ゴシック"/>
            <charset val="128"/>
          </rPr>
          <t>報告日時</t>
        </r>
      </text>
    </comment>
    <comment ref="CH138" authorId="0">
      <text>
        <r>
          <rPr>
            <sz val="12"/>
            <rFont val="ＭＳ ゴシック"/>
            <charset val="128"/>
          </rPr>
          <t>報告希望時間
施設からの報告希望時間。
属性情報から引き継ぐ</t>
        </r>
      </text>
    </comment>
    <comment ref="CI138" authorId="0">
      <text>
        <r>
          <rPr>
            <sz val="12"/>
            <rFont val="ＭＳ ゴシック"/>
            <charset val="128"/>
          </rPr>
          <t>次回報告予定日
中間報告対象の最終報告予定日
報告時に項目マスタで＋日数を取得し設定</t>
        </r>
      </text>
    </comment>
    <comment ref="CJ138" authorId="0">
      <text>
        <r>
          <rPr>
            <sz val="12"/>
            <rFont val="ＭＳ ゴシック"/>
            <charset val="128"/>
          </rPr>
          <t>次回報告予定時刻
報告希望時間から引き継ぐ</t>
        </r>
      </text>
    </comment>
    <comment ref="CK138"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38" authorId="0">
      <text>
        <r>
          <rPr>
            <sz val="12"/>
            <rFont val="ＭＳ ゴシック"/>
            <charset val="128"/>
          </rPr>
          <t>画像別紙フラグ
画像別紙情報が存在するか否か
[ 0:無し 1:有り]
検査結果詳細情報を使用する</t>
        </r>
      </text>
    </comment>
    <comment ref="CM138" authorId="0">
      <text>
        <r>
          <rPr>
            <sz val="12"/>
            <rFont val="ＭＳ ゴシック"/>
            <charset val="128"/>
          </rPr>
          <t>補正フラグ
[ 0:補正対象外 1:手動補正前 2:自動補正前 3:手動補正済 4:自動補正済 ]</t>
        </r>
      </text>
    </comment>
    <comment ref="CN138" authorId="0">
      <text>
        <r>
          <rPr>
            <sz val="12"/>
            <rFont val="ＭＳ Ｐゴシック"/>
            <charset val="128"/>
          </rPr>
          <t>結果優先フラグ
複数検査回数で画面、帳票等に優先的に表示させるためのフラグ
[ ｽﾍﾟｰｽ:ﾃﾞﾌｫﾙﾄ 1:優先結果 ]</t>
        </r>
      </text>
    </comment>
    <comment ref="CO138" authorId="0">
      <text>
        <r>
          <rPr>
            <sz val="12"/>
            <rFont val="ＭＳ ゴシック"/>
            <charset val="128"/>
          </rPr>
          <t>手入力フラグ
手入力されたかどうかを判断するフラグ
[ ｽﾍﾟｰｽ:ﾃﾞﾌｫﾙﾄ 1:手入力結果 ]</t>
        </r>
      </text>
    </comment>
    <comment ref="CP138" authorId="0">
      <text>
        <r>
          <rPr>
            <sz val="12"/>
            <rFont val="ＭＳ ゴシック"/>
            <charset val="128"/>
          </rPr>
          <t>採用フラグ
同一検査回数内で結果を採用したフラグ</t>
        </r>
      </text>
    </comment>
    <comment ref="CQ138"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38" authorId="0">
      <text>
        <r>
          <rPr>
            <sz val="12"/>
            <rFont val="ＭＳ ゴシック"/>
            <charset val="128"/>
          </rPr>
          <t>再検フラグ01
オンライン、入力画面にてレンジチェック（RNGCHKMST）を行った際に更新する。
正常　　　：０、１
高値エラー：３
低値エラー：４</t>
        </r>
      </text>
    </comment>
    <comment ref="CS138"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38"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38" authorId="0">
      <text>
        <r>
          <rPr>
            <sz val="12"/>
            <rFont val="ＭＳ ゴシック"/>
            <charset val="128"/>
          </rPr>
          <t>再検フラグ04
※分画チェック</t>
        </r>
      </text>
    </comment>
    <comment ref="CV138" authorId="0">
      <text>
        <r>
          <rPr>
            <sz val="12"/>
            <rFont val="ＭＳ ゴシック"/>
            <charset val="128"/>
          </rPr>
          <t>再検フラグ05
※乳び・溶血チェック</t>
        </r>
      </text>
    </comment>
    <comment ref="CW138" authorId="0">
      <text>
        <r>
          <rPr>
            <sz val="12"/>
            <rFont val="ＭＳ ゴシック"/>
            <charset val="128"/>
          </rPr>
          <t xml:space="preserve">※履歴チェック
</t>
        </r>
      </text>
    </comment>
    <comment ref="CX138"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38" authorId="0">
      <text>
        <r>
          <rPr>
            <sz val="12"/>
            <rFont val="ＭＳ ゴシック"/>
            <charset val="128"/>
          </rPr>
          <t>再検フラグ08
※計算チェック</t>
        </r>
      </text>
    </comment>
    <comment ref="CZ138" authorId="0">
      <text>
        <r>
          <rPr>
            <sz val="12"/>
            <rFont val="ＭＳ ゴシック"/>
            <charset val="128"/>
          </rPr>
          <t>再検フラグ09
※１００％チェック</t>
        </r>
      </text>
    </comment>
    <comment ref="DA138" authorId="0">
      <text>
        <r>
          <rPr>
            <sz val="12"/>
            <rFont val="ＭＳ ゴシック"/>
            <charset val="128"/>
          </rPr>
          <t>再検フラグ10
※透析前後チェック</t>
        </r>
      </text>
    </comment>
    <comment ref="DB138"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38" authorId="0">
      <text>
        <r>
          <rPr>
            <sz val="12"/>
            <rFont val="ＭＳ ゴシック"/>
            <charset val="128"/>
          </rPr>
          <t xml:space="preserve">再検フラグ12
※校正処理
</t>
        </r>
      </text>
    </comment>
    <comment ref="DD138" authorId="0">
      <text>
        <r>
          <rPr>
            <sz val="12"/>
            <rFont val="ＭＳ ゴシック"/>
            <charset val="128"/>
          </rPr>
          <t>再検フラグ13
※照合NG確定処理</t>
        </r>
      </text>
    </comment>
    <comment ref="DE138" authorId="0">
      <text>
        <r>
          <rPr>
            <sz val="12"/>
            <rFont val="ＭＳ ゴシック"/>
            <charset val="128"/>
          </rPr>
          <t>再検フラグ14
※相関チェック(WS間)</t>
        </r>
      </text>
    </comment>
    <comment ref="DF138" authorId="0">
      <text>
        <r>
          <rPr>
            <sz val="12"/>
            <rFont val="ＭＳ ゴシック"/>
            <charset val="128"/>
          </rPr>
          <t>再検フラグ15
※負荷パターンチェック</t>
        </r>
      </text>
    </comment>
    <comment ref="DG138"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38" authorId="0">
      <text>
        <r>
          <rPr>
            <sz val="12"/>
            <rFont val="ＭＳ ゴシック"/>
            <charset val="128"/>
          </rPr>
          <t xml:space="preserve">再検フラグ17
※チェック状態フラグ
[ 0:未ﾁｪｯｸ 1:OK 2:NG ]
(ﾁｪｯｸ不要なフラグは1＝OKの設定にすする)
</t>
        </r>
      </text>
    </comment>
    <comment ref="DI138" authorId="0">
      <text>
        <r>
          <rPr>
            <sz val="12"/>
            <rFont val="ＭＳ ゴシック"/>
            <charset val="128"/>
          </rPr>
          <t>再検フラグ18</t>
        </r>
      </text>
    </comment>
    <comment ref="DJ138" authorId="0">
      <text>
        <r>
          <rPr>
            <sz val="12"/>
            <rFont val="ＭＳ ゴシック"/>
            <charset val="128"/>
          </rPr>
          <t xml:space="preserve">再検フラグ19
※チェック状態フラグ
[ 0:未ﾁｪｯｸ 1:OK 2:NG ]
(ﾁｪｯｸ不要なフラグは1＝OKの設定にすする)
</t>
        </r>
      </text>
    </comment>
    <comment ref="DK138" authorId="0">
      <text>
        <r>
          <rPr>
            <sz val="12"/>
            <rFont val="ＭＳ ゴシック"/>
            <charset val="128"/>
          </rPr>
          <t xml:space="preserve">再検フラグ20
※チェック状態フラグ
[ 0:未ﾁｪｯｸ 1:OK 2:NG ]
(ﾁｪｯｸ不要なフラグは1＝OKの設定にすする)
</t>
        </r>
      </text>
    </comment>
    <comment ref="DL138" authorId="0">
      <text>
        <r>
          <rPr>
            <sz val="12"/>
            <rFont val="ＭＳ ゴシック"/>
            <charset val="128"/>
          </rPr>
          <t>再検理由コードＡ
代表の再検理由コードをセット</t>
        </r>
      </text>
    </comment>
    <comment ref="DM138" authorId="0">
      <text>
        <r>
          <rPr>
            <sz val="12"/>
            <rFont val="ＭＳ ゴシック"/>
            <charset val="128"/>
          </rPr>
          <t xml:space="preserve">再検理由コードＢ
代表の再検理由コードをセット
</t>
        </r>
      </text>
    </comment>
    <comment ref="DN138" authorId="0">
      <text>
        <r>
          <rPr>
            <sz val="12"/>
            <rFont val="ＭＳ ゴシック"/>
            <charset val="128"/>
          </rPr>
          <t>再検理由コードＣ
代表の再検理由コードをセット</t>
        </r>
      </text>
    </comment>
    <comment ref="DO138" authorId="0">
      <text>
        <r>
          <rPr>
            <sz val="12"/>
            <rFont val="ＭＳ ゴシック"/>
            <charset val="128"/>
          </rPr>
          <t>情報更新日時</t>
        </r>
      </text>
    </comment>
    <comment ref="DP138" authorId="0">
      <text>
        <r>
          <rPr>
            <sz val="12"/>
            <rFont val="ＭＳ ゴシック"/>
            <charset val="128"/>
          </rPr>
          <t>情報登録日時
データが作成された時の登録日時</t>
        </r>
      </text>
    </comment>
    <comment ref="DQ138" authorId="0">
      <text>
        <r>
          <rPr>
            <sz val="12"/>
            <rFont val="ＭＳ ゴシック"/>
            <charset val="128"/>
          </rPr>
          <t>照会結果
検査結果＋「以上・以下・未満」等を付加し編集済みの表示用結果値</t>
        </r>
      </text>
    </comment>
    <comment ref="B144" authorId="0">
      <text>
        <r>
          <rPr>
            <sz val="12"/>
            <rFont val="ＭＳ ゴシック"/>
            <charset val="128"/>
          </rPr>
          <t>検査開始日</t>
        </r>
      </text>
    </comment>
    <comment ref="C144" authorId="0">
      <text>
        <r>
          <rPr>
            <sz val="12"/>
            <rFont val="ＭＳ ゴシック"/>
            <charset val="128"/>
          </rPr>
          <t>処理日</t>
        </r>
      </text>
    </comment>
    <comment ref="D144"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44" authorId="0">
      <text>
        <r>
          <rPr>
            <sz val="12"/>
            <rFont val="ＭＳ ゴシック"/>
            <charset val="128"/>
          </rPr>
          <t>検体Ｎｏ桁数フラグ
[ ｽﾍﾟｰｽ:旧ﾚｲｱｳﾄ 6:６桁 7:７桁 9:９桁 ]</t>
        </r>
      </text>
    </comment>
    <comment ref="F144" authorId="0">
      <text>
        <r>
          <rPr>
            <sz val="12"/>
            <rFont val="ＭＳ ゴシック"/>
            <charset val="128"/>
          </rPr>
          <t>検査グループ
EUC対応で16byte。</t>
        </r>
      </text>
    </comment>
    <comment ref="G144" authorId="0">
      <text>
        <r>
          <rPr>
            <b/>
            <sz val="12"/>
            <rFont val="ＭＳ ゴシック"/>
            <charset val="128"/>
          </rPr>
          <t xml:space="preserve">項目コード:
</t>
        </r>
      </text>
    </comment>
    <comment ref="H144" authorId="0">
      <text>
        <r>
          <rPr>
            <sz val="12"/>
            <rFont val="ＭＳ ゴシック"/>
            <charset val="128"/>
          </rPr>
          <t>検査回数</t>
        </r>
      </text>
    </comment>
    <comment ref="I144" authorId="0">
      <text>
        <r>
          <rPr>
            <sz val="12"/>
            <rFont val="ＭＳ ゴシック"/>
            <charset val="128"/>
          </rPr>
          <t>検査回数枝番
同一検査回数で希釈倍率が違うものを表現</t>
        </r>
      </text>
    </comment>
    <comment ref="J144" authorId="0">
      <text>
        <r>
          <rPr>
            <sz val="12"/>
            <rFont val="ＭＳ ゴシック"/>
            <charset val="128"/>
          </rPr>
          <t xml:space="preserve">依頼発生元区分
[ 0:上位ｼｽﾃﾑ(報告あり) 1:ｻﾃﾗｲﾄｼｽﾃﾑ(報告あり) 2:ｻﾃﾗｲﾄｼｽﾃﾑ(報告なし) ]
</t>
        </r>
      </text>
    </comment>
    <comment ref="K144"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44"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44" authorId="0">
      <text>
        <r>
          <rPr>
            <sz val="12"/>
            <rFont val="ＭＳ ゴシック"/>
            <charset val="128"/>
          </rPr>
          <t>ＢＭＬ受付年月日</t>
        </r>
      </text>
    </comment>
    <comment ref="N144" authorId="0">
      <text>
        <r>
          <rPr>
            <sz val="12"/>
            <rFont val="ＭＳ ゴシック"/>
            <charset val="128"/>
          </rPr>
          <t>依頼書Ｎｏ</t>
        </r>
      </text>
    </comment>
    <comment ref="O144" authorId="0">
      <text>
        <r>
          <rPr>
            <sz val="12"/>
            <rFont val="ＭＳ ゴシック"/>
            <charset val="128"/>
          </rPr>
          <t>依頼書Ｎｏ桁数フラグ
[ ｽﾍﾟｰｽ:旧ﾚｲｱｳﾄ 6:６桁 7:７桁 9:９桁 ]</t>
        </r>
      </text>
    </comment>
    <comment ref="P144" authorId="0">
      <text>
        <r>
          <rPr>
            <sz val="12"/>
            <rFont val="ＭＳ ゴシック"/>
            <charset val="128"/>
          </rPr>
          <t>属性世代Ｎｏ
'’０’からカウントアップ</t>
        </r>
      </text>
    </comment>
    <comment ref="Q144" authorId="0">
      <text>
        <r>
          <rPr>
            <sz val="12"/>
            <rFont val="ＭＳ ゴシック"/>
            <charset val="128"/>
          </rPr>
          <t>施設コード</t>
        </r>
      </text>
    </comment>
    <comment ref="R144" authorId="0">
      <text>
        <r>
          <rPr>
            <sz val="12"/>
            <rFont val="ＭＳ ゴシック"/>
            <charset val="128"/>
          </rPr>
          <t>トレーＩＤ</t>
        </r>
      </text>
    </comment>
    <comment ref="S144" authorId="0">
      <text>
        <r>
          <rPr>
            <sz val="12"/>
            <rFont val="ＭＳ ゴシック"/>
            <charset val="128"/>
          </rPr>
          <t>トレーポジション</t>
        </r>
      </text>
    </comment>
    <comment ref="T144" authorId="0">
      <text>
        <r>
          <rPr>
            <sz val="12"/>
            <rFont val="ＭＳ ゴシック"/>
            <charset val="128"/>
          </rPr>
          <t>アッセイラックＩＤ</t>
        </r>
      </text>
    </comment>
    <comment ref="U144" authorId="0">
      <text>
        <r>
          <rPr>
            <sz val="12"/>
            <rFont val="ＭＳ ゴシック"/>
            <charset val="128"/>
          </rPr>
          <t>アッセイラックポジション</t>
        </r>
      </text>
    </comment>
    <comment ref="V144" authorId="0">
      <text>
        <r>
          <rPr>
            <sz val="12"/>
            <rFont val="ＭＳ ゴシック"/>
            <charset val="128"/>
          </rPr>
          <t>親項目コード
分画・負荷の親項目コード</t>
        </r>
      </text>
    </comment>
    <comment ref="W144" authorId="0">
      <text>
        <r>
          <rPr>
            <sz val="12"/>
            <rFont val="ＭＳ ゴシック"/>
            <charset val="128"/>
          </rPr>
          <t>セクションコード
例：　A　生化/マルチ
　　　B　血液学</t>
        </r>
      </text>
    </comment>
    <comment ref="X144"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44" authorId="0">
      <text>
        <r>
          <rPr>
            <sz val="12"/>
            <rFont val="ＭＳ ゴシック"/>
            <charset val="128"/>
          </rPr>
          <t>サンプリングコード
現行ＷＳｺｰﾄﾞ</t>
        </r>
      </text>
    </comment>
    <comment ref="Z144" authorId="0">
      <text>
        <r>
          <rPr>
            <sz val="12"/>
            <rFont val="ＭＳ ゴシック"/>
            <charset val="128"/>
          </rPr>
          <t>分析機区分</t>
        </r>
      </text>
    </comment>
    <comment ref="AA144" authorId="0">
      <text>
        <r>
          <rPr>
            <sz val="12"/>
            <rFont val="ＭＳ ゴシック"/>
            <charset val="128"/>
          </rPr>
          <t xml:space="preserve">分析機ライン
</t>
        </r>
      </text>
    </comment>
    <comment ref="AB144" authorId="0">
      <text>
        <r>
          <rPr>
            <sz val="12"/>
            <rFont val="ＭＳ ゴシック"/>
            <charset val="128"/>
          </rPr>
          <t>分析機号機
号機＋モジュールＮＯ</t>
        </r>
      </text>
    </comment>
    <comment ref="AC144" authorId="0">
      <text>
        <r>
          <rPr>
            <sz val="12"/>
            <rFont val="ＭＳ ゴシック"/>
            <charset val="128"/>
          </rPr>
          <t>分析機ＳＥＱ
モジュール単位のSEQ。結果登録時に設定。
BM=分析機からの番号、日立=システム側で振る。</t>
        </r>
      </text>
    </comment>
    <comment ref="AD144" authorId="0">
      <text>
        <r>
          <rPr>
            <sz val="12"/>
            <rFont val="ＭＳ ゴシック"/>
            <charset val="128"/>
          </rPr>
          <t>分析機エラーステータス</t>
        </r>
      </text>
    </comment>
    <comment ref="AE144" authorId="0">
      <text>
        <r>
          <rPr>
            <sz val="12"/>
            <rFont val="ＭＳ ゴシック"/>
            <charset val="128"/>
          </rPr>
          <t>測定日時</t>
        </r>
      </text>
    </comment>
    <comment ref="AF144" authorId="0">
      <text>
        <r>
          <rPr>
            <sz val="12"/>
            <rFont val="ＭＳ ゴシック"/>
            <charset val="128"/>
          </rPr>
          <t>内部項目コード
分析機のチャネルコード
（分析機用項目コード）</t>
        </r>
      </text>
    </comment>
    <comment ref="AG144" authorId="0">
      <text>
        <r>
          <rPr>
            <sz val="12"/>
            <rFont val="ＭＳ ゴシック"/>
            <charset val="128"/>
          </rPr>
          <t>定性・定量フラグ
[ S:定性 R:定量 ]</t>
        </r>
      </text>
    </comment>
    <comment ref="AH144" authorId="0">
      <text>
        <r>
          <rPr>
            <sz val="12"/>
            <rFont val="ＭＳ ゴシック"/>
            <charset val="128"/>
          </rPr>
          <t>材料コード</t>
        </r>
      </text>
    </comment>
    <comment ref="AI144" authorId="0">
      <text>
        <r>
          <rPr>
            <sz val="12"/>
            <rFont val="ＭＳ ゴシック"/>
            <charset val="128"/>
          </rPr>
          <t>優先レベル
ユーザからの希望順位。検査の優先順位を示す。
01～99を任意に設定</t>
        </r>
      </text>
    </comment>
    <comment ref="AJ144" authorId="0">
      <text>
        <r>
          <rPr>
            <sz val="12"/>
            <rFont val="ＭＳ ゴシック"/>
            <charset val="128"/>
          </rPr>
          <t>基準値ＮＯ
報告書に記述する基準値を示す
推定材料と項目コードからマスタ参照して算出</t>
        </r>
      </text>
    </comment>
    <comment ref="AK144"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44" authorId="0">
      <text>
        <r>
          <rPr>
            <sz val="12"/>
            <rFont val="ＭＳ ゴシック"/>
            <charset val="128"/>
          </rPr>
          <t>特別基準値ＮＯ
特別基準値マスタから導出した基準値Ｎｏ</t>
        </r>
      </text>
    </comment>
    <comment ref="AM144"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44" authorId="0">
      <text>
        <r>
          <rPr>
            <sz val="12"/>
            <rFont val="ＭＳ ゴシック"/>
            <charset val="128"/>
          </rPr>
          <t>非定型負荷時間
非定型負荷区分の時間
G(12)なので24byte</t>
        </r>
      </text>
    </comment>
    <comment ref="AO144" authorId="0">
      <text>
        <r>
          <rPr>
            <sz val="12"/>
            <rFont val="ＭＳ ゴシック"/>
            <charset val="128"/>
          </rPr>
          <t>集検フラグ
[ 0:ﾃﾞﾌｫﾙﾄ 1:集検 ]</t>
        </r>
      </text>
    </comment>
    <comment ref="AP144"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44" authorId="0">
      <text>
        <r>
          <rPr>
            <sz val="12"/>
            <rFont val="ＭＳ ゴシック"/>
            <charset val="128"/>
          </rPr>
          <t>凍結フラグ
凍結項目か否かを示す
区分は現行通り？→現行通り
[ ｶ:解凍 空白:一般項目 ﾄ:凍結 ]
EUC対応で2byte。</t>
        </r>
      </text>
    </comment>
    <comment ref="AR144" authorId="0">
      <text>
        <r>
          <rPr>
            <sz val="12"/>
            <rFont val="ＭＳ ゴシック"/>
            <charset val="128"/>
          </rPr>
          <t>実施希釈倍率
実際に測定された希釈倍率。</t>
        </r>
      </text>
    </comment>
    <comment ref="AS144"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44" authorId="0">
      <text>
        <r>
          <rPr>
            <sz val="12"/>
            <rFont val="ＭＳ ゴシック"/>
            <charset val="128"/>
          </rPr>
          <t>緊急依頼フラグ
緊急の依頼かどうかを示す。（患者情報より）
[ 0:デフォルト 1:緊急 ]</t>
        </r>
      </text>
    </comment>
    <comment ref="AU144" authorId="0">
      <text>
        <r>
          <rPr>
            <sz val="12"/>
            <rFont val="ＭＳ ゴシック"/>
            <charset val="128"/>
          </rPr>
          <t>緊急依頼ロットＮｏ
緊急依頼の場合に投入する検体のまとまり</t>
        </r>
      </text>
    </comment>
    <comment ref="AV144"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44"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44"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44" authorId="0">
      <text>
        <r>
          <rPr>
            <sz val="12"/>
            <rFont val="ＭＳ ゴシック"/>
            <charset val="128"/>
          </rPr>
          <t xml:space="preserve">生データ
分析機からのそのままの値、手入力したそのままの値。(数値のみ)
</t>
        </r>
      </text>
    </comment>
    <comment ref="AZ144" authorId="0">
      <text>
        <r>
          <rPr>
            <sz val="12"/>
            <rFont val="ＭＳ ゴシック"/>
            <charset val="128"/>
          </rPr>
          <t>検査結果１
基本的に数値データを保管する
必要に応じ換算、補正、校正後の値</t>
        </r>
      </text>
    </comment>
    <comment ref="BA144"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44"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44" authorId="0">
      <text>
        <r>
          <rPr>
            <sz val="12"/>
            <rFont val="ＭＳ ゴシック"/>
            <charset val="128"/>
          </rPr>
          <t>検査結果補足</t>
        </r>
      </text>
    </comment>
    <comment ref="BD144" authorId="0">
      <text>
        <r>
          <rPr>
            <sz val="12"/>
            <rFont val="ＭＳ ゴシック"/>
            <charset val="128"/>
          </rPr>
          <t>表示結果
画面から手入力された値および、分析機からの値を登録</t>
        </r>
      </text>
    </comment>
    <comment ref="BE144" authorId="0">
      <text>
        <r>
          <rPr>
            <sz val="12"/>
            <rFont val="ＭＳ ゴシック"/>
            <charset val="128"/>
          </rPr>
          <t>指数（ＳＤＩ）</t>
        </r>
      </text>
    </comment>
    <comment ref="BF144" authorId="0">
      <text>
        <r>
          <rPr>
            <sz val="12"/>
            <rFont val="ＭＳ ゴシック"/>
            <charset val="128"/>
          </rPr>
          <t>結果コメント１
４桁コードをセットする場合は頭’０’埋めで右詰めで登録すること</t>
        </r>
      </text>
    </comment>
    <comment ref="BG144" authorId="0">
      <text>
        <r>
          <rPr>
            <sz val="12"/>
            <rFont val="ＭＳ ゴシック"/>
            <charset val="128"/>
          </rPr>
          <t>結果コメント２
４桁コードをセットする場合は頭’０’埋めで右詰めで登録すること</t>
        </r>
      </text>
    </comment>
    <comment ref="BH144" authorId="0">
      <text>
        <r>
          <rPr>
            <sz val="16"/>
            <rFont val="ＭＳ Ｐゴシック"/>
            <charset val="128"/>
          </rPr>
          <t>結果状況コード
[ 0:未入力 1:中間結果 3:最終結果 ]</t>
        </r>
      </text>
    </comment>
    <comment ref="BI144" authorId="0">
      <text>
        <r>
          <rPr>
            <sz val="12"/>
            <rFont val="ＭＳ ゴシック"/>
            <charset val="128"/>
          </rPr>
          <t xml:space="preserve">パニックレンジフラグ
BML設定のパニック値（基準値マスタ）で報告要否を判別。
[ 0:デフォルト 1:BMLパニック報告対象 ]
</t>
        </r>
      </text>
    </comment>
    <comment ref="BJ144"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44" authorId="0">
      <text>
        <r>
          <rPr>
            <sz val="12"/>
            <rFont val="ＭＳ ゴシック"/>
            <charset val="128"/>
          </rPr>
          <t xml:space="preserve">結果換算フラグ
換算した結果か否か
[ 0:デフォルト 1:換算結果 ]
</t>
        </r>
      </text>
    </comment>
    <comment ref="BL144"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44"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44"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44"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44" authorId="0">
      <text>
        <r>
          <rPr>
            <sz val="12"/>
            <rFont val="ＭＳ ゴシック"/>
            <charset val="128"/>
          </rPr>
          <t>特別異常値区分（男）
施設？で判断可能。</t>
        </r>
      </text>
    </comment>
    <comment ref="BQ144" authorId="0">
      <text>
        <r>
          <rPr>
            <sz val="12"/>
            <rFont val="ＭＳ ゴシック"/>
            <charset val="128"/>
          </rPr>
          <t>特別異常値区分（女）
施設？で判断可能。</t>
        </r>
      </text>
    </comment>
    <comment ref="BR144" authorId="0">
      <text>
        <r>
          <rPr>
            <sz val="12"/>
            <rFont val="ＭＳ ゴシック"/>
            <charset val="128"/>
          </rPr>
          <t>特別異常値区分（不明）
施設？で判断可能。</t>
        </r>
      </text>
    </comment>
    <comment ref="BS144" authorId="0">
      <text>
        <r>
          <rPr>
            <sz val="12"/>
            <rFont val="ＭＳ ゴシック"/>
            <charset val="128"/>
          </rPr>
          <t>血清情報(乳び）レベル
'－３ ～ ＋３</t>
        </r>
      </text>
    </comment>
    <comment ref="BT144" authorId="0">
      <text>
        <r>
          <rPr>
            <sz val="12"/>
            <rFont val="ＭＳ ゴシック"/>
            <charset val="128"/>
          </rPr>
          <t>血清情報(乳び）エラーステータス
分析機の値を設定</t>
        </r>
      </text>
    </comment>
    <comment ref="BU144" authorId="0">
      <text>
        <r>
          <rPr>
            <sz val="12"/>
            <rFont val="ＭＳ ゴシック"/>
            <charset val="128"/>
          </rPr>
          <t>血清情報(溶血) レベル
'－３ ～ ＋３</t>
        </r>
      </text>
    </comment>
    <comment ref="BV144" authorId="0">
      <text>
        <r>
          <rPr>
            <sz val="12"/>
            <rFont val="ＭＳ ゴシック"/>
            <charset val="128"/>
          </rPr>
          <t>血清情報(溶血) エラーステータス
分析機の値を設定</t>
        </r>
      </text>
    </comment>
    <comment ref="BW144" authorId="0">
      <text>
        <r>
          <rPr>
            <sz val="12"/>
            <rFont val="ＭＳ ゴシック"/>
            <charset val="128"/>
          </rPr>
          <t>血清情報(etc)  レベル</t>
        </r>
      </text>
    </comment>
    <comment ref="BX144" authorId="0">
      <text>
        <r>
          <rPr>
            <sz val="12"/>
            <rFont val="ＭＳ ゴシック"/>
            <charset val="128"/>
          </rPr>
          <t>血清情報(etc)  エラーステータス</t>
        </r>
      </text>
    </comment>
    <comment ref="BY144" authorId="0">
      <text>
        <r>
          <rPr>
            <sz val="12"/>
            <rFont val="ＭＳ ゴシック"/>
            <charset val="128"/>
          </rPr>
          <t>コントロールＮｏ
精度管理対象元のコントロールNoを結果登録時に設定。</t>
        </r>
      </text>
    </comment>
    <comment ref="BZ144" authorId="0">
      <text>
        <r>
          <rPr>
            <sz val="12"/>
            <rFont val="ＭＳ ゴシック"/>
            <charset val="128"/>
          </rPr>
          <t>検査ＳＥＱ
検査G単位に振られる番号
初回：分注展開時にトレー毎に振る？W/S時は？</t>
        </r>
      </text>
    </comment>
    <comment ref="CA144" authorId="0">
      <text>
        <r>
          <rPr>
            <sz val="12"/>
            <rFont val="ＭＳ ゴシック"/>
            <charset val="128"/>
          </rPr>
          <t>検査バッチＮｏ</t>
        </r>
      </text>
    </comment>
    <comment ref="CB144" authorId="0">
      <text>
        <r>
          <rPr>
            <sz val="12"/>
            <rFont val="ＭＳ ゴシック"/>
            <charset val="128"/>
          </rPr>
          <t>プロットＮｏ
X_M管理対象元のプロットNoを結果登録時に設定。</t>
        </r>
      </text>
    </comment>
    <comment ref="CC144" authorId="0">
      <text>
        <r>
          <rPr>
            <sz val="12"/>
            <rFont val="ＭＳ ゴシック"/>
            <charset val="128"/>
          </rPr>
          <t>プロットＳＥＱ
プロットNO内のSEQ（ファイルで番号管理）</t>
        </r>
      </text>
    </comment>
    <comment ref="CD144" authorId="0">
      <text>
        <r>
          <rPr>
            <sz val="12"/>
            <rFont val="ＭＳ ゴシック"/>
            <charset val="128"/>
          </rPr>
          <t>データ入力担当者</t>
        </r>
      </text>
    </comment>
    <comment ref="CE144" authorId="0">
      <text>
        <r>
          <rPr>
            <sz val="12"/>
            <rFont val="ＭＳ ゴシック"/>
            <charset val="128"/>
          </rPr>
          <t>データ入力日時</t>
        </r>
      </text>
    </comment>
    <comment ref="CF144" authorId="0">
      <text>
        <r>
          <rPr>
            <sz val="12"/>
            <rFont val="ＭＳ ゴシック"/>
            <charset val="128"/>
          </rPr>
          <t>検査完了日時</t>
        </r>
      </text>
    </comment>
    <comment ref="CG144" authorId="0">
      <text>
        <r>
          <rPr>
            <sz val="12"/>
            <rFont val="ＭＳ ゴシック"/>
            <charset val="128"/>
          </rPr>
          <t>報告日時</t>
        </r>
      </text>
    </comment>
    <comment ref="CH144" authorId="0">
      <text>
        <r>
          <rPr>
            <sz val="12"/>
            <rFont val="ＭＳ ゴシック"/>
            <charset val="128"/>
          </rPr>
          <t>報告希望時間
施設からの報告希望時間。
属性情報から引き継ぐ</t>
        </r>
      </text>
    </comment>
    <comment ref="CI144" authorId="0">
      <text>
        <r>
          <rPr>
            <sz val="12"/>
            <rFont val="ＭＳ ゴシック"/>
            <charset val="128"/>
          </rPr>
          <t>次回報告予定日
中間報告対象の最終報告予定日
報告時に項目マスタで＋日数を取得し設定</t>
        </r>
      </text>
    </comment>
    <comment ref="CJ144" authorId="0">
      <text>
        <r>
          <rPr>
            <sz val="12"/>
            <rFont val="ＭＳ ゴシック"/>
            <charset val="128"/>
          </rPr>
          <t>次回報告予定時刻
報告希望時間から引き継ぐ</t>
        </r>
      </text>
    </comment>
    <comment ref="CK144"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44" authorId="0">
      <text>
        <r>
          <rPr>
            <sz val="12"/>
            <rFont val="ＭＳ ゴシック"/>
            <charset val="128"/>
          </rPr>
          <t>画像別紙フラグ
画像別紙情報が存在するか否か
[ 0:無し 1:有り]
検査結果詳細情報を使用する</t>
        </r>
      </text>
    </comment>
    <comment ref="CM144" authorId="0">
      <text>
        <r>
          <rPr>
            <sz val="12"/>
            <rFont val="ＭＳ ゴシック"/>
            <charset val="128"/>
          </rPr>
          <t>補正フラグ
[ 0:補正対象外 1:手動補正前 2:自動補正前 3:手動補正済 4:自動補正済 ]</t>
        </r>
      </text>
    </comment>
    <comment ref="CN144" authorId="0">
      <text>
        <r>
          <rPr>
            <sz val="12"/>
            <rFont val="ＭＳ Ｐゴシック"/>
            <charset val="128"/>
          </rPr>
          <t>結果優先フラグ
複数検査回数で画面、帳票等に優先的に表示させるためのフラグ
[ ｽﾍﾟｰｽ:ﾃﾞﾌｫﾙﾄ 1:優先結果 ]</t>
        </r>
      </text>
    </comment>
    <comment ref="CO144" authorId="0">
      <text>
        <r>
          <rPr>
            <sz val="12"/>
            <rFont val="ＭＳ ゴシック"/>
            <charset val="128"/>
          </rPr>
          <t>手入力フラグ
手入力されたかどうかを判断するフラグ
[ ｽﾍﾟｰｽ:ﾃﾞﾌｫﾙﾄ 1:手入力結果 ]</t>
        </r>
      </text>
    </comment>
    <comment ref="CP144" authorId="0">
      <text>
        <r>
          <rPr>
            <sz val="12"/>
            <rFont val="ＭＳ ゴシック"/>
            <charset val="128"/>
          </rPr>
          <t>採用フラグ
同一検査回数内で結果を採用したフラグ</t>
        </r>
      </text>
    </comment>
    <comment ref="CQ144"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44" authorId="0">
      <text>
        <r>
          <rPr>
            <sz val="12"/>
            <rFont val="ＭＳ ゴシック"/>
            <charset val="128"/>
          </rPr>
          <t>再検フラグ01
オンライン、入力画面にてレンジチェック（RNGCHKMST）を行った際に更新する。
正常　　　：０、１
高値エラー：３
低値エラー：４</t>
        </r>
      </text>
    </comment>
    <comment ref="CS144"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44"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44" authorId="0">
      <text>
        <r>
          <rPr>
            <sz val="12"/>
            <rFont val="ＭＳ ゴシック"/>
            <charset val="128"/>
          </rPr>
          <t>再検フラグ04
※分画チェック</t>
        </r>
      </text>
    </comment>
    <comment ref="CV144" authorId="0">
      <text>
        <r>
          <rPr>
            <sz val="12"/>
            <rFont val="ＭＳ ゴシック"/>
            <charset val="128"/>
          </rPr>
          <t>再検フラグ05
※乳び・溶血チェック</t>
        </r>
      </text>
    </comment>
    <comment ref="CW144" authorId="0">
      <text>
        <r>
          <rPr>
            <sz val="12"/>
            <rFont val="ＭＳ ゴシック"/>
            <charset val="128"/>
          </rPr>
          <t xml:space="preserve">※履歴チェック
</t>
        </r>
      </text>
    </comment>
    <comment ref="CX144"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44" authorId="0">
      <text>
        <r>
          <rPr>
            <sz val="12"/>
            <rFont val="ＭＳ ゴシック"/>
            <charset val="128"/>
          </rPr>
          <t>再検フラグ08
※計算チェック</t>
        </r>
      </text>
    </comment>
    <comment ref="CZ144" authorId="0">
      <text>
        <r>
          <rPr>
            <sz val="12"/>
            <rFont val="ＭＳ ゴシック"/>
            <charset val="128"/>
          </rPr>
          <t>再検フラグ09
※１００％チェック</t>
        </r>
      </text>
    </comment>
    <comment ref="DA144" authorId="0">
      <text>
        <r>
          <rPr>
            <sz val="12"/>
            <rFont val="ＭＳ ゴシック"/>
            <charset val="128"/>
          </rPr>
          <t>再検フラグ10
※透析前後チェック</t>
        </r>
      </text>
    </comment>
    <comment ref="DB144"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44" authorId="0">
      <text>
        <r>
          <rPr>
            <sz val="12"/>
            <rFont val="ＭＳ ゴシック"/>
            <charset val="128"/>
          </rPr>
          <t xml:space="preserve">再検フラグ12
※校正処理
</t>
        </r>
      </text>
    </comment>
    <comment ref="DD144" authorId="0">
      <text>
        <r>
          <rPr>
            <sz val="12"/>
            <rFont val="ＭＳ ゴシック"/>
            <charset val="128"/>
          </rPr>
          <t>再検フラグ13
※照合NG確定処理</t>
        </r>
      </text>
    </comment>
    <comment ref="DE144" authorId="0">
      <text>
        <r>
          <rPr>
            <sz val="12"/>
            <rFont val="ＭＳ ゴシック"/>
            <charset val="128"/>
          </rPr>
          <t>再検フラグ14
※相関チェック(WS間)</t>
        </r>
      </text>
    </comment>
    <comment ref="DF144" authorId="0">
      <text>
        <r>
          <rPr>
            <sz val="12"/>
            <rFont val="ＭＳ ゴシック"/>
            <charset val="128"/>
          </rPr>
          <t>再検フラグ15
※負荷パターンチェック</t>
        </r>
      </text>
    </comment>
    <comment ref="DG144"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44" authorId="0">
      <text>
        <r>
          <rPr>
            <sz val="12"/>
            <rFont val="ＭＳ ゴシック"/>
            <charset val="128"/>
          </rPr>
          <t xml:space="preserve">再検フラグ17
※チェック状態フラグ
[ 0:未ﾁｪｯｸ 1:OK 2:NG ]
(ﾁｪｯｸ不要なフラグは1＝OKの設定にすする)
</t>
        </r>
      </text>
    </comment>
    <comment ref="DI144" authorId="0">
      <text>
        <r>
          <rPr>
            <sz val="12"/>
            <rFont val="ＭＳ ゴシック"/>
            <charset val="128"/>
          </rPr>
          <t>再検フラグ18</t>
        </r>
      </text>
    </comment>
    <comment ref="DJ144" authorId="0">
      <text>
        <r>
          <rPr>
            <sz val="12"/>
            <rFont val="ＭＳ ゴシック"/>
            <charset val="128"/>
          </rPr>
          <t xml:space="preserve">再検フラグ19
※チェック状態フラグ
[ 0:未ﾁｪｯｸ 1:OK 2:NG ]
(ﾁｪｯｸ不要なフラグは1＝OKの設定にすする)
</t>
        </r>
      </text>
    </comment>
    <comment ref="DK144" authorId="0">
      <text>
        <r>
          <rPr>
            <sz val="12"/>
            <rFont val="ＭＳ ゴシック"/>
            <charset val="128"/>
          </rPr>
          <t xml:space="preserve">再検フラグ20
※チェック状態フラグ
[ 0:未ﾁｪｯｸ 1:OK 2:NG ]
(ﾁｪｯｸ不要なフラグは1＝OKの設定にすする)
</t>
        </r>
      </text>
    </comment>
    <comment ref="DL144" authorId="0">
      <text>
        <r>
          <rPr>
            <sz val="12"/>
            <rFont val="ＭＳ ゴシック"/>
            <charset val="128"/>
          </rPr>
          <t>再検理由コードＡ
代表の再検理由コードをセット</t>
        </r>
      </text>
    </comment>
    <comment ref="DM144" authorId="0">
      <text>
        <r>
          <rPr>
            <sz val="12"/>
            <rFont val="ＭＳ ゴシック"/>
            <charset val="128"/>
          </rPr>
          <t xml:space="preserve">再検理由コードＢ
代表の再検理由コードをセット
</t>
        </r>
      </text>
    </comment>
    <comment ref="DN144" authorId="0">
      <text>
        <r>
          <rPr>
            <sz val="12"/>
            <rFont val="ＭＳ ゴシック"/>
            <charset val="128"/>
          </rPr>
          <t>再検理由コードＣ
代表の再検理由コードをセット</t>
        </r>
      </text>
    </comment>
    <comment ref="DO144" authorId="0">
      <text>
        <r>
          <rPr>
            <sz val="12"/>
            <rFont val="ＭＳ ゴシック"/>
            <charset val="128"/>
          </rPr>
          <t>情報更新日時</t>
        </r>
      </text>
    </comment>
    <comment ref="DP144" authorId="0">
      <text>
        <r>
          <rPr>
            <sz val="12"/>
            <rFont val="ＭＳ ゴシック"/>
            <charset val="128"/>
          </rPr>
          <t>情報登録日時
データが作成された時の登録日時</t>
        </r>
      </text>
    </comment>
    <comment ref="DQ144" authorId="0">
      <text>
        <r>
          <rPr>
            <sz val="12"/>
            <rFont val="ＭＳ ゴシック"/>
            <charset val="128"/>
          </rPr>
          <t>照会結果
検査結果＋「以上・以下・未満」等を付加し編集済みの表示用結果値</t>
        </r>
      </text>
    </comment>
    <comment ref="B150" authorId="0">
      <text>
        <r>
          <rPr>
            <sz val="12"/>
            <rFont val="ＭＳ ゴシック"/>
            <charset val="128"/>
          </rPr>
          <t>検査開始日</t>
        </r>
      </text>
    </comment>
    <comment ref="C150" authorId="0">
      <text>
        <r>
          <rPr>
            <sz val="12"/>
            <rFont val="ＭＳ ゴシック"/>
            <charset val="128"/>
          </rPr>
          <t>処理日</t>
        </r>
      </text>
    </comment>
    <comment ref="D150" authorId="0">
      <text>
        <r>
          <rPr>
            <sz val="12"/>
            <rFont val="ＭＳ ゴシック"/>
            <charset val="128"/>
          </rPr>
          <t xml:space="preserve">検体Ｎｏ
キャリブレーションデータの場合、ここに 号機＋HHMMDD と入れる
（スタンダードの種類は検査回数枝番をＵＰすることで対応）
</t>
        </r>
      </text>
    </comment>
    <comment ref="E150" authorId="0">
      <text>
        <r>
          <rPr>
            <sz val="12"/>
            <rFont val="ＭＳ ゴシック"/>
            <charset val="128"/>
          </rPr>
          <t>検体Ｎｏ桁数フラグ
[ ｽﾍﾟｰｽ:旧ﾚｲｱｳﾄ 6:６桁 7:７桁 9:９桁 ]</t>
        </r>
      </text>
    </comment>
    <comment ref="F150" authorId="0">
      <text>
        <r>
          <rPr>
            <sz val="12"/>
            <rFont val="ＭＳ ゴシック"/>
            <charset val="128"/>
          </rPr>
          <t>検査グループ
EUC対応で16byte。</t>
        </r>
      </text>
    </comment>
    <comment ref="G150" authorId="0">
      <text>
        <r>
          <rPr>
            <b/>
            <sz val="12"/>
            <rFont val="ＭＳ ゴシック"/>
            <charset val="128"/>
          </rPr>
          <t xml:space="preserve">項目コード:
</t>
        </r>
      </text>
    </comment>
    <comment ref="H150" authorId="0">
      <text>
        <r>
          <rPr>
            <sz val="12"/>
            <rFont val="ＭＳ ゴシック"/>
            <charset val="128"/>
          </rPr>
          <t>検査回数</t>
        </r>
      </text>
    </comment>
    <comment ref="I150" authorId="0">
      <text>
        <r>
          <rPr>
            <sz val="12"/>
            <rFont val="ＭＳ ゴシック"/>
            <charset val="128"/>
          </rPr>
          <t>検査回数枝番
同一検査回数で希釈倍率が違うものを表現</t>
        </r>
      </text>
    </comment>
    <comment ref="J150" authorId="0">
      <text>
        <r>
          <rPr>
            <sz val="12"/>
            <rFont val="ＭＳ ゴシック"/>
            <charset val="128"/>
          </rPr>
          <t xml:space="preserve">依頼発生元区分
[ 0:上位ｼｽﾃﾑ(報告あり) 1:ｻﾃﾗｲﾄｼｽﾃﾑ(報告あり) 2:ｻﾃﾗｲﾄｼｽﾃﾑ(報告なし) ]
</t>
        </r>
      </text>
    </comment>
    <comment ref="K150" authorId="0">
      <text>
        <r>
          <rPr>
            <sz val="12"/>
            <rFont val="ＭＳ ゴシック"/>
            <charset val="128"/>
          </rPr>
          <t xml:space="preserve">依頼区分
依頼項目の区分(通常、緊急、ﾃｽﾄ、ｻｰﾍﾞｲ）を判別する。
[ A:通常 K:緊急 T:テスト S:サーベイ Y:キャリブレーション Z:緊急STAT ]
AS/400からの緊急依頼も、当項目の区分で表現する。
</t>
        </r>
      </text>
    </comment>
    <comment ref="L150" authorId="0">
      <text>
        <r>
          <rPr>
            <sz val="16"/>
            <rFont val="ＭＳ Ｐゴシック"/>
            <charset val="128"/>
          </rPr>
          <t>検査工程区分
どのようなオーダを作成するかを表現
[ A:通常のオーダ（初回） K:再検オーダ T:追加再検オーダ S:再測定オーダ X:Ｘ－Ｍ再検オーダー ]</t>
        </r>
      </text>
    </comment>
    <comment ref="M150" authorId="0">
      <text>
        <r>
          <rPr>
            <sz val="12"/>
            <rFont val="ＭＳ ゴシック"/>
            <charset val="128"/>
          </rPr>
          <t>ＢＭＬ受付年月日</t>
        </r>
      </text>
    </comment>
    <comment ref="N150" authorId="0">
      <text>
        <r>
          <rPr>
            <sz val="12"/>
            <rFont val="ＭＳ ゴシック"/>
            <charset val="128"/>
          </rPr>
          <t>依頼書Ｎｏ</t>
        </r>
      </text>
    </comment>
    <comment ref="O150" authorId="0">
      <text>
        <r>
          <rPr>
            <sz val="12"/>
            <rFont val="ＭＳ ゴシック"/>
            <charset val="128"/>
          </rPr>
          <t>依頼書Ｎｏ桁数フラグ
[ ｽﾍﾟｰｽ:旧ﾚｲｱｳﾄ 6:６桁 7:７桁 9:９桁 ]</t>
        </r>
      </text>
    </comment>
    <comment ref="P150" authorId="0">
      <text>
        <r>
          <rPr>
            <sz val="12"/>
            <rFont val="ＭＳ ゴシック"/>
            <charset val="128"/>
          </rPr>
          <t>属性世代Ｎｏ
'’０’からカウントアップ</t>
        </r>
      </text>
    </comment>
    <comment ref="Q150" authorId="0">
      <text>
        <r>
          <rPr>
            <sz val="12"/>
            <rFont val="ＭＳ ゴシック"/>
            <charset val="128"/>
          </rPr>
          <t>施設コード</t>
        </r>
      </text>
    </comment>
    <comment ref="R150" authorId="0">
      <text>
        <r>
          <rPr>
            <sz val="12"/>
            <rFont val="ＭＳ ゴシック"/>
            <charset val="128"/>
          </rPr>
          <t>トレーＩＤ</t>
        </r>
      </text>
    </comment>
    <comment ref="S150" authorId="0">
      <text>
        <r>
          <rPr>
            <sz val="12"/>
            <rFont val="ＭＳ ゴシック"/>
            <charset val="128"/>
          </rPr>
          <t>トレーポジション</t>
        </r>
      </text>
    </comment>
    <comment ref="T150" authorId="0">
      <text>
        <r>
          <rPr>
            <sz val="12"/>
            <rFont val="ＭＳ ゴシック"/>
            <charset val="128"/>
          </rPr>
          <t>アッセイラックＩＤ</t>
        </r>
      </text>
    </comment>
    <comment ref="U150" authorId="0">
      <text>
        <r>
          <rPr>
            <sz val="12"/>
            <rFont val="ＭＳ ゴシック"/>
            <charset val="128"/>
          </rPr>
          <t>アッセイラックポジション</t>
        </r>
      </text>
    </comment>
    <comment ref="V150" authorId="0">
      <text>
        <r>
          <rPr>
            <sz val="12"/>
            <rFont val="ＭＳ ゴシック"/>
            <charset val="128"/>
          </rPr>
          <t>親項目コード
分画・負荷の親項目コード</t>
        </r>
      </text>
    </comment>
    <comment ref="W150" authorId="0">
      <text>
        <r>
          <rPr>
            <sz val="12"/>
            <rFont val="ＭＳ ゴシック"/>
            <charset val="128"/>
          </rPr>
          <t>セクションコード
例：　A　生化/マルチ
　　　B　血液学</t>
        </r>
      </text>
    </comment>
    <comment ref="X150" authorId="0">
      <text>
        <r>
          <rPr>
            <sz val="12"/>
            <rFont val="ＭＳ ゴシック"/>
            <charset val="128"/>
          </rPr>
          <t>分画負荷区分
分画負荷の区分
[ 0:単独 1:分画親 2:分画子 3:負荷親 4:負荷子 7:BMLｾｯﾄ 8:施設別ｾｯﾄ 9:請求ｸﾞﾙｰﾌﾟ ]
7～9の考慮も必要？9の場合のﾁｪｯｸは特殊？→気にしない。単独とみなす。</t>
        </r>
      </text>
    </comment>
    <comment ref="Y150" authorId="0">
      <text>
        <r>
          <rPr>
            <sz val="12"/>
            <rFont val="ＭＳ ゴシック"/>
            <charset val="128"/>
          </rPr>
          <t>サンプリングコード
現行ＷＳｺｰﾄﾞ</t>
        </r>
      </text>
    </comment>
    <comment ref="Z150" authorId="0">
      <text>
        <r>
          <rPr>
            <sz val="12"/>
            <rFont val="ＭＳ ゴシック"/>
            <charset val="128"/>
          </rPr>
          <t>分析機区分</t>
        </r>
      </text>
    </comment>
    <comment ref="AA150" authorId="0">
      <text>
        <r>
          <rPr>
            <sz val="12"/>
            <rFont val="ＭＳ ゴシック"/>
            <charset val="128"/>
          </rPr>
          <t xml:space="preserve">分析機ライン
</t>
        </r>
      </text>
    </comment>
    <comment ref="AB150" authorId="0">
      <text>
        <r>
          <rPr>
            <sz val="12"/>
            <rFont val="ＭＳ ゴシック"/>
            <charset val="128"/>
          </rPr>
          <t>分析機号機
号機＋モジュールＮＯ</t>
        </r>
      </text>
    </comment>
    <comment ref="AC150" authorId="0">
      <text>
        <r>
          <rPr>
            <sz val="12"/>
            <rFont val="ＭＳ ゴシック"/>
            <charset val="128"/>
          </rPr>
          <t>分析機ＳＥＱ
モジュール単位のSEQ。結果登録時に設定。
BM=分析機からの番号、日立=システム側で振る。</t>
        </r>
      </text>
    </comment>
    <comment ref="AD150" authorId="0">
      <text>
        <r>
          <rPr>
            <sz val="12"/>
            <rFont val="ＭＳ ゴシック"/>
            <charset val="128"/>
          </rPr>
          <t>分析機エラーステータス</t>
        </r>
      </text>
    </comment>
    <comment ref="AE150" authorId="0">
      <text>
        <r>
          <rPr>
            <sz val="12"/>
            <rFont val="ＭＳ ゴシック"/>
            <charset val="128"/>
          </rPr>
          <t>測定日時</t>
        </r>
      </text>
    </comment>
    <comment ref="AF150" authorId="0">
      <text>
        <r>
          <rPr>
            <sz val="12"/>
            <rFont val="ＭＳ ゴシック"/>
            <charset val="128"/>
          </rPr>
          <t>内部項目コード
分析機のチャネルコード
（分析機用項目コード）</t>
        </r>
      </text>
    </comment>
    <comment ref="AG150" authorId="0">
      <text>
        <r>
          <rPr>
            <sz val="12"/>
            <rFont val="ＭＳ ゴシック"/>
            <charset val="128"/>
          </rPr>
          <t>定性・定量フラグ
[ S:定性 R:定量 ]</t>
        </r>
      </text>
    </comment>
    <comment ref="AH150" authorId="0">
      <text>
        <r>
          <rPr>
            <sz val="12"/>
            <rFont val="ＭＳ ゴシック"/>
            <charset val="128"/>
          </rPr>
          <t>材料コード</t>
        </r>
      </text>
    </comment>
    <comment ref="AI150" authorId="0">
      <text>
        <r>
          <rPr>
            <sz val="12"/>
            <rFont val="ＭＳ ゴシック"/>
            <charset val="128"/>
          </rPr>
          <t>優先レベル
ユーザからの希望順位。検査の優先順位を示す。
01～99を任意に設定</t>
        </r>
      </text>
    </comment>
    <comment ref="AJ150" authorId="0">
      <text>
        <r>
          <rPr>
            <sz val="12"/>
            <rFont val="ＭＳ ゴシック"/>
            <charset val="128"/>
          </rPr>
          <t>基準値ＮＯ
報告書に記述する基準値を示す
推定材料と項目コードからマスタ参照して算出</t>
        </r>
      </text>
    </comment>
    <comment ref="AK150" authorId="0">
      <text>
        <r>
          <rPr>
            <sz val="12"/>
            <rFont val="ＭＳ ゴシック"/>
            <charset val="128"/>
          </rPr>
          <t>負荷報告ＮＯ表示区分
負荷項目報告を行う時にＮＯ表示にするか否か
[ ｽﾍﾟｰｽ:ﾃﾞﾌｫﾙﾄ 1:定型表示 2:ＮＯ表示 3:非定型表示 ]</t>
        </r>
      </text>
    </comment>
    <comment ref="AL150" authorId="0">
      <text>
        <r>
          <rPr>
            <sz val="12"/>
            <rFont val="ＭＳ ゴシック"/>
            <charset val="128"/>
          </rPr>
          <t>特別基準値ＮＯ
特別基準値マスタから導出した基準値Ｎｏ</t>
        </r>
      </text>
    </comment>
    <comment ref="AM150" authorId="0">
      <text>
        <r>
          <rPr>
            <sz val="12"/>
            <rFont val="ＭＳ ゴシック"/>
            <charset val="128"/>
          </rPr>
          <t>特別基準値フラグ
基準値NO，特別基準値NOのいずれを使用するか判断？→OK
２の意味は不明
[ 0:ﾃﾞﾌｫﾙﾄ 1:施設別基準値 2:非定型基準値 ]</t>
        </r>
      </text>
    </comment>
    <comment ref="AN150" authorId="0">
      <text>
        <r>
          <rPr>
            <sz val="12"/>
            <rFont val="ＭＳ ゴシック"/>
            <charset val="128"/>
          </rPr>
          <t>非定型負荷時間
非定型負荷区分の時間
G(12)なので24byte</t>
        </r>
      </text>
    </comment>
    <comment ref="AO150" authorId="0">
      <text>
        <r>
          <rPr>
            <sz val="12"/>
            <rFont val="ＭＳ ゴシック"/>
            <charset val="128"/>
          </rPr>
          <t>集検フラグ
[ 0:ﾃﾞﾌｫﾙﾄ 1:集検 ]</t>
        </r>
      </text>
    </comment>
    <comment ref="AP150" authorId="0">
      <text>
        <r>
          <rPr>
            <sz val="12"/>
            <rFont val="ＭＳ ゴシック"/>
            <charset val="128"/>
          </rPr>
          <t xml:space="preserve">透析フラグ
透析前項目か透析後項目かを示す
区分は現行通り？→現行通り
</t>
        </r>
        <r>
          <rPr>
            <sz val="12"/>
            <rFont val="ＭＳ Ｐゴシック"/>
            <charset val="128"/>
          </rPr>
          <t xml:space="preserve">→上位で未設定の場合は依頼展開時に項目マスタを参照して設定する。
</t>
        </r>
        <r>
          <rPr>
            <sz val="12"/>
            <rFont val="ＭＳ ゴシック"/>
            <charset val="128"/>
          </rPr>
          <t>[ ｺ：透析後 空白：一般 ｾ：透析前 ]
EUC対応で2byte。</t>
        </r>
      </text>
    </comment>
    <comment ref="AQ150" authorId="0">
      <text>
        <r>
          <rPr>
            <sz val="12"/>
            <rFont val="ＭＳ ゴシック"/>
            <charset val="128"/>
          </rPr>
          <t>凍結フラグ
凍結項目か否かを示す
区分は現行通り？→現行通り
[ ｶ:解凍 空白:一般項目 ﾄ:凍結 ]
EUC対応で2byte。</t>
        </r>
      </text>
    </comment>
    <comment ref="AR150" authorId="0">
      <text>
        <r>
          <rPr>
            <sz val="12"/>
            <rFont val="ＭＳ ゴシック"/>
            <charset val="128"/>
          </rPr>
          <t>実施希釈倍率
実際に測定された希釈倍率。</t>
        </r>
      </text>
    </comment>
    <comment ref="AS150" authorId="0">
      <text>
        <r>
          <rPr>
            <sz val="12"/>
            <rFont val="ＭＳ ゴシック"/>
            <charset val="128"/>
          </rPr>
          <t xml:space="preserve">緊急報告フラグ
夜間緊急受付対応。FAX報告を早くする必要あり。（AS/400からの緊急とは意味が異なる）
緊急報告区分」としての位置づけならば、２：電話連絡　も必要か？
</t>
        </r>
        <r>
          <rPr>
            <sz val="12"/>
            <rFont val="ＭＳ Ｐゴシック"/>
            <charset val="128"/>
          </rPr>
          <t xml:space="preserve">→不要
</t>
        </r>
        <r>
          <rPr>
            <sz val="12"/>
            <rFont val="ＭＳ ゴシック"/>
            <charset val="128"/>
          </rPr>
          <t>[ 0:緊急指定無し 1:緊急 ]</t>
        </r>
      </text>
    </comment>
    <comment ref="AT150" authorId="0">
      <text>
        <r>
          <rPr>
            <sz val="12"/>
            <rFont val="ＭＳ ゴシック"/>
            <charset val="128"/>
          </rPr>
          <t>緊急依頼フラグ
緊急の依頼かどうかを示す。（患者情報より）
[ 0:デフォルト 1:緊急 ]</t>
        </r>
      </text>
    </comment>
    <comment ref="AU150" authorId="0">
      <text>
        <r>
          <rPr>
            <sz val="12"/>
            <rFont val="ＭＳ ゴシック"/>
            <charset val="128"/>
          </rPr>
          <t>緊急依頼ロットＮｏ
緊急依頼の場合に投入する検体のまとまり</t>
        </r>
      </text>
    </comment>
    <comment ref="AV150" authorId="0">
      <text>
        <r>
          <rPr>
            <b/>
            <sz val="12"/>
            <rFont val="ＭＳ ゴシック"/>
            <charset val="128"/>
          </rPr>
          <t xml:space="preserve">非照会フラグ
</t>
        </r>
        <r>
          <rPr>
            <sz val="12"/>
            <rFont val="ＭＳ ゴシック"/>
            <charset val="128"/>
          </rPr>
          <t xml:space="preserve">上位システムでの照会可能有無
依頼に無し。依頼保持でいいのでは？
</t>
        </r>
        <r>
          <rPr>
            <sz val="12"/>
            <rFont val="ＭＳ Ｐゴシック"/>
            <charset val="128"/>
          </rPr>
          <t>→結果の内容により決定するため、結果登録時に設定。</t>
        </r>
      </text>
    </comment>
    <comment ref="AW150" authorId="0">
      <text>
        <r>
          <rPr>
            <sz val="12"/>
            <rFont val="ＭＳ ゴシック"/>
            <charset val="128"/>
          </rPr>
          <t xml:space="preserve">非請求フラグ
上位システムでの請求有無
依頼に無し。依頼保持でいいのでは？
</t>
        </r>
        <r>
          <rPr>
            <sz val="12"/>
            <rFont val="ＭＳ Ｐゴシック"/>
            <charset val="128"/>
          </rPr>
          <t>→結果の内容により決定するため、結果登録時に設定。</t>
        </r>
      </text>
    </comment>
    <comment ref="AX150" authorId="0">
      <text>
        <r>
          <rPr>
            <sz val="12"/>
            <rFont val="ＭＳ ゴシック"/>
            <charset val="128"/>
          </rPr>
          <t xml:space="preserve">非報告フラグ
上位システムでの報告書出力有無
依頼に無し。依頼保持でいいのでは？
</t>
        </r>
        <r>
          <rPr>
            <sz val="12"/>
            <rFont val="ＭＳ Ｐゴシック"/>
            <charset val="128"/>
          </rPr>
          <t>→結果の内容により決定するため、結果登録時に設定。</t>
        </r>
      </text>
    </comment>
    <comment ref="AY150" authorId="0">
      <text>
        <r>
          <rPr>
            <sz val="12"/>
            <rFont val="ＭＳ ゴシック"/>
            <charset val="128"/>
          </rPr>
          <t xml:space="preserve">生データ
分析機からのそのままの値、手入力したそのままの値。(数値のみ)
</t>
        </r>
      </text>
    </comment>
    <comment ref="AZ150" authorId="0">
      <text>
        <r>
          <rPr>
            <sz val="12"/>
            <rFont val="ＭＳ ゴシック"/>
            <charset val="128"/>
          </rPr>
          <t>検査結果１
基本的に数値データを保管する
必要に応じ換算、補正、校正後の値</t>
        </r>
      </text>
    </comment>
    <comment ref="BA150" authorId="0">
      <text>
        <r>
          <rPr>
            <sz val="12"/>
            <rFont val="ＭＳ ゴシック"/>
            <charset val="128"/>
          </rPr>
          <t>検査結果２
基本的にコード化した結果、直値データを保管する
必要に応じ換算、補正、校正後の値
12桁表現ではあるがEUCコード体系で処理のため24バイト</t>
        </r>
      </text>
    </comment>
    <comment ref="BB150" authorId="0">
      <text>
        <r>
          <rPr>
            <sz val="12"/>
            <rFont val="ＭＳ ゴシック"/>
            <charset val="128"/>
          </rPr>
          <t>検査結果２区分
検査結果のデータタイプを指定
（検査結果２に対して） → [ 0:コード化した結果、1:10の累乗、2:2の累乗、X:直値 ] 
左詰めで登録すること</t>
        </r>
      </text>
    </comment>
    <comment ref="BC150" authorId="0">
      <text>
        <r>
          <rPr>
            <sz val="12"/>
            <rFont val="ＭＳ ゴシック"/>
            <charset val="128"/>
          </rPr>
          <t>検査結果補足</t>
        </r>
      </text>
    </comment>
    <comment ref="BD150" authorId="0">
      <text>
        <r>
          <rPr>
            <sz val="12"/>
            <rFont val="ＭＳ ゴシック"/>
            <charset val="128"/>
          </rPr>
          <t>表示結果
画面から手入力された値および、分析機からの値を登録</t>
        </r>
      </text>
    </comment>
    <comment ref="BE150" authorId="0">
      <text>
        <r>
          <rPr>
            <sz val="12"/>
            <rFont val="ＭＳ ゴシック"/>
            <charset val="128"/>
          </rPr>
          <t>指数（ＳＤＩ）</t>
        </r>
      </text>
    </comment>
    <comment ref="BF150" authorId="0">
      <text>
        <r>
          <rPr>
            <sz val="12"/>
            <rFont val="ＭＳ ゴシック"/>
            <charset val="128"/>
          </rPr>
          <t>結果コメント１
４桁コードをセットする場合は頭’０’埋めで右詰めで登録すること</t>
        </r>
      </text>
    </comment>
    <comment ref="BG150" authorId="0">
      <text>
        <r>
          <rPr>
            <sz val="12"/>
            <rFont val="ＭＳ ゴシック"/>
            <charset val="128"/>
          </rPr>
          <t>結果コメント２
４桁コードをセットする場合は頭’０’埋めで右詰めで登録すること</t>
        </r>
      </text>
    </comment>
    <comment ref="BH150" authorId="0">
      <text>
        <r>
          <rPr>
            <sz val="16"/>
            <rFont val="ＭＳ Ｐゴシック"/>
            <charset val="128"/>
          </rPr>
          <t>結果状況コード
[ 0:未入力 1:中間結果 3:最終結果 ]</t>
        </r>
      </text>
    </comment>
    <comment ref="BI150" authorId="0">
      <text>
        <r>
          <rPr>
            <sz val="12"/>
            <rFont val="ＭＳ ゴシック"/>
            <charset val="128"/>
          </rPr>
          <t xml:space="preserve">パニックレンジフラグ
BML設定のパニック値（基準値マスタ）で報告要否を判別。
[ 0:デフォルト 1:BMLパニック報告対象 ]
</t>
        </r>
      </text>
    </comment>
    <comment ref="BJ150" authorId="0">
      <text>
        <r>
          <rPr>
            <sz val="12"/>
            <rFont val="ＭＳ ゴシック"/>
            <charset val="128"/>
          </rPr>
          <t>検査室パニックレンジフラグ
検査室設定のパニック値（基準値マスタより詳細、厳格）で報告要否を判別。
[ 0:デフォルト 1:検査室パニック報告対象 ]</t>
        </r>
      </text>
    </comment>
    <comment ref="BK150" authorId="0">
      <text>
        <r>
          <rPr>
            <sz val="12"/>
            <rFont val="ＭＳ ゴシック"/>
            <charset val="128"/>
          </rPr>
          <t xml:space="preserve">結果換算フラグ
換算した結果か否か
[ 0:デフォルト 1:換算結果 ]
</t>
        </r>
      </text>
    </comment>
    <comment ref="BL150" authorId="0">
      <text>
        <r>
          <rPr>
            <sz val="12"/>
            <rFont val="ＭＳ ゴシック"/>
            <charset val="128"/>
          </rPr>
          <t xml:space="preserve">結果修正フラグ
検査結果が修正されたか否か
</t>
        </r>
        <r>
          <rPr>
            <sz val="12"/>
            <rFont val="ＭＳ Ｐゴシック"/>
            <charset val="128"/>
          </rPr>
          <t xml:space="preserve">→報告処理を行った回数－１
→報告処理にてカウントアップする
</t>
        </r>
        <r>
          <rPr>
            <sz val="12"/>
            <rFont val="ＭＳ ゴシック"/>
            <charset val="128"/>
          </rPr>
          <t xml:space="preserve">[ 0:デフォルト 1～9:修正回数 ] </t>
        </r>
      </text>
    </comment>
    <comment ref="BM150" authorId="0">
      <text>
        <r>
          <rPr>
            <sz val="12"/>
            <rFont val="ＭＳ ゴシック"/>
            <charset val="128"/>
          </rPr>
          <t>異常値区分（男）
検査結果の異常を示すコード
*:異常値マーク 1:異常域（低値） 2:異常域（低値） 3:異常域（低値） 4:基準値範囲内 5:基準値範囲内 6:基準値範囲内 7:異常域（高値） 8 異常域（高値） 9:異常域（高値） －予備設定</t>
        </r>
      </text>
    </comment>
    <comment ref="BN150" authorId="0">
      <text>
        <r>
          <rPr>
            <sz val="12"/>
            <rFont val="ＭＳ ゴシック"/>
            <charset val="128"/>
          </rPr>
          <t>異常値区分（女）
検査結果の異常を示すコード
*:異常値マーク 1:異常域（低値） 2:異常域（低値） 3:異常域（低値） 4:基準値範囲内 5:基準値範囲内 6:基準値範囲内 7:異常域（高値） 8 異常域（高値） 9:異常域（高値） －予備設定</t>
        </r>
      </text>
    </comment>
    <comment ref="BO150" authorId="0">
      <text>
        <r>
          <rPr>
            <sz val="12"/>
            <rFont val="ＭＳ ゴシック"/>
            <charset val="128"/>
          </rPr>
          <t xml:space="preserve">異常値区分（不明）
検査結果の異常を示すコード
*:異常値マーク 1:異常域（低値） 2:異常域（低値） 3:異常域（低値） 4:基準値範囲内 5:基準値範囲内 6:基準値範囲内 7:異常域（高値） 8 異常域（高値） 9:異常域（高値） －予備設定
</t>
        </r>
      </text>
    </comment>
    <comment ref="BP150" authorId="0">
      <text>
        <r>
          <rPr>
            <sz val="12"/>
            <rFont val="ＭＳ ゴシック"/>
            <charset val="128"/>
          </rPr>
          <t>特別異常値区分（男）
施設？で判断可能。</t>
        </r>
      </text>
    </comment>
    <comment ref="BQ150" authorId="0">
      <text>
        <r>
          <rPr>
            <sz val="12"/>
            <rFont val="ＭＳ ゴシック"/>
            <charset val="128"/>
          </rPr>
          <t>特別異常値区分（女）
施設？で判断可能。</t>
        </r>
      </text>
    </comment>
    <comment ref="BR150" authorId="0">
      <text>
        <r>
          <rPr>
            <sz val="12"/>
            <rFont val="ＭＳ ゴシック"/>
            <charset val="128"/>
          </rPr>
          <t>特別異常値区分（不明）
施設？で判断可能。</t>
        </r>
      </text>
    </comment>
    <comment ref="BS150" authorId="0">
      <text>
        <r>
          <rPr>
            <sz val="12"/>
            <rFont val="ＭＳ ゴシック"/>
            <charset val="128"/>
          </rPr>
          <t>血清情報(乳び）レベル
'－３ ～ ＋３</t>
        </r>
      </text>
    </comment>
    <comment ref="BT150" authorId="0">
      <text>
        <r>
          <rPr>
            <sz val="12"/>
            <rFont val="ＭＳ ゴシック"/>
            <charset val="128"/>
          </rPr>
          <t>血清情報(乳び）エラーステータス
分析機の値を設定</t>
        </r>
      </text>
    </comment>
    <comment ref="BU150" authorId="0">
      <text>
        <r>
          <rPr>
            <sz val="12"/>
            <rFont val="ＭＳ ゴシック"/>
            <charset val="128"/>
          </rPr>
          <t>血清情報(溶血) レベル
'－３ ～ ＋３</t>
        </r>
      </text>
    </comment>
    <comment ref="BV150" authorId="0">
      <text>
        <r>
          <rPr>
            <sz val="12"/>
            <rFont val="ＭＳ ゴシック"/>
            <charset val="128"/>
          </rPr>
          <t>血清情報(溶血) エラーステータス
分析機の値を設定</t>
        </r>
      </text>
    </comment>
    <comment ref="BW150" authorId="0">
      <text>
        <r>
          <rPr>
            <sz val="12"/>
            <rFont val="ＭＳ ゴシック"/>
            <charset val="128"/>
          </rPr>
          <t>血清情報(etc)  レベル</t>
        </r>
      </text>
    </comment>
    <comment ref="BX150" authorId="0">
      <text>
        <r>
          <rPr>
            <sz val="12"/>
            <rFont val="ＭＳ ゴシック"/>
            <charset val="128"/>
          </rPr>
          <t>血清情報(etc)  エラーステータス</t>
        </r>
      </text>
    </comment>
    <comment ref="BY150" authorId="0">
      <text>
        <r>
          <rPr>
            <sz val="12"/>
            <rFont val="ＭＳ ゴシック"/>
            <charset val="128"/>
          </rPr>
          <t>コントロールＮｏ
精度管理対象元のコントロールNoを結果登録時に設定。</t>
        </r>
      </text>
    </comment>
    <comment ref="BZ150" authorId="0">
      <text>
        <r>
          <rPr>
            <sz val="12"/>
            <rFont val="ＭＳ ゴシック"/>
            <charset val="128"/>
          </rPr>
          <t>検査ＳＥＱ
検査G単位に振られる番号
初回：分注展開時にトレー毎に振る？W/S時は？</t>
        </r>
      </text>
    </comment>
    <comment ref="CA150" authorId="0">
      <text>
        <r>
          <rPr>
            <sz val="12"/>
            <rFont val="ＭＳ ゴシック"/>
            <charset val="128"/>
          </rPr>
          <t>検査バッチＮｏ</t>
        </r>
      </text>
    </comment>
    <comment ref="CB150" authorId="0">
      <text>
        <r>
          <rPr>
            <sz val="12"/>
            <rFont val="ＭＳ ゴシック"/>
            <charset val="128"/>
          </rPr>
          <t>プロットＮｏ
X_M管理対象元のプロットNoを結果登録時に設定。</t>
        </r>
      </text>
    </comment>
    <comment ref="CC150" authorId="0">
      <text>
        <r>
          <rPr>
            <sz val="12"/>
            <rFont val="ＭＳ ゴシック"/>
            <charset val="128"/>
          </rPr>
          <t>プロットＳＥＱ
プロットNO内のSEQ（ファイルで番号管理）</t>
        </r>
      </text>
    </comment>
    <comment ref="CD150" authorId="0">
      <text>
        <r>
          <rPr>
            <sz val="12"/>
            <rFont val="ＭＳ ゴシック"/>
            <charset val="128"/>
          </rPr>
          <t>データ入力担当者</t>
        </r>
      </text>
    </comment>
    <comment ref="CE150" authorId="0">
      <text>
        <r>
          <rPr>
            <sz val="12"/>
            <rFont val="ＭＳ ゴシック"/>
            <charset val="128"/>
          </rPr>
          <t>データ入力日時</t>
        </r>
      </text>
    </comment>
    <comment ref="CF150" authorId="0">
      <text>
        <r>
          <rPr>
            <sz val="12"/>
            <rFont val="ＭＳ ゴシック"/>
            <charset val="128"/>
          </rPr>
          <t>検査完了日時</t>
        </r>
      </text>
    </comment>
    <comment ref="CG150" authorId="0">
      <text>
        <r>
          <rPr>
            <sz val="12"/>
            <rFont val="ＭＳ ゴシック"/>
            <charset val="128"/>
          </rPr>
          <t>報告日時</t>
        </r>
      </text>
    </comment>
    <comment ref="CH150" authorId="0">
      <text>
        <r>
          <rPr>
            <sz val="12"/>
            <rFont val="ＭＳ ゴシック"/>
            <charset val="128"/>
          </rPr>
          <t>報告希望時間
施設からの報告希望時間。
属性情報から引き継ぐ</t>
        </r>
      </text>
    </comment>
    <comment ref="CI150" authorId="0">
      <text>
        <r>
          <rPr>
            <sz val="12"/>
            <rFont val="ＭＳ ゴシック"/>
            <charset val="128"/>
          </rPr>
          <t>次回報告予定日
中間報告対象の最終報告予定日
報告時に項目マスタで＋日数を取得し設定</t>
        </r>
      </text>
    </comment>
    <comment ref="CJ150" authorId="0">
      <text>
        <r>
          <rPr>
            <sz val="12"/>
            <rFont val="ＭＳ ゴシック"/>
            <charset val="128"/>
          </rPr>
          <t>次回報告予定時刻
報告希望時間から引き継ぐ</t>
        </r>
      </text>
    </comment>
    <comment ref="CK150" authorId="0">
      <text>
        <r>
          <rPr>
            <sz val="12"/>
            <rFont val="ＭＳ ゴシック"/>
            <charset val="128"/>
          </rPr>
          <t>フリー結果フラグ
検査結果詳細情報が存在するか否か
[ 0:無し 1:フリー結果あり 2:フリーコメントあり 3:フリー結果・フリーコメントあり]</t>
        </r>
      </text>
    </comment>
    <comment ref="CL150" authorId="0">
      <text>
        <r>
          <rPr>
            <sz val="12"/>
            <rFont val="ＭＳ ゴシック"/>
            <charset val="128"/>
          </rPr>
          <t>画像別紙フラグ
画像別紙情報が存在するか否か
[ 0:無し 1:有り]
検査結果詳細情報を使用する</t>
        </r>
      </text>
    </comment>
    <comment ref="CM150" authorId="0">
      <text>
        <r>
          <rPr>
            <sz val="12"/>
            <rFont val="ＭＳ ゴシック"/>
            <charset val="128"/>
          </rPr>
          <t>補正フラグ
[ 0:補正対象外 1:手動補正前 2:自動補正前 3:手動補正済 4:自動補正済 ]</t>
        </r>
      </text>
    </comment>
    <comment ref="CN150" authorId="0">
      <text>
        <r>
          <rPr>
            <sz val="12"/>
            <rFont val="ＭＳ Ｐゴシック"/>
            <charset val="128"/>
          </rPr>
          <t>結果優先フラグ
複数検査回数で画面、帳票等に優先的に表示させるためのフラグ
[ ｽﾍﾟｰｽ:ﾃﾞﾌｫﾙﾄ 1:優先結果 ]</t>
        </r>
      </text>
    </comment>
    <comment ref="CO150" authorId="0">
      <text>
        <r>
          <rPr>
            <sz val="12"/>
            <rFont val="ＭＳ ゴシック"/>
            <charset val="128"/>
          </rPr>
          <t>手入力フラグ
手入力されたかどうかを判断するフラグ
[ ｽﾍﾟｰｽ:ﾃﾞﾌｫﾙﾄ 1:手入力結果 ]</t>
        </r>
      </text>
    </comment>
    <comment ref="CP150" authorId="0">
      <text>
        <r>
          <rPr>
            <sz val="12"/>
            <rFont val="ＭＳ ゴシック"/>
            <charset val="128"/>
          </rPr>
          <t>採用フラグ
同一検査回数内で結果を採用したフラグ</t>
        </r>
      </text>
    </comment>
    <comment ref="CQ150" authorId="0">
      <text>
        <r>
          <rPr>
            <sz val="12"/>
            <rFont val="ＭＳ ゴシック"/>
            <charset val="128"/>
          </rPr>
          <t>検査フラグ
R:再検対象 　　　　　再検ＷＳ出力対象。報告できない。
A:検査完了(ﾁｪｯｸ待ち) レンジエラー、照合ＮＧなど、報告できない状態。
X:精度保障待ち 　　　検査結果正常。コントロールが正常ならば、報告可能。
S:報告可能 　　　　　報告可能。手入力結果等、　
E:報告済 　　　　　　報告済み。基本的に報告済みのみ
M:未報告完了 　　　　報告の際に、報告する必要のない結果をこのフラグにする。
H:保留 　　　　　　　検査員が画面から保留にする。</t>
        </r>
      </text>
    </comment>
    <comment ref="CR150" authorId="0">
      <text>
        <r>
          <rPr>
            <sz val="12"/>
            <rFont val="ＭＳ ゴシック"/>
            <charset val="128"/>
          </rPr>
          <t>再検フラグ01
オンライン、入力画面にてレンジチェック（RNGCHKMST）を行った際に更新する。
正常　　　：０、１
高値エラー：３
低値エラー：４</t>
        </r>
      </text>
    </comment>
    <comment ref="CS150" authorId="0">
      <text>
        <r>
          <rPr>
            <sz val="12"/>
            <rFont val="ＭＳ ゴシック"/>
            <charset val="128"/>
          </rPr>
          <t>再検フラグ02
※相関チェック(WS内)
　エラーの場合、画面や帳票上では
　「WS」で表示
オンライン、入力画面にて相関チェック（SKCHKMST）を行った際に更新する。
正常　：０、１
エラー：２</t>
        </r>
      </text>
    </comment>
    <comment ref="CT150" authorId="0">
      <text>
        <r>
          <rPr>
            <sz val="12"/>
            <rFont val="ＭＳ ゴシック"/>
            <charset val="128"/>
          </rPr>
          <t>再検フラグ03
※関連チェック
　エラーの場合、画面や帳票上では
　「連」で表示
オンライン、結果登録、入力画面にて関連チェック（KRKMKMST）を行った際に更新する。
正常　：０、１
エラー：２</t>
        </r>
      </text>
    </comment>
    <comment ref="CU150" authorId="0">
      <text>
        <r>
          <rPr>
            <sz val="12"/>
            <rFont val="ＭＳ ゴシック"/>
            <charset val="128"/>
          </rPr>
          <t>再検フラグ04
※分画チェック</t>
        </r>
      </text>
    </comment>
    <comment ref="CV150" authorId="0">
      <text>
        <r>
          <rPr>
            <sz val="12"/>
            <rFont val="ＭＳ ゴシック"/>
            <charset val="128"/>
          </rPr>
          <t>再検フラグ05
※乳び・溶血チェック</t>
        </r>
      </text>
    </comment>
    <comment ref="CW150" authorId="0">
      <text>
        <r>
          <rPr>
            <sz val="12"/>
            <rFont val="ＭＳ ゴシック"/>
            <charset val="128"/>
          </rPr>
          <t xml:space="preserve">※履歴チェック
</t>
        </r>
      </text>
    </comment>
    <comment ref="CX150" authorId="0">
      <text>
        <r>
          <rPr>
            <sz val="12"/>
            <rFont val="ＭＳ ゴシック"/>
            <charset val="128"/>
          </rPr>
          <t xml:space="preserve">再検フラグ07
※照合チェック
　エラーの場合、画面や帳票上では
　「照」で表示
結果登録にて照合チェック（RNGCHKMST）を行った際に更新する。
正常　：０、１
エラー：２
</t>
        </r>
      </text>
    </comment>
    <comment ref="CY150" authorId="0">
      <text>
        <r>
          <rPr>
            <sz val="12"/>
            <rFont val="ＭＳ ゴシック"/>
            <charset val="128"/>
          </rPr>
          <t>再検フラグ08
※計算チェック</t>
        </r>
      </text>
    </comment>
    <comment ref="CZ150" authorId="0">
      <text>
        <r>
          <rPr>
            <sz val="12"/>
            <rFont val="ＭＳ ゴシック"/>
            <charset val="128"/>
          </rPr>
          <t>再検フラグ09
※１００％チェック</t>
        </r>
      </text>
    </comment>
    <comment ref="DA150" authorId="0">
      <text>
        <r>
          <rPr>
            <sz val="12"/>
            <rFont val="ＭＳ ゴシック"/>
            <charset val="128"/>
          </rPr>
          <t>再検フラグ10
※透析前後チェック</t>
        </r>
      </text>
    </comment>
    <comment ref="DB150" authorId="0">
      <text>
        <r>
          <rPr>
            <sz val="12"/>
            <rFont val="ＭＳ ゴシック"/>
            <charset val="128"/>
          </rPr>
          <t>再検フラグ11
※希釈再検チェック
　エラーの場合、画面や帳票上では
　「希」で表示
オンラインにて希釈チェック（KSKBRMST）を行った際に更新する。
正常　：０、１
エラー：２</t>
        </r>
      </text>
    </comment>
    <comment ref="DC150" authorId="0">
      <text>
        <r>
          <rPr>
            <sz val="12"/>
            <rFont val="ＭＳ ゴシック"/>
            <charset val="128"/>
          </rPr>
          <t xml:space="preserve">再検フラグ12
※校正処理
</t>
        </r>
      </text>
    </comment>
    <comment ref="DD150" authorId="0">
      <text>
        <r>
          <rPr>
            <sz val="12"/>
            <rFont val="ＭＳ ゴシック"/>
            <charset val="128"/>
          </rPr>
          <t>再検フラグ13
※照合NG確定処理</t>
        </r>
      </text>
    </comment>
    <comment ref="DE150" authorId="0">
      <text>
        <r>
          <rPr>
            <sz val="12"/>
            <rFont val="ＭＳ ゴシック"/>
            <charset val="128"/>
          </rPr>
          <t>再検フラグ14
※相関チェック(WS間)</t>
        </r>
      </text>
    </comment>
    <comment ref="DF150" authorId="0">
      <text>
        <r>
          <rPr>
            <sz val="12"/>
            <rFont val="ＭＳ ゴシック"/>
            <charset val="128"/>
          </rPr>
          <t>再検フラグ15
※負荷パターンチェック</t>
        </r>
      </text>
    </comment>
    <comment ref="DG150" authorId="0">
      <text>
        <r>
          <rPr>
            <sz val="16"/>
            <rFont val="ＭＳ Ｐゴシック"/>
            <charset val="128"/>
          </rPr>
          <t>再検フラグ16
※チェック状態フラグ
[ 0:未ﾁｪｯｸ 1:OK 2:NG ]
(ﾁｪｯｸ不要なフラグは1＝OKの設定にすする)
オンラインにて分析機エラーや結果値がスペースだった場合に更新する。
正常　：０、１
エラー：２</t>
        </r>
      </text>
    </comment>
    <comment ref="DH150" authorId="0">
      <text>
        <r>
          <rPr>
            <sz val="12"/>
            <rFont val="ＭＳ ゴシック"/>
            <charset val="128"/>
          </rPr>
          <t xml:space="preserve">再検フラグ17
※チェック状態フラグ
[ 0:未ﾁｪｯｸ 1:OK 2:NG ]
(ﾁｪｯｸ不要なフラグは1＝OKの設定にすする)
</t>
        </r>
      </text>
    </comment>
    <comment ref="DI150" authorId="0">
      <text>
        <r>
          <rPr>
            <sz val="12"/>
            <rFont val="ＭＳ ゴシック"/>
            <charset val="128"/>
          </rPr>
          <t>再検フラグ18</t>
        </r>
      </text>
    </comment>
    <comment ref="DJ150" authorId="0">
      <text>
        <r>
          <rPr>
            <sz val="12"/>
            <rFont val="ＭＳ ゴシック"/>
            <charset val="128"/>
          </rPr>
          <t xml:space="preserve">再検フラグ19
※チェック状態フラグ
[ 0:未ﾁｪｯｸ 1:OK 2:NG ]
(ﾁｪｯｸ不要なフラグは1＝OKの設定にすする)
</t>
        </r>
      </text>
    </comment>
    <comment ref="DK150" authorId="0">
      <text>
        <r>
          <rPr>
            <sz val="12"/>
            <rFont val="ＭＳ ゴシック"/>
            <charset val="128"/>
          </rPr>
          <t xml:space="preserve">再検フラグ20
※チェック状態フラグ
[ 0:未ﾁｪｯｸ 1:OK 2:NG ]
(ﾁｪｯｸ不要なフラグは1＝OKの設定にすする)
</t>
        </r>
      </text>
    </comment>
    <comment ref="DL150" authorId="0">
      <text>
        <r>
          <rPr>
            <sz val="12"/>
            <rFont val="ＭＳ ゴシック"/>
            <charset val="128"/>
          </rPr>
          <t>再検理由コードＡ
代表の再検理由コードをセット</t>
        </r>
      </text>
    </comment>
    <comment ref="DM150" authorId="0">
      <text>
        <r>
          <rPr>
            <sz val="12"/>
            <rFont val="ＭＳ ゴシック"/>
            <charset val="128"/>
          </rPr>
          <t xml:space="preserve">再検理由コードＢ
代表の再検理由コードをセット
</t>
        </r>
      </text>
    </comment>
    <comment ref="DN150" authorId="0">
      <text>
        <r>
          <rPr>
            <sz val="12"/>
            <rFont val="ＭＳ ゴシック"/>
            <charset val="128"/>
          </rPr>
          <t>再検理由コードＣ
代表の再検理由コードをセット</t>
        </r>
      </text>
    </comment>
    <comment ref="DO150" authorId="0">
      <text>
        <r>
          <rPr>
            <sz val="12"/>
            <rFont val="ＭＳ ゴシック"/>
            <charset val="128"/>
          </rPr>
          <t>情報更新日時</t>
        </r>
      </text>
    </comment>
    <comment ref="DP150" authorId="0">
      <text>
        <r>
          <rPr>
            <sz val="12"/>
            <rFont val="ＭＳ ゴシック"/>
            <charset val="128"/>
          </rPr>
          <t>情報登録日時
データが作成された時の登録日時</t>
        </r>
      </text>
    </comment>
    <comment ref="DQ150" authorId="0">
      <text>
        <r>
          <rPr>
            <sz val="12"/>
            <rFont val="ＭＳ ゴシック"/>
            <charset val="128"/>
          </rPr>
          <t>照会結果
検査結果＋「以上・以下・未満」等を付加し編集済みの表示用結果値</t>
        </r>
      </text>
    </comment>
  </commentList>
</comments>
</file>

<file path=xl/sharedStrings.xml><?xml version="1.0" encoding="utf-8"?>
<sst xmlns="http://schemas.openxmlformats.org/spreadsheetml/2006/main" count="1303">
  <si>
    <t>結合テストシナリオ</t>
  </si>
  <si>
    <t>手順</t>
  </si>
  <si>
    <t>メニュー→精度→基準値取り込み(XR)
基準値データを取り込む。</t>
  </si>
  <si>
    <t>メニュー→メンテ→コントロール
区分(A)を選択し取り込みをしたファイル番号を入力する。
取り込まれていることを確認。</t>
  </si>
  <si>
    <t>XRにコントロール検体を流す。</t>
  </si>
  <si>
    <t>メニュー→精度→QCデータ確認(XR)
コントロール結果が取り込まれたことを確認。</t>
  </si>
  <si>
    <t>登録装置3号機で検体を10本ラックへ登録</t>
  </si>
  <si>
    <t>10本ラックをXR,XEラインに投入。
測定された結果レポートと取り込まれた結果を確認</t>
  </si>
  <si>
    <t>測定が完了した10本ラックをピッキング装置3号機へ投入。</t>
  </si>
  <si>
    <t>ピッキング装置で抜かれた検体をXEライン,SP,HEGSPへ投入。</t>
  </si>
  <si>
    <t>NG検体の測定
XE31～35号機で測定
SPでスライドを作成
SPHEGでスライド作成、撮像</t>
  </si>
  <si>
    <t>SPHEGで撮像されたスライドをレビュー端末で結果を入力。</t>
  </si>
  <si>
    <t>照合NG処理</t>
  </si>
  <si>
    <t>XbarM処理</t>
  </si>
  <si>
    <t>SPで作成されたスライドをカウンター入力</t>
  </si>
  <si>
    <t>報告処理</t>
  </si>
  <si>
    <t>ヒストグラム出力</t>
  </si>
  <si>
    <t>XbarR出力</t>
  </si>
  <si>
    <t>日報出力</t>
  </si>
  <si>
    <t>使用する日付、検体</t>
  </si>
  <si>
    <t>夜間受付をした検体</t>
  </si>
  <si>
    <t>検体の種類各1検体ずつ</t>
  </si>
  <si>
    <t>レンジ上</t>
  </si>
  <si>
    <t>レンジ下</t>
  </si>
  <si>
    <t>血小板低値</t>
  </si>
  <si>
    <t>像スライド</t>
  </si>
  <si>
    <t>従来像</t>
  </si>
  <si>
    <t>クエン酸検体</t>
  </si>
  <si>
    <t>HEGSP</t>
  </si>
  <si>
    <t>照合NG検体×3(初回、再検、再々検)</t>
  </si>
  <si>
    <t>凝固可能性</t>
  </si>
  <si>
    <t>XbarM用60検体</t>
  </si>
  <si>
    <t>集検検体</t>
  </si>
  <si>
    <t>結合テスト報告書</t>
  </si>
  <si>
    <t>システム名</t>
  </si>
  <si>
    <t>機能名</t>
  </si>
  <si>
    <t>新規/修正</t>
  </si>
  <si>
    <t>テスト回数</t>
  </si>
  <si>
    <t>ケミストリー</t>
  </si>
  <si>
    <t>結果登録</t>
  </si>
  <si>
    <t>修正</t>
  </si>
  <si>
    <t>仕様書ID</t>
  </si>
  <si>
    <t>作成日</t>
  </si>
  <si>
    <t>作成者</t>
  </si>
  <si>
    <t>確認日</t>
  </si>
  <si>
    <t>確認者</t>
  </si>
  <si>
    <t>想定バグ発生率</t>
  </si>
  <si>
    <t>結合テスト仕様書</t>
  </si>
  <si>
    <t>林</t>
  </si>
  <si>
    <t>羽生</t>
  </si>
  <si>
    <t>指標</t>
  </si>
  <si>
    <t>前回テスト結果</t>
  </si>
  <si>
    <t>実施者</t>
  </si>
  <si>
    <t>開始日</t>
  </si>
  <si>
    <t>終了日</t>
  </si>
  <si>
    <t>品質評価表</t>
  </si>
  <si>
    <t>チェック分類</t>
  </si>
  <si>
    <t>チェック項目数</t>
  </si>
  <si>
    <t>正常系テスト数</t>
  </si>
  <si>
    <t>異常系テスト数</t>
  </si>
  <si>
    <t>限界値等テスト数</t>
  </si>
  <si>
    <t>I/F系テスト数</t>
  </si>
  <si>
    <t>想定バグ数</t>
  </si>
  <si>
    <t>実施数</t>
  </si>
  <si>
    <t>バグ数</t>
  </si>
  <si>
    <t>発生率</t>
  </si>
  <si>
    <t>バグ数累計</t>
  </si>
  <si>
    <t>実差</t>
  </si>
  <si>
    <t>①画面に関するテスト</t>
  </si>
  <si>
    <t>②帳票に関するテスト</t>
  </si>
  <si>
    <t>③多重処理（排他系）に関するテスト</t>
  </si>
  <si>
    <t>④データベース系テスト</t>
  </si>
  <si>
    <t>⑤パフォーマンステスト</t>
  </si>
  <si>
    <t>⑥モジュール間Ｉ／Ｆテスト</t>
  </si>
  <si>
    <t>⑦システム間Ｉ／Ｆテスト</t>
  </si>
  <si>
    <t>合計</t>
  </si>
  <si>
    <t>テスト項目想定目標数</t>
  </si>
  <si>
    <t>状況</t>
  </si>
  <si>
    <t>担当者</t>
  </si>
  <si>
    <t>審査</t>
  </si>
  <si>
    <t>承認</t>
  </si>
  <si>
    <t>/    /</t>
  </si>
  <si>
    <t>テスト仕様レビュー</t>
  </si>
  <si>
    <t>（確認者[*]にて記入/再レビュー時は上書き]）</t>
  </si>
  <si>
    <t>実施日</t>
  </si>
  <si>
    <t>レビュー項目</t>
  </si>
  <si>
    <t>結果</t>
  </si>
  <si>
    <t>大量データに対するテストが盛り込まれている</t>
  </si>
  <si>
    <t>OK</t>
  </si>
  <si>
    <t>マスタの有効/適用期間に対するテストが盛り込まれている</t>
  </si>
  <si>
    <t>対象外</t>
  </si>
  <si>
    <t>メッセージに対するテストが盛り込まれている</t>
  </si>
  <si>
    <t>参加者</t>
  </si>
  <si>
    <t>しきい値に対するテストが盛り込まれている</t>
  </si>
  <si>
    <t>テスト仕様が明確に記載されており、誤字脱字がない</t>
  </si>
  <si>
    <t>ログ出力と内容に対するテストが盛り込まれている</t>
  </si>
  <si>
    <t>数量/金額計算のテストが盛り込まれている</t>
  </si>
  <si>
    <t>テスト環境が適切である</t>
  </si>
  <si>
    <t>データベースに対するテストが盛り込まれている</t>
  </si>
  <si>
    <t>エラー処理に対するテストが盛り込まれている</t>
  </si>
  <si>
    <t>ファイルＩ／Ｏに対するテストが盛り込まれている</t>
  </si>
  <si>
    <t>特殊操作に対するテストが盛り込まれている</t>
  </si>
  <si>
    <t>セキュリティ（公開区分を含む）に対するテストが盛り込まれている</t>
  </si>
  <si>
    <t>入力に対するテストが盛り込まれている</t>
  </si>
  <si>
    <t>障害設計に対するテストが盛り込まれている</t>
  </si>
  <si>
    <t>表示に対するテストが盛り込まれている</t>
  </si>
  <si>
    <t>追加機能以外の基本動作に対するテストが盛り込まれている</t>
  </si>
  <si>
    <t>編集に対するテストが盛り込まれている</t>
  </si>
  <si>
    <t>設定したチェック項目数は想定目標数に近い</t>
  </si>
  <si>
    <t>検索結果に対するテストが盛り込まれている</t>
  </si>
  <si>
    <t>ﾚﾋﾞｭｰ結果</t>
  </si>
  <si>
    <t>テスト結果レビュー兼品質見解状況</t>
  </si>
  <si>
    <t>テスト結果レビュー</t>
  </si>
  <si>
    <t>本シートにて記入漏れ・自動計算による集計不備がない</t>
  </si>
  <si>
    <t>印刷プレビュー又はPDF化が正しく行える</t>
  </si>
  <si>
    <t>デザインの統一性がなされている</t>
  </si>
  <si>
    <t>テスト項目漏れ・テスト残はない</t>
  </si>
  <si>
    <t>概要設計書より変更があった仕様はきちんと追記されてある</t>
  </si>
  <si>
    <t>機能間の不整合がない</t>
  </si>
  <si>
    <t>バグは障害票が起票され管理されてある</t>
  </si>
  <si>
    <t>テスト仕様書作成以後に作成された議事録の確認を行った</t>
  </si>
  <si>
    <t>エビデンスの内容は第三者が見ても理解出来る記述になっている</t>
  </si>
  <si>
    <t>作成したモジュールは全て開発規約に定められた場所にＵＰされてある</t>
  </si>
  <si>
    <t>品質見解</t>
  </si>
  <si>
    <t>合格</t>
  </si>
  <si>
    <t>ＮＯ</t>
  </si>
  <si>
    <t>テスト項目</t>
  </si>
  <si>
    <t>チェック要否</t>
  </si>
  <si>
    <t>質的基準</t>
  </si>
  <si>
    <t>実施手順・操作手順</t>
  </si>
  <si>
    <t>期待される結果</t>
  </si>
  <si>
    <t>合否</t>
  </si>
  <si>
    <t>判定</t>
  </si>
  <si>
    <t>ｴﾋﾞﾃﾞﾝｽ</t>
  </si>
  <si>
    <t>オンラインテスト(LABO)</t>
  </si>
  <si>
    <t>正常系テスト</t>
  </si>
  <si>
    <t>分析機(LABO)と接続した状態で結果を取り込み、ＤＢへの更新まで行う</t>
  </si>
  <si>
    <t>TGが400以上の場合F式の結果が計算不可(*021)でＤＢへ取り込まれることを確認する</t>
  </si>
  <si>
    <t>想定通り</t>
  </si>
  <si>
    <t>合</t>
  </si>
  <si>
    <t>有</t>
  </si>
  <si>
    <t>オンラインテスト(BM)</t>
  </si>
  <si>
    <t>分析機(BM)と接続した状態で結果を取り込み、ＤＢへの更新まで行う</t>
  </si>
  <si>
    <t>Ｆ式項目が正常値低値の検体の報告処理を行い、報告ファイルを作成する
対象F式：0000795,0012151,0013112</t>
  </si>
  <si>
    <t>報告ファイル内の異常値区分が３で設定される</t>
  </si>
  <si>
    <t>Ｆ式項目が正常値の検体の報告処理を行い、報告ファイルを作成する
対象F式：0000795,0012151,0013112
         0011593,0012132</t>
  </si>
  <si>
    <t>報告ファイル内の異常値区分が５で設定される</t>
  </si>
  <si>
    <t>Ｆ式項目が正常値高値の検体の報告処理を行い、報告ファイルを作成する
対象F式：0000795,0012151,0013112</t>
  </si>
  <si>
    <t>報告ファイル内の異常値区分が７で設定される</t>
  </si>
  <si>
    <t>Ｆ式項目が計算不可の検体の報告処理を行い、報告ファイルを作成する
対象F式：0000795,0012151,0013112
         0011593,0012132</t>
  </si>
  <si>
    <t>報告ファイル内の異常値区分が空白で設定される</t>
  </si>
  <si>
    <t>新旧比較</t>
  </si>
  <si>
    <t>プログラム修正前後でそれぞれ１日分の分析結果を取り込み、ＤＢへの取り込み内容に差異に問題が無いことを確認する
(BM測定分のみ)</t>
  </si>
  <si>
    <t>修正前後でKEKKAテーブルの内容に差異に問題が無い</t>
  </si>
  <si>
    <t>select * from KJNMST where KMKCD IN ('0000795','0011593','0013112','0012132','0012151') ;</t>
  </si>
  <si>
    <t>Version:0.9 StartHTML:00000097 EndHTML:00076411 StartFragment:00000120 EndFragment:00076389</t>
  </si>
  <si>
    <t>KMKCD</t>
  </si>
  <si>
    <t>KJNO</t>
  </si>
  <si>
    <t>KJSDINO</t>
  </si>
  <si>
    <t>ZRCD</t>
  </si>
  <si>
    <t>AGERNGKBN</t>
  </si>
  <si>
    <t>ETCKBN</t>
  </si>
  <si>
    <t>NICHILW</t>
  </si>
  <si>
    <t>NICHIHI</t>
  </si>
  <si>
    <t>KJNMLW</t>
  </si>
  <si>
    <t>KJNMHI</t>
  </si>
  <si>
    <t>KJNFLW</t>
  </si>
  <si>
    <t>KJNFHI</t>
  </si>
  <si>
    <t>KJNELW</t>
  </si>
  <si>
    <t>KJNEHI</t>
  </si>
  <si>
    <t>GENMLW</t>
  </si>
  <si>
    <t>GENMHI</t>
  </si>
  <si>
    <t>GENFLW</t>
  </si>
  <si>
    <t>GENFHI</t>
  </si>
  <si>
    <t>GENELW</t>
  </si>
  <si>
    <t>GENEHI</t>
  </si>
  <si>
    <t>KJSSTNKSU</t>
  </si>
  <si>
    <t>KJNMHKN</t>
  </si>
  <si>
    <t>KJNMHKJ</t>
  </si>
  <si>
    <t>KJNFHKN</t>
  </si>
  <si>
    <t>KJNFHKJ</t>
  </si>
  <si>
    <t>KJNOHKN</t>
  </si>
  <si>
    <t>KJNOHKJ</t>
  </si>
  <si>
    <t>LWM1</t>
  </si>
  <si>
    <t>LWM2</t>
  </si>
  <si>
    <t>KJM1</t>
  </si>
  <si>
    <t>KJM2</t>
  </si>
  <si>
    <t>HIM1</t>
  </si>
  <si>
    <t>HIM2</t>
  </si>
  <si>
    <t>LWF1</t>
  </si>
  <si>
    <t>LWF2</t>
  </si>
  <si>
    <t>KJNNAF1</t>
  </si>
  <si>
    <t>KJNNAF2</t>
  </si>
  <si>
    <t>HIF1</t>
  </si>
  <si>
    <t>HIF2</t>
  </si>
  <si>
    <t>LWE1</t>
  </si>
  <si>
    <t>LWE2</t>
  </si>
  <si>
    <t>KJE1</t>
  </si>
  <si>
    <t>KJE2</t>
  </si>
  <si>
    <t>HIE1</t>
  </si>
  <si>
    <t>HIE2</t>
  </si>
  <si>
    <t>TANKN</t>
  </si>
  <si>
    <t>TANKJ</t>
  </si>
  <si>
    <t>STJYKEN</t>
  </si>
  <si>
    <t>KYMSTJN</t>
  </si>
  <si>
    <t>KAIYMD</t>
  </si>
  <si>
    <t>HAIYMD</t>
  </si>
  <si>
    <t>HNKTNTID</t>
  </si>
  <si>
    <t>KSNDH</t>
  </si>
  <si>
    <t>0000795</t>
  </si>
  <si>
    <t>001</t>
  </si>
  <si>
    <t>01</t>
  </si>
  <si>
    <t xml:space="preserve">023 </t>
  </si>
  <si>
    <t>00</t>
  </si>
  <si>
    <t>000</t>
  </si>
  <si>
    <t>00000</t>
  </si>
  <si>
    <t>99999</t>
  </si>
  <si>
    <t xml:space="preserve">      70</t>
  </si>
  <si>
    <t xml:space="preserve">     139</t>
  </si>
  <si>
    <t xml:space="preserve">        </t>
  </si>
  <si>
    <t xml:space="preserve">  70 - 139              </t>
  </si>
  <si>
    <t>　　７０　～　１３９　　</t>
  </si>
  <si>
    <t xml:space="preserve">MG/DL           </t>
  </si>
  <si>
    <t>ｍｇ／ｄｌ　　　</t>
  </si>
  <si>
    <t>　　　　　　　　　　　　　　　　　　　　　　　　　　　　　　</t>
  </si>
  <si>
    <t>1</t>
  </si>
  <si>
    <t xml:space="preserve">001004  </t>
  </si>
  <si>
    <t>002</t>
  </si>
  <si>
    <t xml:space="preserve">024 </t>
  </si>
  <si>
    <t>2</t>
  </si>
  <si>
    <t>003</t>
  </si>
  <si>
    <t xml:space="preserve">000 </t>
  </si>
  <si>
    <t xml:space="preserve">                        </t>
  </si>
  <si>
    <t>　　　　　　　　　　　　</t>
  </si>
  <si>
    <t>0</t>
  </si>
  <si>
    <t>0011593</t>
  </si>
  <si>
    <t xml:space="preserve">                </t>
  </si>
  <si>
    <t>　　　　　　　　</t>
  </si>
  <si>
    <t>bmladmin</t>
  </si>
  <si>
    <t>0012132</t>
  </si>
  <si>
    <t>3</t>
  </si>
  <si>
    <t>0012151</t>
  </si>
  <si>
    <t>0013112</t>
  </si>
  <si>
    <t>ｍｇ／ｄＬ　　　</t>
  </si>
  <si>
    <t>３－1－1．Ｆ式項目が正常値低値(70未満)（修正前 0000795）</t>
  </si>
  <si>
    <t>３－1－1－1．Ｆ式項目が正常値低値(70未満)の状態を画面確認</t>
  </si>
  <si>
    <t>３－1－1－２．F式及び関連項目のKEKKAレコード</t>
  </si>
  <si>
    <t>F式及び関連項目の初回分KEKKAレコードの確認</t>
  </si>
  <si>
    <t xml:space="preserve">select * from kekka where IRINO = '00377689000' and KMKCD IN ('0000453','0000454','0000460','0000795') and KKAJKCD = '3' order by KMKCD; </t>
  </si>
  <si>
    <t>KNSKISYMD</t>
  </si>
  <si>
    <t>SRIYMD</t>
  </si>
  <si>
    <t>KNTNO</t>
  </si>
  <si>
    <t>KNTKETFLG</t>
  </si>
  <si>
    <t>KNSGRP</t>
  </si>
  <si>
    <t>KNSSU</t>
  </si>
  <si>
    <t>KNSSUEDA</t>
  </si>
  <si>
    <t>IRIHSMKBN</t>
  </si>
  <si>
    <t>IRIKBN</t>
  </si>
  <si>
    <t>KSKTKBN</t>
  </si>
  <si>
    <t>UTKYMD</t>
  </si>
  <si>
    <t>IRINO</t>
  </si>
  <si>
    <t>IRIKETFLG</t>
  </si>
  <si>
    <t>ZSSDINO</t>
  </si>
  <si>
    <t>SSTCD</t>
  </si>
  <si>
    <t>TRID</t>
  </si>
  <si>
    <t>TRPOS</t>
  </si>
  <si>
    <t>ASYRCKID</t>
  </si>
  <si>
    <t>ASYRCKPOS</t>
  </si>
  <si>
    <t>OYAKMKCD</t>
  </si>
  <si>
    <t>SECCD</t>
  </si>
  <si>
    <t>BKFKKBN</t>
  </si>
  <si>
    <t>SMPCD</t>
  </si>
  <si>
    <t>BSKKBN</t>
  </si>
  <si>
    <t>BSKLNE</t>
  </si>
  <si>
    <t>BSKGOK</t>
  </si>
  <si>
    <t>BSKSEQ</t>
  </si>
  <si>
    <t>BSKERRSTS</t>
  </si>
  <si>
    <t>SKTDH</t>
  </si>
  <si>
    <t>NBKMKCD</t>
  </si>
  <si>
    <t>TSTRFLG</t>
  </si>
  <si>
    <t>YSNLBL</t>
  </si>
  <si>
    <t>FKHKKNOHJKBN</t>
  </si>
  <si>
    <t>TBKJNO</t>
  </si>
  <si>
    <t>TBKJFLG</t>
  </si>
  <si>
    <t>HTKFKHMS</t>
  </si>
  <si>
    <t>SKFLG</t>
  </si>
  <si>
    <t>TSKFLG</t>
  </si>
  <si>
    <t>TKTFLG</t>
  </si>
  <si>
    <t>JISKSBR</t>
  </si>
  <si>
    <t>KKFLG</t>
  </si>
  <si>
    <t>KKIRIFLG</t>
  </si>
  <si>
    <t>KKIRILOTNO</t>
  </si>
  <si>
    <t>HSYKFLG</t>
  </si>
  <si>
    <t>HSKFLG</t>
  </si>
  <si>
    <t>HHKKFLG</t>
  </si>
  <si>
    <t>RAWDATA</t>
  </si>
  <si>
    <t>KNSKKA1</t>
  </si>
  <si>
    <t>KNSKKA2</t>
  </si>
  <si>
    <t>KNSKKA2KBN</t>
  </si>
  <si>
    <t>KKAHSKCD</t>
  </si>
  <si>
    <t>HJKKA</t>
  </si>
  <si>
    <t>SDI</t>
  </si>
  <si>
    <t>KKACMT1</t>
  </si>
  <si>
    <t>KKACMT2</t>
  </si>
  <si>
    <t>KKAJKCD</t>
  </si>
  <si>
    <t>PNCRGFLG</t>
  </si>
  <si>
    <t>KNSPNCRGFLG</t>
  </si>
  <si>
    <t>KKAKSFLG</t>
  </si>
  <si>
    <t>KKASSFLG</t>
  </si>
  <si>
    <t>IJKBNM</t>
  </si>
  <si>
    <t>IJKBNF</t>
  </si>
  <si>
    <t>IJKBNN</t>
  </si>
  <si>
    <t>TBIJKBNM</t>
  </si>
  <si>
    <t>TBIJKBNF</t>
  </si>
  <si>
    <t>TBIJKBNN</t>
  </si>
  <si>
    <t>NBDOLBL</t>
  </si>
  <si>
    <t>NBDOERR</t>
  </si>
  <si>
    <t>YKDOLBL</t>
  </si>
  <si>
    <t>YKDOERR</t>
  </si>
  <si>
    <t>ETCLBL</t>
  </si>
  <si>
    <t>ETCERR</t>
  </si>
  <si>
    <t>CTRLNO</t>
  </si>
  <si>
    <t>KNSSEQ</t>
  </si>
  <si>
    <t>BTHNO</t>
  </si>
  <si>
    <t>PLTNO</t>
  </si>
  <si>
    <t>PLTSEQ</t>
  </si>
  <si>
    <t>DTNRTTS</t>
  </si>
  <si>
    <t>DTNRDH</t>
  </si>
  <si>
    <t>KNSKRDH</t>
  </si>
  <si>
    <t>HKKDH</t>
  </si>
  <si>
    <t>HKKKBDH</t>
  </si>
  <si>
    <t>ZKHKKYYMD</t>
  </si>
  <si>
    <t>ZKHKKYTME</t>
  </si>
  <si>
    <t>FRKKAFLG</t>
  </si>
  <si>
    <t>GZBSFLG</t>
  </si>
  <si>
    <t>HSIFLG</t>
  </si>
  <si>
    <t>KKAYSNFLG</t>
  </si>
  <si>
    <t>TNYRKFLG</t>
  </si>
  <si>
    <t>SIYFLG</t>
  </si>
  <si>
    <t>KNSFLG</t>
  </si>
  <si>
    <t>RENJICFLG</t>
  </si>
  <si>
    <t>SOUKN1FLG</t>
  </si>
  <si>
    <t>KANRENFLG</t>
  </si>
  <si>
    <t>BUNKKUFLG</t>
  </si>
  <si>
    <t>KESSEIFLG</t>
  </si>
  <si>
    <t>RIREKIFLG</t>
  </si>
  <si>
    <t>SYOUGOFLG</t>
  </si>
  <si>
    <t>KEISANFLG</t>
  </si>
  <si>
    <t>PER100FLG</t>
  </si>
  <si>
    <t>TOUSEKFLG</t>
  </si>
  <si>
    <t>KISYAKFLG</t>
  </si>
  <si>
    <t>KOUSEIFLG</t>
  </si>
  <si>
    <t>SYOUNGFLG</t>
  </si>
  <si>
    <t>SOUKN2FLG</t>
  </si>
  <si>
    <t>FUKAPTFLG</t>
  </si>
  <si>
    <t>YOBIFLG01</t>
  </si>
  <si>
    <t>TOBIFLG02</t>
  </si>
  <si>
    <t>YOBIFLG03</t>
  </si>
  <si>
    <t>YOBIFLG04</t>
  </si>
  <si>
    <t>YOBIFLG05</t>
  </si>
  <si>
    <t>SKRYCDA</t>
  </si>
  <si>
    <t>SKRYCDB</t>
  </si>
  <si>
    <t>SKRYCDC</t>
  </si>
  <si>
    <t>TRKDH</t>
  </si>
  <si>
    <t>SKKKA</t>
  </si>
  <si>
    <t xml:space="preserve">00377689002  </t>
  </si>
  <si>
    <t xml:space="preserve"> </t>
  </si>
  <si>
    <t xml:space="preserve">0054            </t>
  </si>
  <si>
    <t>0000453</t>
  </si>
  <si>
    <t>A</t>
  </si>
  <si>
    <t>00377689000</t>
  </si>
  <si>
    <t>5307801</t>
  </si>
  <si>
    <t xml:space="preserve">1MLT0965  </t>
  </si>
  <si>
    <t xml:space="preserve">68479     </t>
  </si>
  <si>
    <t xml:space="preserve">A </t>
  </si>
  <si>
    <t xml:space="preserve">0054   </t>
  </si>
  <si>
    <t>BIOM</t>
  </si>
  <si>
    <t xml:space="preserve">12  </t>
  </si>
  <si>
    <t>120500</t>
  </si>
  <si>
    <t xml:space="preserve">  </t>
  </si>
  <si>
    <t xml:space="preserve">024    </t>
  </si>
  <si>
    <t>R</t>
  </si>
  <si>
    <t xml:space="preserve">   </t>
  </si>
  <si>
    <t xml:space="preserve">1              </t>
  </si>
  <si>
    <t xml:space="preserve">     110            </t>
  </si>
  <si>
    <t xml:space="preserve">         110</t>
  </si>
  <si>
    <t xml:space="preserve">110                     </t>
  </si>
  <si>
    <t xml:space="preserve">     </t>
  </si>
  <si>
    <t xml:space="preserve">0 </t>
  </si>
  <si>
    <t>1000/01/01</t>
  </si>
  <si>
    <t xml:space="preserve">    </t>
  </si>
  <si>
    <t>X</t>
  </si>
  <si>
    <t xml:space="preserve">         110            </t>
  </si>
  <si>
    <t>0000454</t>
  </si>
  <si>
    <t>120400</t>
  </si>
  <si>
    <t xml:space="preserve">004    </t>
  </si>
  <si>
    <t xml:space="preserve">     100            </t>
  </si>
  <si>
    <t xml:space="preserve">         100</t>
  </si>
  <si>
    <t xml:space="preserve">100                     </t>
  </si>
  <si>
    <t>5</t>
  </si>
  <si>
    <t xml:space="preserve">         100            </t>
  </si>
  <si>
    <t>0000460</t>
  </si>
  <si>
    <t>120600</t>
  </si>
  <si>
    <t xml:space="preserve">011    </t>
  </si>
  <si>
    <t>006</t>
  </si>
  <si>
    <t xml:space="preserve">      60            </t>
  </si>
  <si>
    <t xml:space="preserve">          60</t>
  </si>
  <si>
    <t xml:space="preserve">60                      </t>
  </si>
  <si>
    <t xml:space="preserve">          60            </t>
  </si>
  <si>
    <t>120100</t>
  </si>
  <si>
    <t xml:space="preserve">       </t>
  </si>
  <si>
    <t xml:space="preserve">               </t>
  </si>
  <si>
    <t xml:space="preserve">30.000000           </t>
  </si>
  <si>
    <t xml:space="preserve">          30</t>
  </si>
  <si>
    <t xml:space="preserve">30                      </t>
  </si>
  <si>
    <t xml:space="preserve">0101 </t>
  </si>
  <si>
    <t>4</t>
  </si>
  <si>
    <t xml:space="preserve">          30            </t>
  </si>
  <si>
    <t>３－１－1－３．報告指示より、報告ファイル作成</t>
  </si>
  <si>
    <t>202306020001.dat</t>
  </si>
  <si>
    <t xml:space="preserve">R120221109377006890000000454377006890020000454     100                    555   001                030005409650502300   0001                            20221109377006890000003845377006890020003845      50                    555   001                030005409650502300   0001                            20221109377006890000000795377006890020000795      30            0101    333   001                030005409650502300   0001                            20221109377006890000000482377006890020000482       8                    555   001                030005409650502300   0001                            20221109377006890000000481377006890020000481      17                    555   001                030005409650502300   0001                            20221109377006890000000453377006890020000453     110                    333   001                030005409650502300   0001                                                                                                                                                     </t>
  </si>
  <si>
    <t xml:space="preserve">R120221109377006890000000484377006890020000484      12                    555   009                030005409650502300   0001                            20221109377006890000000460377006890020000460      60                    555   006                030005409650502300   0001                            20221109377006890000000410377006890020000410      60                    333   001                030005409650502300   0001                            20221109377006890000000413377006890020000413    0.69                    555   009                030005409650502300   0001                                                                                                                                                                                                                                                                                                                                                                                                                                                                 </t>
  </si>
  <si>
    <t>３－１－２．Ｆ式項目が正常値低値(70未満)（修正後 0000795）</t>
  </si>
  <si>
    <t>３－1－２－1．Ｆ式項目が正常値低値(70未満)の状態を画面確認</t>
  </si>
  <si>
    <t>※DD401の「７－２－４．自動再検後画面」の状態と同様とする</t>
  </si>
  <si>
    <t>３－1－２－２．F式及び関連項目のKEKKAレコード</t>
  </si>
  <si>
    <t>select * from kekka where IRINO = '00377689000' and KMKCD IN ('0000453','0000454','0000460','0000795') and KNSSU = '1'order by KMKCD,KNSSU;</t>
  </si>
  <si>
    <t>３－1－２－３．報告指示より、報告ファイル作成</t>
  </si>
  <si>
    <t>202306060001.dat</t>
  </si>
  <si>
    <t>３－1－２－４．報告ファイルの異常値区分の確認</t>
  </si>
  <si>
    <t>「３－1－２－４．異常値区分の確認」シート参照</t>
  </si>
  <si>
    <t>３－1－２－５．報告後のF式及び関連項目の初回分KEKKAレコード</t>
  </si>
  <si>
    <t>E</t>
  </si>
  <si>
    <t>３－1－２－６．報告前、報告後のKEKKAレコードの比較</t>
  </si>
  <si>
    <t>総コレステロ－ル（0000453）比較</t>
  </si>
  <si>
    <t>報告前</t>
  </si>
  <si>
    <t>報告後</t>
  </si>
  <si>
    <t>中性脂肪（ＴＧ）(0000454)比較</t>
  </si>
  <si>
    <t>ＨＤＬ－Ｃｈｏ(0000460)比較</t>
  </si>
  <si>
    <t>F式（0000795）比較</t>
  </si>
  <si>
    <t>３－1－２－７．プログラム修正前、修正後の報告前のKEKKAレコードの比較</t>
  </si>
  <si>
    <t>修正前</t>
  </si>
  <si>
    <t>修正後</t>
  </si>
  <si>
    <t>３－1－２－８．修正前、修正後の報告ファイルの比較</t>
  </si>
  <si>
    <t>修正前、修正後の報告ファイルの内容が、すべて一致することを確認。</t>
  </si>
  <si>
    <t>修正前No</t>
  </si>
  <si>
    <t>修正前「３－１－1－３．報告指示より、報告ファイル作成」</t>
  </si>
  <si>
    <t>修正後「３－1－２－３．報告指示より、報告ファイル作成」</t>
  </si>
  <si>
    <t>修正後に一致する修正前No</t>
  </si>
  <si>
    <t xml:space="preserve">20221109377006890000000454377006890020000454     100                    555   001                030005409650502300   0001                            </t>
  </si>
  <si>
    <t xml:space="preserve">20221109377006890000003845377006890020003845      50                    555   001                030005409650502300   0001                            </t>
  </si>
  <si>
    <t xml:space="preserve">20221109377006890000000795377006890020000795      30            0101    333   001                030005409650502300   0001                            </t>
  </si>
  <si>
    <t xml:space="preserve">20221109377006890000000482377006890020000482       8                    555   001                030005409650502300   0001                            </t>
  </si>
  <si>
    <t xml:space="preserve">20221109377006890000000481377006890020000481      17                    555   001                030005409650502300   0001                            </t>
  </si>
  <si>
    <t xml:space="preserve">20221109377006890000000453377006890020000453     110                    333   001                030005409650502300   0001                            </t>
  </si>
  <si>
    <t xml:space="preserve">20221109377006890000000484377006890020000484      12                    555   009                030005409650502300   0001                            </t>
  </si>
  <si>
    <t xml:space="preserve">20221109377006890000000460377006890020000460      60                    555   006                030005409650502300   0001                            </t>
  </si>
  <si>
    <t xml:space="preserve">20221109377006890000000410377006890020000410      60                    333   001                030005409650502300   0001                            </t>
  </si>
  <si>
    <t xml:space="preserve">20221109377006890000000413377006890020000413    0.69                    555   009                030005409650502300   0001                            </t>
  </si>
  <si>
    <t>修正前　F式</t>
  </si>
  <si>
    <t>修正後　F式</t>
  </si>
  <si>
    <t>// 報告データ構造体</t>
  </si>
  <si>
    <t>typedef struct {</t>
  </si>
  <si>
    <t xml:space="preserve">    char    cUTKYMD[8];     // ＢＭＬ受付年月日</t>
  </si>
  <si>
    <t xml:space="preserve">                            // [YYYYMMDD]に変換して設定</t>
  </si>
  <si>
    <t xml:space="preserve">    char    cIRINO[11];     // 依頼書Ｎｏ．</t>
  </si>
  <si>
    <t xml:space="preserve">                            // 左から11桁を↓のように変換</t>
  </si>
  <si>
    <t xml:space="preserve">                            // (変換前)[1][2][3][4][5][6][7][8][9][10][11]</t>
  </si>
  <si>
    <t xml:space="preserve">                            // (変換後)[3][4][5] 0  0 [6][7][8][9][10][11]</t>
  </si>
  <si>
    <t xml:space="preserve">    char    cKMKCD[7];      // 項目コード</t>
  </si>
  <si>
    <t xml:space="preserve">    char    cKNTNO[11];     // 検体Ｎｏ．</t>
  </si>
  <si>
    <t xml:space="preserve">    char    cOYAKMKCD[7];   // 親項目コード</t>
  </si>
  <si>
    <t xml:space="preserve">    char    cKNSKKA1[8];    // 検査結果１</t>
  </si>
  <si>
    <t xml:space="preserve">                            // 右から8桁を設定（ｾﾞﾛｻﾌﾟﾚｽあり）</t>
  </si>
  <si>
    <t xml:space="preserve">    char    cKNSKKA2[8];    // 検査結果２</t>
  </si>
  <si>
    <t xml:space="preserve">                            // 左から8桁を設定（2バイト文字に注意する）</t>
  </si>
  <si>
    <t xml:space="preserve">    char    cKNSKKA2KBN;    // 結果２区分</t>
  </si>
  <si>
    <t xml:space="preserve">                            // 左から1桁を設定</t>
  </si>
  <si>
    <t xml:space="preserve">    char    cKKAHSKCD[3];   // 結果補足コード</t>
  </si>
  <si>
    <t xml:space="preserve">    char    cKKACMT1[4];    // 結果コメント１</t>
  </si>
  <si>
    <t xml:space="preserve">                            // 右から4桁を設定</t>
  </si>
  <si>
    <t xml:space="preserve">    char    cKKACMT2[4];    // 結果コメント２</t>
  </si>
  <si>
    <t xml:space="preserve">    char    cIJKBNM;        // 異常値区分（男）</t>
  </si>
  <si>
    <t xml:space="preserve">    char    cIJKBNF;        // 異常値区分（女）</t>
  </si>
  <si>
    <t xml:space="preserve">    char    cIJKBNN;        // 異常値区分（不明）</t>
  </si>
  <si>
    <t xml:space="preserve">    char    cSDI[3];        // 指数（ＳＤ１）</t>
  </si>
  <si>
    <t xml:space="preserve">    char    cKJNO[3];       // 基準値Ｎｏ．</t>
  </si>
  <si>
    <t xml:space="preserve">    char    cLABOARVDT[8];  // ラボ着日</t>
  </si>
  <si>
    <t xml:space="preserve">                            // 空白を設定</t>
  </si>
  <si>
    <t xml:space="preserve">    char    cKNSENDDT[8];   // 検査完了予定日</t>
  </si>
  <si>
    <t xml:space="preserve">    char    cEXTKKADBIDCD;  // 拡張結果DB識別ｺｰﾄﾞ</t>
  </si>
  <si>
    <t xml:space="preserve">                            // [0]を設定</t>
  </si>
  <si>
    <t xml:space="preserve">    char    cKKAJKCD;       // 結果状況コード</t>
  </si>
  <si>
    <t xml:space="preserve">    char    cPNCRGFLG;      // パニックレンジフラグ</t>
  </si>
  <si>
    <t xml:space="preserve">    char    cSMPCD[4];      // ＷＳコード</t>
  </si>
  <si>
    <t xml:space="preserve">    char    cKNSSEQ[6];     // 検査ＳＥＱ</t>
  </si>
  <si>
    <t xml:space="preserve">                            // 数値を文字列に変換後、右から6桁を設定。</t>
  </si>
  <si>
    <t xml:space="preserve">                            // （ｾﾞﾛｻﾌﾟﾚｽなし）</t>
  </si>
  <si>
    <t xml:space="preserve">    char    cZRCD[3];       // 推定材料コード</t>
  </si>
  <si>
    <t xml:space="preserve">                            // 右から3桁設定</t>
  </si>
  <si>
    <t xml:space="preserve">    char    cKKAKSFLG;      // 結果換算フラグ</t>
  </si>
  <si>
    <t xml:space="preserve">    char    cKKASSFLG;      // 結果修正フラグ</t>
  </si>
  <si>
    <t xml:space="preserve">    char    cHSYKFLG;       // 非照会フラグ</t>
  </si>
  <si>
    <t xml:space="preserve">    char    cHSKFLG;        // 非請求区分</t>
  </si>
  <si>
    <t xml:space="preserve">    char    cHHKKFLG;       // 非報告フラグ</t>
  </si>
  <si>
    <t xml:space="preserve">    char    cKNSIDCD;       // 検査識別コード</t>
  </si>
  <si>
    <t xml:space="preserve">    char    cLBCD[3];       // 検査実施ラボコード</t>
  </si>
  <si>
    <t xml:space="preserve">    char    cRESERVE[28];   // 予約フィールド</t>
  </si>
  <si>
    <t>} GD105Rec;</t>
  </si>
  <si>
    <t>３－２－1．Ｆ式項目が正常値低値(70未満)（修正前 0013112）</t>
  </si>
  <si>
    <t>３－２－1－1．Ｆ式項目が正常値低値(70未満)の状態を画面確認</t>
  </si>
  <si>
    <t>３－２－1－２．F式及び関連項目のKEKKAレコード</t>
  </si>
  <si>
    <t xml:space="preserve">select * from kekka where IRINO = '00272451700' and KMKCD IN ('0000453','0000454','0000460','0011593','0013112') and KKAJKCD = '3' order by KMKCD; </t>
  </si>
  <si>
    <t xml:space="preserve">00272451701  </t>
  </si>
  <si>
    <t>00272451700</t>
  </si>
  <si>
    <t>3145401</t>
  </si>
  <si>
    <t xml:space="preserve">1MLT0079  </t>
  </si>
  <si>
    <t xml:space="preserve">63217     </t>
  </si>
  <si>
    <t>120200</t>
  </si>
  <si>
    <t xml:space="preserve">      96            </t>
  </si>
  <si>
    <t xml:space="preserve">          96</t>
  </si>
  <si>
    <t xml:space="preserve">96                      </t>
  </si>
  <si>
    <t xml:space="preserve">2 </t>
  </si>
  <si>
    <t xml:space="preserve">1 </t>
  </si>
  <si>
    <t xml:space="preserve">          96            </t>
  </si>
  <si>
    <t xml:space="preserve">     200            </t>
  </si>
  <si>
    <t xml:space="preserve">         200</t>
  </si>
  <si>
    <t xml:space="preserve">200                     </t>
  </si>
  <si>
    <t xml:space="preserve">0105 </t>
  </si>
  <si>
    <t>7</t>
  </si>
  <si>
    <t xml:space="preserve">         200            </t>
  </si>
  <si>
    <t>120300</t>
  </si>
  <si>
    <t xml:space="preserve">      55            </t>
  </si>
  <si>
    <t xml:space="preserve">          55</t>
  </si>
  <si>
    <t xml:space="preserve">55                      </t>
  </si>
  <si>
    <t xml:space="preserve">          55            </t>
  </si>
  <si>
    <t xml:space="preserve">0.018182            </t>
  </si>
  <si>
    <t xml:space="preserve">         0.0</t>
  </si>
  <si>
    <t xml:space="preserve">0.0                     </t>
  </si>
  <si>
    <t xml:space="preserve">         0.0            </t>
  </si>
  <si>
    <t xml:space="preserve">1.000000            </t>
  </si>
  <si>
    <t xml:space="preserve">           1</t>
  </si>
  <si>
    <t xml:space="preserve">1                       </t>
  </si>
  <si>
    <t xml:space="preserve">           1            </t>
  </si>
  <si>
    <t>３－２－1－３．報告指示より、報告ファイル作成</t>
  </si>
  <si>
    <t>202306020002.dat</t>
  </si>
  <si>
    <t xml:space="preserve">R120221109272004517000013112272004517010013112       1            01050101333   001                030005400792502300   0001                            20221109272004517000011593272004517010011593     0.0            0101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96                    333   001                030005400792502300   0001                                                                                                                                                     </t>
  </si>
  <si>
    <t xml:space="preserve">R120221109272004517000000484272004517010000484      20                    555   009                030005400792502300   0001                            20221109272004517000000497272004517010000497      83                    555   005                030005400792502300   0001                            20221109272004517000000460272004517010000460      55                    555   006                030005400792502300   0001                            20221109272004517000000413272004517010000413    0.79                    555   009                030005400792502300   0001                            20221109272004517000000454272004517010000454     200            0105    777   001                030005400792502300   0001                            20221109272004517000000409272004517010000409    11.0                    555   005                030005400792502300   0001                                                                                                                                                     </t>
  </si>
  <si>
    <t xml:space="preserve">R120221109272004517000003845272004517010003845      41                    555   001                030005400792502300   0001                            20221109272004517000002696272004517010002696    52.2                    555   001                030005400792502300   0001                                                                                                                                                                                                                                                                                                                                                                                                                                                                                                                                                                                                                                                                                                                                                                             </t>
  </si>
  <si>
    <t>３－２－２．Ｆ式項目が正常値低値(70未満)（修正後 0013112）</t>
  </si>
  <si>
    <t>３－２－２－1．Ｆ式項目が正常値低値(70未満)の状態を画面確認</t>
  </si>
  <si>
    <t>３－２－２－２．F式及び関連項目のKEKKAレコード</t>
  </si>
  <si>
    <t>３－２－２－３．報告指示より、報告ファイル作成</t>
  </si>
  <si>
    <t>202306060002.dat</t>
  </si>
  <si>
    <t>３－２－２－４．報告ファイルの異常値区分の確認</t>
  </si>
  <si>
    <t>「３－２－２－４．異常値区分の確認」シート参照</t>
  </si>
  <si>
    <t>３－２－２－５．報告後のF式及び関連項目の初回分KEKKAレコード</t>
  </si>
  <si>
    <t>３－２－２－６．報告前、報告後のKEKKAレコードの比較</t>
  </si>
  <si>
    <t>Ｌ／Ｈ比　Ｆ式（0011593）比較</t>
  </si>
  <si>
    <t>ＬＤＬ－Ｃ計算値　（0013112）比較</t>
  </si>
  <si>
    <t>３－２－２－７．プログラム修正前、修正後の報告前のKEKKAレコードの比較</t>
  </si>
  <si>
    <t>３－２－２－８．修正前、修正後の報告ファイルの比較</t>
  </si>
  <si>
    <t>修正前「３－２－1－３．報告指示より、報告ファイル作成」</t>
  </si>
  <si>
    <t>修正後「３－２－２－３．報告指示より、報告ファイル作成」</t>
  </si>
  <si>
    <t xml:space="preserve">20221109272004517000013112272004517010013112       1            01050101333   001                030005400792502300   0001                            </t>
  </si>
  <si>
    <t xml:space="preserve">20221109272004517000011593272004517010011593     0.0            0101    555   001                030005400792502300   0001                            </t>
  </si>
  <si>
    <t xml:space="preserve">20221109272004517000000482272004517010000482      14                    555   001                030005400792502300   0001                            </t>
  </si>
  <si>
    <t xml:space="preserve">20221109272004517000000481272004517010000481      25                    555   001                030005400792502300   0001                            </t>
  </si>
  <si>
    <t xml:space="preserve">20221109272004517000000407272004517010000407     2.9                    355   017                030005400792502300   0001                            </t>
  </si>
  <si>
    <t xml:space="preserve">20221109272004517000000453272004517010000453      96                    333   001                030005400792502300   0001                            </t>
  </si>
  <si>
    <t xml:space="preserve">20221109272004517000000484272004517010000484      20                    555   009                030005400792502300   0001                            </t>
  </si>
  <si>
    <t xml:space="preserve">20221109272004517000000497272004517010000497      83                    555   005                030005400792502300   0001                            </t>
  </si>
  <si>
    <t xml:space="preserve">20221109272004517000000460272004517010000460      55                    555   006                030005400792502300   0001                            </t>
  </si>
  <si>
    <t xml:space="preserve">20221109272004517000000413272004517010000413    0.79                    555   009                030005400792502300   0001                            </t>
  </si>
  <si>
    <t xml:space="preserve">20221109272004517000000454272004517010000454     200            0105    777   001                030005400792502300   0001                            </t>
  </si>
  <si>
    <t xml:space="preserve">20221109272004517000000409272004517010000409    11.0                    555   005                030005400792502300   0001                            </t>
  </si>
  <si>
    <t xml:space="preserve">20221109272004517000003845272004517010003845      41                    555   001                030005400792502300   0001                            </t>
  </si>
  <si>
    <t xml:space="preserve">20221109272004517000002696272004517010002696    52.2                    555   001                030005400792502300   0001                            </t>
  </si>
  <si>
    <t>３－３－1．Ｆ式項目が正常値低値(70未満)（修正前 0012151）</t>
  </si>
  <si>
    <t>３－３－1－1．Ｆ式項目が正常値低値(70未満)の状態を画面確認</t>
  </si>
  <si>
    <t>３－３－1－２．F式及び関連項目のKEKKAレコード</t>
  </si>
  <si>
    <t>select * from kekka where IRINO = '00037363600' and KMKCD IN ('0002494','0002486','0002483','0012151') and KKAJKCD = '3' order by KMKCD;</t>
  </si>
  <si>
    <t xml:space="preserve">00037363600  </t>
  </si>
  <si>
    <t xml:space="preserve">0151            </t>
  </si>
  <si>
    <t>0002483</t>
  </si>
  <si>
    <t>00037363600</t>
  </si>
  <si>
    <t>9521200</t>
  </si>
  <si>
    <t xml:space="preserve">69261     </t>
  </si>
  <si>
    <t xml:space="preserve">0151   </t>
  </si>
  <si>
    <t xml:space="preserve">ｾ </t>
  </si>
  <si>
    <t xml:space="preserve">_x0003_E </t>
  </si>
  <si>
    <t>0002486</t>
  </si>
  <si>
    <t>0002494</t>
  </si>
  <si>
    <t xml:space="preserve">120   </t>
  </si>
  <si>
    <t>_x0003_E</t>
  </si>
  <si>
    <t>３－３－1－３．報告指示より、報告ファイル作成</t>
  </si>
  <si>
    <t>202306020004.dat</t>
  </si>
  <si>
    <t xml:space="preserve">R120221109037003636000012151037003636000012151      30            0101    333   001                030015109657002300   0001                            20221109037003636000002513037003636000002513      21                    555   009                030015109657002300   0001                            20221109037003636000002483037003636000002483      60                    555   006                030015109657002300   0001                            20221109037003636000002480037003636000002480    6.85                    777   009                030015109657002300   0001                            20221109037003636000002505037003636000002505     0.6                    555   005                030015109657002300   0001                            20221109037003636000002494037003636000002494     100                    555   001                030015109657002300   0001                                                                                                                                                     </t>
  </si>
  <si>
    <t xml:space="preserve">R120221109037003636000002536037003636000002536     5.9                    777   001                030015109657002300   0001                            20221109037003636000002467037003636000002467     6.5                    555   001                030015109657002300   0001                            20221109037003636000002479037003636000002479    54.3                    777   005                030015109657002300   0001                            20221109037003636000002533037003636000002533      98                    555   001                030015109657002300   0001                            20221109037003636000002532037003636000002532     4.3                    555   001                030015109657002300   0001                            20221109037003636000002531037003636000002531     138                    555   001                030015109657002300   0001                                                                                                                                                     </t>
  </si>
  <si>
    <t xml:space="preserve">R120221109037003636000001780037003636000001780     3.4                    333   001                030015109657002300   0001                            20221109037003636000013386037003636000013386     212                    555   001                030015109657002300   0001                            20221109037003636000013156037003636000013156      63                    555   001                030015109657002300   0001                            20221109037003636000002539037003636000002539     341            0101    777   001                030015109657002300   0001                            20221109037003636000002512037003636000002512      11                    555   001                030015109657002300   0001                            20221109037003636000002511037003636000002511      21                    555   001                030015109657002300   0001                                                                                                                                                     </t>
  </si>
  <si>
    <t xml:space="preserve">R120221109037003636000002520037003636000002520      48                    555   005                030015109657002300   0001                            20221109037003636000002478037003636000002478     5.2                    555   017                030015109657002300   0001                            20221109037003636000002486037003636000002486     110                    333   001                030015109657002300   0001                            20221109037003636000002517037003636000002517     281                    555   005                030015109657002300   0001                            20221109037003636000002534037003636000002534     9.9                    555   011                030015109657002300   0001                                                                                                                                                                                                                                                                                                           </t>
  </si>
  <si>
    <t>３－３－２．Ｆ式項目が正常値低値(70未満)（修正後 0012151）</t>
  </si>
  <si>
    <t>３－３－２－1．Ｆ式項目が正常値低値(70未満)の状態を画面確認</t>
  </si>
  <si>
    <t>３－３－２－２．F式及び関連項目のKEKKAレコード</t>
  </si>
  <si>
    <t>３－３－２－３．報告指示より、報告ファイル作成</t>
  </si>
  <si>
    <t>202306060003.dat</t>
  </si>
  <si>
    <t>３－３－２－４．報告ファイルの異常値区分の確認</t>
  </si>
  <si>
    <t>「３－３－２－４．異常値区分の確認」シート参照</t>
  </si>
  <si>
    <t>３－３－２－５．報告後のF式及び関連項目の初回分KEKKAレコード</t>
  </si>
  <si>
    <t>３－３－２－６．報告前、報告後のKEKKAレコードの比較</t>
  </si>
  <si>
    <t>３－３－２－７．プログラム修正前、修正後の報告前のKEKKAレコードの比較</t>
  </si>
  <si>
    <t>３－３－２－８．修正前、修正後の報告ファイルの比較</t>
  </si>
  <si>
    <t>修正前「３－３－1－３．報告指示より、報告ファイル作成」</t>
  </si>
  <si>
    <t>修正後「３－３－２－３．報告指示より、報告ファイル作成」</t>
  </si>
  <si>
    <t xml:space="preserve">20221109037003636000012151037003636000012151      30            0101    333   001                030015109657002300   0001                            </t>
  </si>
  <si>
    <t xml:space="preserve">20221109037003636000002513037003636000002513      21                    555   009                030015109657002300   0001                            </t>
  </si>
  <si>
    <t xml:space="preserve">20221109037003636000002483037003636000002483      60                    555   006                030015109657002300   0001                            </t>
  </si>
  <si>
    <t xml:space="preserve">20221109037003636000002480037003636000002480    6.85                    777   009                030015109657002300   0001                            </t>
  </si>
  <si>
    <t xml:space="preserve">20221109037003636000002505037003636000002505     0.6                    555   005                030015109657002300   0001                            </t>
  </si>
  <si>
    <t xml:space="preserve">20221109037003636000002494037003636000002494     100                    555   001                030015109657002300   0001                            </t>
  </si>
  <si>
    <t xml:space="preserve">20221109037003636000002536037003636000002536     5.9                    777   001                030015109657002300   0001                            </t>
  </si>
  <si>
    <t xml:space="preserve">20221109037003636000002467037003636000002467     6.5                    555   001                030015109657002300   0001                            </t>
  </si>
  <si>
    <t xml:space="preserve">20221109037003636000002479037003636000002479    54.3                    777   005                030015109657002300   0001                            </t>
  </si>
  <si>
    <t xml:space="preserve">20221109037003636000002533037003636000002533      98                    555   001                030015109657002300   0001                            </t>
  </si>
  <si>
    <t xml:space="preserve">20221109037003636000002532037003636000002532     4.3                    555   001                030015109657002300   0001                            </t>
  </si>
  <si>
    <t xml:space="preserve">20221109037003636000002531037003636000002531     138                    555   001                030015109657002300   0001                            </t>
  </si>
  <si>
    <t xml:space="preserve">20221109037003636000001780037003636000001780     3.4                    333   001                030015109657002300   0001                            </t>
  </si>
  <si>
    <t xml:space="preserve">20221109037003636000013386037003636000013386     212                    555   001                030015109657002300   0001                            </t>
  </si>
  <si>
    <t xml:space="preserve">20221109037003636000013156037003636000013156      63                    555   001                030015109657002300   0001                            </t>
  </si>
  <si>
    <t xml:space="preserve">20221109037003636000002539037003636000002539     341            0101    777   001                030015109657002300   0001                            </t>
  </si>
  <si>
    <t xml:space="preserve">20221109037003636000002512037003636000002512      11                    555   001                030015109657002300   0001                            </t>
  </si>
  <si>
    <t xml:space="preserve">20221109037003636000002511037003636000002511      21                    555   001                030015109657002300   0001                            </t>
  </si>
  <si>
    <t xml:space="preserve">20221109037003636000002520037003636000002520      48                    555   005                030015109657002300   0001                            </t>
  </si>
  <si>
    <t xml:space="preserve">20221109037003636000002478037003636000002478     5.2                    555   017                030015109657002300   0001                            </t>
  </si>
  <si>
    <t xml:space="preserve">20221109037003636000002486037003636000002486     110                    333   001                030015109657002300   0001                            </t>
  </si>
  <si>
    <t xml:space="preserve">20221109037003636000002517037003636000002517     281                    555   005                030015109657002300   0001                            </t>
  </si>
  <si>
    <t xml:space="preserve">20221109037003636000002534037003636000002534     9.9                    555   011                030015109657002300   0001                            </t>
  </si>
  <si>
    <t>４－1－1．Ｆ式項目が基準値(70-139)（修正前 0000795）</t>
  </si>
  <si>
    <t>４－1－1－1．Ｆ式項目が基準値(70-139)の状態を画面確認</t>
  </si>
  <si>
    <t>４－1－1－２．F式及び関連項目のKEKKAレコード</t>
  </si>
  <si>
    <t xml:space="preserve">select * from kekka where IRINO = '00264890200' and KMKCD IN ('0000453','0000454','0000460','0000795') and KKAJKCD = '3' order by KMKCD; </t>
  </si>
  <si>
    <t xml:space="preserve">00264890201  </t>
  </si>
  <si>
    <t>00264890200</t>
  </si>
  <si>
    <t>1925600</t>
  </si>
  <si>
    <t xml:space="preserve">1MLT0784  </t>
  </si>
  <si>
    <t xml:space="preserve">50020     </t>
  </si>
  <si>
    <t xml:space="preserve">     226            </t>
  </si>
  <si>
    <t xml:space="preserve">         226</t>
  </si>
  <si>
    <t xml:space="preserve">226                     </t>
  </si>
  <si>
    <t xml:space="preserve">         226            </t>
  </si>
  <si>
    <t xml:space="preserve">      75            </t>
  </si>
  <si>
    <t xml:space="preserve">          75</t>
  </si>
  <si>
    <t xml:space="preserve">75                      </t>
  </si>
  <si>
    <t xml:space="preserve">          75            </t>
  </si>
  <si>
    <t xml:space="preserve">      85            </t>
  </si>
  <si>
    <t xml:space="preserve">          85</t>
  </si>
  <si>
    <t xml:space="preserve">85                      </t>
  </si>
  <si>
    <t xml:space="preserve">          85            </t>
  </si>
  <si>
    <t xml:space="preserve">126.000000          </t>
  </si>
  <si>
    <t xml:space="preserve">         126</t>
  </si>
  <si>
    <t xml:space="preserve">126                     </t>
  </si>
  <si>
    <t xml:space="preserve">         126            </t>
  </si>
  <si>
    <t>４－１－1－３．報告指示より、報告ファイル作成</t>
  </si>
  <si>
    <t>202306020005.dat</t>
  </si>
  <si>
    <t xml:space="preserve">R120221109264008902000000407264008902010000407     6.4                    555   017                030005407848602300   0001                            20221109264008902000000453264008902010000453     226                    777   001                030005407848602300   0001                            20221109264008902000000484264008902010000484      19                    555   009                030005407848602300   0001                            20221109264008902000000497264008902010000497     114                    555   005                030005407848602300   0001                            20221109264008902000000460264008902010000460      85                    755   006                030005407848602300   0001                            20221109264008902000000413264008902010000413    0.82                    555   009                030005407848602300   0001                                                                                                                                                     </t>
  </si>
  <si>
    <t xml:space="preserve">R120221109264008902000000454264008902010000454      75                    555   001                030005407848602300   0001                            20221109264008902000000401264008902010000401     7.3                    555   001                030005407848602300   0001                            20221109264008902000000409264008902010000409    17.4                    555   005                030005407848602300   0001                            20221109264008902000000425264008902010000425     100                    555   001                030005407848602300   0001                            20221109264008902000000423264008902010000423     4.4                    555   001                030005407848602300   0001                            20221109264008902000000421264008902010000421     140                    555   001                030005407848602300   0001                                                                                                                                                     </t>
  </si>
  <si>
    <t xml:space="preserve">R120221109264008902000003845264008902010003845     141                    555   001                030005407848602300   0001                            20221109264008902000000538264008902010000538      54                    555   003                030005407848602300   0001                            20221109264008902000000795264008902010000795     126                    555   001                030005407848602300   0001                            20221109264008902000013380264008902010013380     177                    555   001                030005407848602300   0001                            20221109264008902000000482264008902010000482      14                    555   001                030005407848602300   0001                            20221109264008902000000481264008902010000481      24                    555   001                030005407848602300   0001                                                                                                                                                     </t>
  </si>
  <si>
    <t xml:space="preserve">R120221109264008902000000501264008902010000501      79                    555   005                030005407848602300   0001                                                                                                                                                                                                                                                                                                                                                                                                                                                                                                                                                                                                                                                                                                                                                                                                                                                                                                                                   </t>
  </si>
  <si>
    <t>４－1－２．Ｆ式項目が基準値(70-139)（修正後 0000795）</t>
  </si>
  <si>
    <t>４－1－２－1．Ｆ式項目が基準値(70-139)の状態を画面確認</t>
  </si>
  <si>
    <t>４－1－２－２．F式及び関連項目のKEKKAレコード</t>
  </si>
  <si>
    <t>４－1－２－３．報告指示より、報告ファイル作成</t>
  </si>
  <si>
    <t>202306060004.dat</t>
  </si>
  <si>
    <t>４－1－２－４．報告ファイルの異常値区分の確認</t>
  </si>
  <si>
    <t>「４－1－２－４．異常値区分の確認」シート参照</t>
  </si>
  <si>
    <t>４－1－２－５．報告後のF式及び関連項目の初回分KEKKAレコード</t>
  </si>
  <si>
    <t>４－1－２－６．報告前、報告後のKEKKAレコードの比較</t>
  </si>
  <si>
    <t>４－1－２－７．プログラム修正前、修正後の報告前のKEKKAレコードの比較</t>
  </si>
  <si>
    <t>４－1－２－８．修正前、修正後の報告ファイルの比較</t>
  </si>
  <si>
    <t>修正前「４－１－1－３．報告指示より、報告ファイル作成」</t>
  </si>
  <si>
    <t>修正後「４－1－２－３．報告指示より、報告ファイル作成」</t>
  </si>
  <si>
    <t xml:space="preserve">20221109264008902000000407264008902010000407     6.4                    555   017                030005407848602300   0001                            </t>
  </si>
  <si>
    <t xml:space="preserve">20221109264008902000000453264008902010000453     226                    777   001                030005407848602300   0001                            </t>
  </si>
  <si>
    <t xml:space="preserve">20221109264008902000000484264008902010000484      19                    555   009                030005407848602300   0001                            </t>
  </si>
  <si>
    <t xml:space="preserve">20221109264008902000000497264008902010000497     114                    555   005                030005407848602300   0001                            </t>
  </si>
  <si>
    <t xml:space="preserve">20221109264008902000000460264008902010000460      85                    755   006                030005407848602300   0001                            </t>
  </si>
  <si>
    <t xml:space="preserve">20221109264008902000000413264008902010000413    0.82                    555   009                030005407848602300   0001                            </t>
  </si>
  <si>
    <t xml:space="preserve">20221109264008902000000454264008902010000454      75                    555   001                030005407848602300   0001                            </t>
  </si>
  <si>
    <t xml:space="preserve">20221109264008902000000401264008902010000401     7.3                    555   001                030005407848602300   0001                            </t>
  </si>
  <si>
    <t xml:space="preserve">20221109264008902000000409264008902010000409    17.4                    555   005                030005407848602300   0001                            </t>
  </si>
  <si>
    <t xml:space="preserve">20221109264008902000000425264008902010000425     100                    555   001                030005407848602300   0001                            </t>
  </si>
  <si>
    <t xml:space="preserve">20221109264008902000000423264008902010000423     4.4                    555   001                030005407848602300   0001                            </t>
  </si>
  <si>
    <t xml:space="preserve">20221109264008902000000421264008902010000421     140                    555   001                030005407848602300   0001                            </t>
  </si>
  <si>
    <t xml:space="preserve">20221109264008902000003845264008902010003845     141                    555   001                030005407848602300   0001                            </t>
  </si>
  <si>
    <t xml:space="preserve">20221109264008902000000538264008902010000538      54                    555   003                030005407848602300   0001                            </t>
  </si>
  <si>
    <t xml:space="preserve">20221109264008902000000795264008902010000795     126                    555   001                030005407848602300   0001                            </t>
  </si>
  <si>
    <t xml:space="preserve">20221109264008902000013380264008902010013380     177                    555   001                030005407848602300   0001                            </t>
  </si>
  <si>
    <t xml:space="preserve">20221109264008902000000482264008902010000482      14                    555   001                030005407848602300   0001                            </t>
  </si>
  <si>
    <t xml:space="preserve">20221109264008902000000481264008902010000481      24                    555   001                030005407848602300   0001                            </t>
  </si>
  <si>
    <t xml:space="preserve">20221109264008902000000501264008902010000501      79                    555   005                030005407848602300   0001                            </t>
  </si>
  <si>
    <t>４－２－1．Ｆ式項目が基準値(70-139)（修正前 0011593,0013112）</t>
  </si>
  <si>
    <t>４－２－1－1．Ｆ式項目が基準値(70-139)の状態を画面確認</t>
  </si>
  <si>
    <t>４－２－1－２．F式及び関連項目のKEKKAレコード</t>
  </si>
  <si>
    <t xml:space="preserve">     168            </t>
  </si>
  <si>
    <t xml:space="preserve">         168</t>
  </si>
  <si>
    <t xml:space="preserve">168                     </t>
  </si>
  <si>
    <t xml:space="preserve">         168            </t>
  </si>
  <si>
    <t xml:space="preserve">      74            </t>
  </si>
  <si>
    <t xml:space="preserve">          74</t>
  </si>
  <si>
    <t xml:space="preserve">74                      </t>
  </si>
  <si>
    <t xml:space="preserve">          74            </t>
  </si>
  <si>
    <t xml:space="preserve">1.248649            </t>
  </si>
  <si>
    <t xml:space="preserve">         1.2</t>
  </si>
  <si>
    <t xml:space="preserve">1.2                     </t>
  </si>
  <si>
    <t xml:space="preserve">         1.2            </t>
  </si>
  <si>
    <t xml:space="preserve">92.400000           </t>
  </si>
  <si>
    <t xml:space="preserve">          92</t>
  </si>
  <si>
    <t xml:space="preserve">92                      </t>
  </si>
  <si>
    <t xml:space="preserve">          92            </t>
  </si>
  <si>
    <t>４－２－1－３．報告指示より、報告ファイル作成</t>
  </si>
  <si>
    <t>202306050007.dat</t>
  </si>
  <si>
    <t xml:space="preserve">R120221109272004517000013112272004517010013112      92            0105    555   001                030005400792502300   0001                            20221109272004517000011593272004517010011593     1.2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200                    555   001                030005400792502300   0001                                                                                                                                                     </t>
  </si>
  <si>
    <t xml:space="preserve">R120221109272004517000000484272004517010000484      20                    555   009                030005400792502300   0001                            20221109272004517000000497272004517010000497      83                    555   005                030005400792502300   0001                            20221109272004517000000460272004517010000460      74                    555   006                030005400792502300   0001                            20221109272004517000000413272004517010000413    0.79                    555   009                030005400792502300   0001                            20221109272004517000000454272004517010000454     168            0105    777   001                030005400792502300   0001                            20221109272004517000000409272004517010000409    11.0                    555   005                030005400792502300   0001                                                                                                                                                     </t>
  </si>
  <si>
    <t xml:space="preserve">R120221109272004517000003845272004517010003845     126                    555   001                030005400792502300   0001                            20221109272004517000002696272004517010002696    52.2                    555   001                030005400792502300   0001                                                                                                                                                                                                                                                                                                                                                                                                                                                                                                                                                                                                                                                                                                                                                                             </t>
  </si>
  <si>
    <t>４－２－２．Ｆ式項目が基準値(70-139)（修正後 0011593,0013112）</t>
  </si>
  <si>
    <t>４－２－２－1．Ｆ式項目が基準値(70-139)の状態を画面確認</t>
  </si>
  <si>
    <t>４－２－２－２．F式及び関連項目のKEKKAレコード</t>
  </si>
  <si>
    <t>４－２－２－３．報告指示より、報告ファイル作成</t>
  </si>
  <si>
    <t>202306060005.dat</t>
  </si>
  <si>
    <t>４－２－２－４．報告ファイルの異常値区分の確認</t>
  </si>
  <si>
    <t>４－２－２－５．報告後のF式及び関連項目の初回分KEKKAレコード</t>
  </si>
  <si>
    <t>４－２－２－６．報告前、報告後のKEKKAレコードの比較</t>
  </si>
  <si>
    <t>４－２－２－７．プログラム修正前、修正後の報告前のKEKKAレコードの比較</t>
  </si>
  <si>
    <t>４－２－２－８．修正前、修正後の報告ファイルの比較</t>
  </si>
  <si>
    <t>修正前「４－２－１－３．報告指示より、報告ファイル作成」の報告ファイル</t>
  </si>
  <si>
    <t>修正後「４－２－２－３．報告指示より、報告ファイル作成」の報告ファイル</t>
  </si>
  <si>
    <t xml:space="preserve">20221109272004517000013112272004517010013112      92            0105    555   001                030005400792502300   0001                            </t>
  </si>
  <si>
    <t xml:space="preserve">20221109272004517000011593272004517010011593     1.2                    555   001                030005400792502300   0001                            </t>
  </si>
  <si>
    <t xml:space="preserve">20221109272004517000000453272004517010000453     200                    555   001                030005400792502300   0001                            </t>
  </si>
  <si>
    <t xml:space="preserve">20221109272004517000000460272004517010000460      74                    555   006                030005400792502300   0001                            </t>
  </si>
  <si>
    <t xml:space="preserve">20221109272004517000000454272004517010000454     168            0105    777   001                030005400792502300   0001                            </t>
  </si>
  <si>
    <t xml:space="preserve">20221109272004517000003845272004517010003845     126                    555   001                030005400792502300   0001                            </t>
  </si>
  <si>
    <t>４－３－1．Ｆ式項目が基準値(70-139)（修正前 0012132）</t>
  </si>
  <si>
    <t>４－３－1－1．Ｆ式項目が基準値(70-139)の状態を画面確認</t>
  </si>
  <si>
    <t>４－３－1－２．F式及び関連項目のKEKKAレコード</t>
  </si>
  <si>
    <t>select * from kekka where IRINO = '00999101200' and KMKCD IN ('0000453','0000454','0000460','0012132') and KKAJKCD = '3' order by KMKCD;</t>
  </si>
  <si>
    <t xml:space="preserve">00999101201  </t>
  </si>
  <si>
    <t>00999101200</t>
  </si>
  <si>
    <t>5499200</t>
  </si>
  <si>
    <t xml:space="preserve">1MLT9991  </t>
  </si>
  <si>
    <t xml:space="preserve">79003     </t>
  </si>
  <si>
    <t xml:space="preserve">     271            </t>
  </si>
  <si>
    <t xml:space="preserve">         271</t>
  </si>
  <si>
    <t xml:space="preserve">271                     </t>
  </si>
  <si>
    <t xml:space="preserve">         271            </t>
  </si>
  <si>
    <t xml:space="preserve">     350            </t>
  </si>
  <si>
    <t xml:space="preserve">         350</t>
  </si>
  <si>
    <t xml:space="preserve">350                     </t>
  </si>
  <si>
    <t xml:space="preserve">         350            </t>
  </si>
  <si>
    <t xml:space="preserve">      80            </t>
  </si>
  <si>
    <t xml:space="preserve">          80</t>
  </si>
  <si>
    <t xml:space="preserve">80                      </t>
  </si>
  <si>
    <t xml:space="preserve">          80            </t>
  </si>
  <si>
    <t xml:space="preserve">121.000000          </t>
  </si>
  <si>
    <t xml:space="preserve">         121</t>
  </si>
  <si>
    <t xml:space="preserve">121                     </t>
  </si>
  <si>
    <t xml:space="preserve">         121            </t>
  </si>
  <si>
    <t>４－３－1－３．報告指示より、報告ファイル作成</t>
  </si>
  <si>
    <t>202306020007.dat</t>
  </si>
  <si>
    <t xml:space="preserve">R120221109999001012000000454999001012010000454     350                    777   001                030005499911202300   0001                            20221109999001012000012132999001012010012132     121                    555   001                030005499911202300   0001                            20221109999001012000000453999001012010000453     271                    777   001                030005499911202300   0001                            20221109999001012000000460999001012010000460      80                    555   006                030005499911202300   0001                                                                                                                                                                                                                                                                                                                                                                                                                                                                 </t>
  </si>
  <si>
    <t>４－３－２．Ｆ式項目が基準値(70-139)（修正後 0012132）</t>
  </si>
  <si>
    <t>４－３－２－1．Ｆ式項目が基準値(70-139)の状態を画面確認</t>
  </si>
  <si>
    <t>４－３－２－２．F式及び関連項目のKEKKAレコード</t>
  </si>
  <si>
    <t>４－３－２－３．報告指示より、報告ファイル作成</t>
  </si>
  <si>
    <t>202306060006.dat</t>
  </si>
  <si>
    <t>４－３－２－４．報告ファイルの異常値区分の確認</t>
  </si>
  <si>
    <t>「４－３－２－４．異常値区分の確認」シート参照</t>
  </si>
  <si>
    <t>４－３－２－５．報告後のF式及び関連項目の初回分KEKKAレコード</t>
  </si>
  <si>
    <t>４－３－２－６．報告前、報告後のKEKKAレコードの比較</t>
  </si>
  <si>
    <t>４－３－２－７．プログラム修正前、修正後の報告前のKEKKAレコードの比較</t>
  </si>
  <si>
    <t>４－３－２－８．修正前、修正後の報告ファイルの比較</t>
  </si>
  <si>
    <t>修正前「４－３－1－３．報告指示より、報告ファイル作成」</t>
  </si>
  <si>
    <t>修正後「４－３－２－３．報告指示より、報告ファイル作成」</t>
  </si>
  <si>
    <t xml:space="preserve">20221109999001012000000454999001012010000454     350                    777   001                030005499911202300   0001                            </t>
  </si>
  <si>
    <t xml:space="preserve">20221109999001012000012132999001012010012132     121                    555   001                030005499911202300   0001                            </t>
  </si>
  <si>
    <t xml:space="preserve">20221109999001012000000453999001012010000453     271                    777   001                030005499911202300   0001                            </t>
  </si>
  <si>
    <t xml:space="preserve">20221109999001012000000460999001012010000460      80                    555   006                030005499911202300   0001                            </t>
  </si>
  <si>
    <t>４－４－1．Ｆ式項目が基準値(70-139)（修正前 0012151）</t>
  </si>
  <si>
    <t>４－４－1－1．Ｆ式項目が基準値(70-139)の状態を画面確認</t>
  </si>
  <si>
    <t>４－４－1－２．F式及び関連項目のKEKKAレコード</t>
  </si>
  <si>
    <t>select * from kekka where IRINO = '00037362900' and KMKCD IN ('0002494','0002486','0002483','0012151') and KKAJKCD = '3' order by KMKCD;</t>
  </si>
  <si>
    <t xml:space="preserve">00037362900  </t>
  </si>
  <si>
    <t>00037362900</t>
  </si>
  <si>
    <t xml:space="preserve">1MLT2309  </t>
  </si>
  <si>
    <t xml:space="preserve">62202     </t>
  </si>
  <si>
    <t xml:space="preserve">      29            </t>
  </si>
  <si>
    <t xml:space="preserve">          29</t>
  </si>
  <si>
    <t xml:space="preserve">29                      </t>
  </si>
  <si>
    <t xml:space="preserve">          29            </t>
  </si>
  <si>
    <t xml:space="preserve">     145            </t>
  </si>
  <si>
    <t xml:space="preserve">         145</t>
  </si>
  <si>
    <t xml:space="preserve">145                     </t>
  </si>
  <si>
    <t xml:space="preserve">         145            </t>
  </si>
  <si>
    <t xml:space="preserve">     130            </t>
  </si>
  <si>
    <t xml:space="preserve">         130</t>
  </si>
  <si>
    <t xml:space="preserve">130                     </t>
  </si>
  <si>
    <t xml:space="preserve">         130            </t>
  </si>
  <si>
    <t xml:space="preserve">90.000000           </t>
  </si>
  <si>
    <t xml:space="preserve">          90</t>
  </si>
  <si>
    <t xml:space="preserve">90                      </t>
  </si>
  <si>
    <t xml:space="preserve">          90            </t>
  </si>
  <si>
    <t>４－４－1－３．報告指示より、報告ファイル作成</t>
  </si>
  <si>
    <t>202306020008.dat</t>
  </si>
  <si>
    <t xml:space="preserve">R120221109037003629000012151037003629000012151      90                    555   001                030015123096602300   0001                            20221109037003629000002513037003629000002513      26                    555   009                030015123096602300   0001                            20221109037003629000002483037003629000002483      29                    333   006                030015123096602300   0001                            20221109037003629000002480037003629000002480    5.66                    777   009                030015123096602300   0001                            20221109037003629000002505037003629000002505     0.5                    555   005                030015123096602300   0001                            20221109037003629000002494037003629000002494     130                    555   001                030015123096602300   0001                                                                                                                                                     </t>
  </si>
  <si>
    <t xml:space="preserve">R120221109037003629000002536037003629000002536     3.6                    555   001                030015123096602300   0001                            20221109037003629000002467037003629000002467     6.0                    333   001                030015123096602300   0001                            20221109037003629000002479037003629000002479    61.0                    777   005                030015123096602300   0001                            20221109037003629000002533037003629000002533     107                    555   001                030015123096602300   0001                            20221109037003629000002532037003629000002532     4.9                    555   001                030015123096602300   0001                            20221109037003629000002531037003629000002531     143                    555   001                030015123096602300   0001                                                                                                                                                     </t>
  </si>
  <si>
    <t xml:space="preserve">R120221109037003629000001780037003629000001780     3.9                    555   001                030015123096602300   0001                            20221109037003629000013386037003629000013386     194                    555   001                030015123096602300   0001                            20221109037003629000013156037003629000013156      83                    555   001                030015123096602300   0001                            20221109037003629000002539037003629000002539      70                    555   001                030015123096602300   0001                            20221109037003629000002512037003629000002512      19                    555   001                030015123096602300   0001                            20221109037003629000002511037003629000002511      20                    555   001                030015123096602300   0001                                                                                                                                                     </t>
  </si>
  <si>
    <t xml:space="preserve">R120221109037003629000002520037003629000002520      84                    555   005                030015123096602300   0001                            20221109037003629000002478037003629000002478     6.6                    555   017                030015123096602300   0001                            20221109037003629000002486037003629000002486     145                    333   001                030015123096602300   0001                            20221109037003629000002517037003629000002517     221                    355   005                030015123096602300   0001                            20221109037003629000002534037003629000002534     8.0                    333   011                030015123096602300   0001                                                                                                                                                                                                                                                                                                           </t>
  </si>
  <si>
    <t>４－４－２．Ｆ式項目が基準値(70-139)（修正後 0012151）</t>
  </si>
  <si>
    <t>４－４－２－1．Ｆ式項目が基準値(70-139)の状態を画面確認</t>
  </si>
  <si>
    <t>４－４－２－２．F式及び関連項目のKEKKAレコード</t>
  </si>
  <si>
    <t>４－４－２－３．報告指示より、報告ファイル作成</t>
  </si>
  <si>
    <t>202306060007.dat</t>
  </si>
  <si>
    <t>４－４－２－４．報告ファイルの異常値区分の確認</t>
  </si>
  <si>
    <t>「４－４－２－４．異常値区分の確認」シート参照</t>
  </si>
  <si>
    <t>４－４－２－５．報告後のF式及び関連項目の初回分KEKKAレコード</t>
  </si>
  <si>
    <t>４－４－２－６．報告前、報告後のKEKKAレコードの比較</t>
  </si>
  <si>
    <t>４－４－２－７．プログラム修正前、修正前の報告前のKEKKAレコードの比較</t>
  </si>
  <si>
    <t>４－４－２－８．修正前、修正後の報告ファイルの比較</t>
  </si>
  <si>
    <t>修正前「４－４－1－３．報告指示より、報告ファイル作成」</t>
  </si>
  <si>
    <t>修正後「４－４－２－３．報告指示より、報告ファイル作成」</t>
  </si>
  <si>
    <t xml:space="preserve">20221109037003629000012151037003629000012151      90                    555   001                030015123096602300   0001                            </t>
  </si>
  <si>
    <t xml:space="preserve">20221109037003629000002513037003629000002513      26                    555   009                030015123096602300   0001                            </t>
  </si>
  <si>
    <t xml:space="preserve">20221109037003629000002483037003629000002483      29                    333   006                030015123096602300   0001                            </t>
  </si>
  <si>
    <t xml:space="preserve">20221109037003629000002480037003629000002480    5.66                    777   009                030015123096602300   0001                            </t>
  </si>
  <si>
    <t xml:space="preserve">20221109037003629000002505037003629000002505     0.5                    555   005                030015123096602300   0001                            </t>
  </si>
  <si>
    <t xml:space="preserve">20221109037003629000002494037003629000002494     130                    555   001                030015123096602300   0001                            </t>
  </si>
  <si>
    <t xml:space="preserve">20221109037003629000002536037003629000002536     3.6                    555   001                030015123096602300   0001                            </t>
  </si>
  <si>
    <t xml:space="preserve">20221109037003629000002467037003629000002467     6.0                    333   001                030015123096602300   0001                            </t>
  </si>
  <si>
    <t xml:space="preserve">20221109037003629000002479037003629000002479    61.0                    777   005                030015123096602300   0001                            </t>
  </si>
  <si>
    <t xml:space="preserve">20221109037003629000002533037003629000002533     107                    555   001                030015123096602300   0001                            </t>
  </si>
  <si>
    <t xml:space="preserve">20221109037003629000002532037003629000002532     4.9                    555   001                030015123096602300   0001                            </t>
  </si>
  <si>
    <t xml:space="preserve">20221109037003629000002531037003629000002531     143                    555   001                030015123096602300   0001                            </t>
  </si>
  <si>
    <t xml:space="preserve">20221109037003629000001780037003629000001780     3.9                    555   001                030015123096602300   0001                            </t>
  </si>
  <si>
    <t xml:space="preserve">20221109037003629000013386037003629000013386     194                    555   001                030015123096602300   0001                            </t>
  </si>
  <si>
    <t xml:space="preserve">20221109037003629000013156037003629000013156      83                    555   001                030015123096602300   0001                            </t>
  </si>
  <si>
    <t xml:space="preserve">20221109037003629000002539037003629000002539      70                    555   001                030015123096602300   0001                            </t>
  </si>
  <si>
    <t xml:space="preserve">20221109037003629000002512037003629000002512      19                    555   001                030015123096602300   0001                            </t>
  </si>
  <si>
    <t xml:space="preserve">20221109037003629000002511037003629000002511      20                    555   001                030015123096602300   0001                            </t>
  </si>
  <si>
    <t xml:space="preserve">20221109037003629000002520037003629000002520      84                    555   005                030015123096602300   0001                            </t>
  </si>
  <si>
    <t xml:space="preserve">20221109037003629000002478037003629000002478     6.6                    555   017                030015123096602300   0001                            </t>
  </si>
  <si>
    <t xml:space="preserve">20221109037003629000002486037003629000002486     145                    333   001                030015123096602300   0001                            </t>
  </si>
  <si>
    <t xml:space="preserve">20221109037003629000002517037003629000002517     221                    355   005                030015123096602300   0001                            </t>
  </si>
  <si>
    <t xml:space="preserve">20221109037003629000002534037003629000002534     8.0                    333   011                030015123096602300   0001                            </t>
  </si>
  <si>
    <t>５－1－1．Ｆ式項目が正常値高値(140以上)（修正前 0000795）</t>
  </si>
  <si>
    <t>５－1－1－1．Ｆ式項目が正常値高値(140以上)の状態を画面確認</t>
  </si>
  <si>
    <t>５－1－1－２．F式及び関連項目のKEKKAレコード</t>
  </si>
  <si>
    <t xml:space="preserve">select * from kekka where IRINO = '00263651100' and KMKCD IN ('0000453','0000454','0000460','0000795') and KKAJKCD = '3' order by KMKCD; </t>
  </si>
  <si>
    <t xml:space="preserve">00263651101  </t>
  </si>
  <si>
    <t>00263651100</t>
  </si>
  <si>
    <t>0927900</t>
  </si>
  <si>
    <t xml:space="preserve">1MLT0137  </t>
  </si>
  <si>
    <t xml:space="preserve">66186     </t>
  </si>
  <si>
    <t xml:space="preserve">     489            </t>
  </si>
  <si>
    <t xml:space="preserve">         489</t>
  </si>
  <si>
    <t xml:space="preserve">489                     </t>
  </si>
  <si>
    <t xml:space="preserve">         489            </t>
  </si>
  <si>
    <t xml:space="preserve">     150            </t>
  </si>
  <si>
    <t xml:space="preserve">         150</t>
  </si>
  <si>
    <t xml:space="preserve">150                     </t>
  </si>
  <si>
    <t xml:space="preserve">         150            </t>
  </si>
  <si>
    <t xml:space="preserve">      58            </t>
  </si>
  <si>
    <t xml:space="preserve">          58</t>
  </si>
  <si>
    <t xml:space="preserve">58                      </t>
  </si>
  <si>
    <t xml:space="preserve">          58            </t>
  </si>
  <si>
    <t xml:space="preserve">401.000000          </t>
  </si>
  <si>
    <t xml:space="preserve">         401</t>
  </si>
  <si>
    <t xml:space="preserve">401                     </t>
  </si>
  <si>
    <t xml:space="preserve">         401            </t>
  </si>
  <si>
    <t>５－１－1－３．報告指示より、報告ファイル作成</t>
  </si>
  <si>
    <t>202306020009.dat</t>
  </si>
  <si>
    <t xml:space="preserve">R120221109263006511000000407263006511010000407     5.6                    555   017                030005401379602300   0001                            20221109263006511000000453263006511010000453     489            0101    777   001                030005401379602300   0001                            20221109263006511000000484263006511010000484      29                    555   009                030005401379602300   0001                            20221109263006511000000497263006511010000497     114                    555   005                030005401379602300   0001                            20221109263006511000000460263006511010000460      58                    555   006                030005401379602300   0001                            20221109263006511000000413263006511010000413    1.05                    575   009                030005401379602300   0001                                                                                                                                                     </t>
  </si>
  <si>
    <t xml:space="preserve">R120221109263006511000000472263006511010000472     0.5                    555   005                030005401379602300   0001                            20221109263006511000000454263006511010000454     150                    777   001                030005401379602300   0001                            20221109263006511000000409263006511010000409    14.4                    555   005                030005401379602300   0001                            20221109263006511000000425263006511010000425     104                    555   001                030005401379602300   0001                            20221109263006511000000423263006511010000423     4.6                    555   001                030005401379602300   0001                            20221109263006511000000421263006511010000421     139                    555   001                030005401379602300   0001                                                                                                                                                     </t>
  </si>
  <si>
    <t xml:space="preserve">R120221109263006511000002696263006511010002696    63.4                    555   001                030005401379602300   0001                            20221109263006511000000795263006511010000795     401            0101    777   001                030005401379602300   0001                            20221109263006511000000482263006511010000482      40                    555   001                030005401379602300   0001                            20221109263006511000000481263006511010000481      25                    555   001                030005401379602300   0001                                                                                                                                                                                                                                                                                                                                                                                                                                                                 </t>
  </si>
  <si>
    <t>５－１－２．Ｆ式項目が正常値高値(140以上)（修正後 0000795）</t>
  </si>
  <si>
    <t>５－１－２－1．Ｆ式項目が正常値高値(140以上)の状態を画面確認</t>
  </si>
  <si>
    <t>５－１－２－２．F式及び関連項目のKEKKAレコード</t>
  </si>
  <si>
    <t>５－１－２－３．報告指示より、報告ファイル作成</t>
  </si>
  <si>
    <t>202306060008.dat</t>
  </si>
  <si>
    <t>５－１－２－４．報告ファイルの異常値区分の確認</t>
  </si>
  <si>
    <t>「５－１－２－４．異常値区分の確認」シート参照</t>
  </si>
  <si>
    <t>５－１－２－５．報告後のF式及び関連項目の初回分KEKKAレコード</t>
  </si>
  <si>
    <t>５－１－２－６．報告前、報告後のKEKKAレコードの比較</t>
  </si>
  <si>
    <t>５－１－２－７．プログラム修正前、修正後の報告前のKEKKAレコードの比較</t>
  </si>
  <si>
    <t>５－１－２－８．修正前、修正後の報告ファイルの比較</t>
  </si>
  <si>
    <t>修正前「５－１－1－３．報告指示より、報告ファイル作成」</t>
  </si>
  <si>
    <t>修正後「５－１－２－３．報告指示より、報告ファイル作成」</t>
  </si>
  <si>
    <t xml:space="preserve">20221109263006511000000407263006511010000407     5.6                    555   017                030005401379602300   0001                            </t>
  </si>
  <si>
    <t xml:space="preserve">20221109263006511000000453263006511010000453     489            0101    777   001                030005401379602300   0001                            </t>
  </si>
  <si>
    <t xml:space="preserve">20221109263006511000000484263006511010000484      29                    555   009                030005401379602300   0001                            </t>
  </si>
  <si>
    <t xml:space="preserve">20221109263006511000000497263006511010000497     114                    555   005                030005401379602300   0001                            </t>
  </si>
  <si>
    <t xml:space="preserve">20221109263006511000000460263006511010000460      58                    555   006                030005401379602300   0001                            </t>
  </si>
  <si>
    <t xml:space="preserve">20221109263006511000000413263006511010000413    1.05                    575   009                030005401379602300   0001                            </t>
  </si>
  <si>
    <t xml:space="preserve">20221109263006511000000472263006511010000472     0.5                    555   005                030005401379602300   0001                            </t>
  </si>
  <si>
    <t xml:space="preserve">20221109263006511000000454263006511010000454     150                    777   001                030005401379602300   0001                            </t>
  </si>
  <si>
    <t xml:space="preserve">20221109263006511000000409263006511010000409    14.4                    555   005                030005401379602300   0001                            </t>
  </si>
  <si>
    <t xml:space="preserve">20221109263006511000000425263006511010000425     104                    555   001                030005401379602300   0001                            </t>
  </si>
  <si>
    <t xml:space="preserve">20221109263006511000000423263006511010000423     4.6                    555   001                030005401379602300   0001                            </t>
  </si>
  <si>
    <t xml:space="preserve">20221109263006511000000421263006511010000421     139                    555   001                030005401379602300   0001                            </t>
  </si>
  <si>
    <t xml:space="preserve">20221109263006511000002696263006511010002696    63.4                    555   001                030005401379602300   0001                            </t>
  </si>
  <si>
    <t xml:space="preserve">20221109263006511000000795263006511010000795     401            0101    777   001                030005401379602300   0001                            </t>
  </si>
  <si>
    <t xml:space="preserve">20221109263006511000000482263006511010000482      40                    555   001                030005401379602300   0001                            </t>
  </si>
  <si>
    <t xml:space="preserve">20221109263006511000000481263006511010000481      25                    555   001                030005401379602300   0001                            </t>
  </si>
  <si>
    <t>５－２－1．Ｆ式項目が正常値高値(140以上)（修正前 0013112）　</t>
  </si>
  <si>
    <t>５－２－1－1．Ｆ式項目が正常値高値(140以上)の状態を画面確認</t>
  </si>
  <si>
    <t>※0011593にはレンジチェックエラー高はありません。</t>
  </si>
  <si>
    <t>５－２－1－２．F式及び関連項目のKEKKAレコード</t>
  </si>
  <si>
    <t xml:space="preserve">6.913793            </t>
  </si>
  <si>
    <t xml:space="preserve">         6.9</t>
  </si>
  <si>
    <t xml:space="preserve">6.9                     </t>
  </si>
  <si>
    <t xml:space="preserve">         6.9            </t>
  </si>
  <si>
    <t>５－２－1－３．報告指示より、報告ファイル作成</t>
  </si>
  <si>
    <t>202306020010.dat</t>
  </si>
  <si>
    <t xml:space="preserve">R120221109272004517000013112272004517010013112     401            01050101777   001                030005400792502300   0001                            20221109272004517000011593272004517010011593     6.9                    555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489            0101    777   001                030005400792502300   0001                                                                                                                                                     </t>
  </si>
  <si>
    <t xml:space="preserve">R120221109272004517000000484272004517010000484      20                    555   009                030005400792502300   0001                            20221109272004517000000497272004517010000497      83                    555   005                030005400792502300   0001                            20221109272004517000000460272004517010000460      58                    555   006                030005400792502300   0001                            20221109272004517000000413272004517010000413    0.79                    555   009                030005400792502300   0001                            20221109272004517000000454272004517010000454     150            0105    777   001                030005400792502300   0001                            20221109272004517000000409272004517010000409    11.0                    555   005                030005400792502300   0001                                                                                                                                                     </t>
  </si>
  <si>
    <t xml:space="preserve">R120221109272004517000003845272004517010003845     431                    555   001                030005400792502300   0001                            20221109272004517000002696272004517010002696    52.2                    555   001                030005400792502300   0001                                                                                                                                                                                                                                                                                                                                                                                                                                                                                                                                                                                                                                                                                                                                                                             </t>
  </si>
  <si>
    <t>５－２－２．Ｆ式項目が正常値高値(140以上)（修正後 0013112）　</t>
  </si>
  <si>
    <t>５－２－２－1．Ｆ式項目が正常値高値(140以上)の状態を画面確認</t>
  </si>
  <si>
    <t>５－２－２－２．F式及び関連項目のKEKKAレコード</t>
  </si>
  <si>
    <t>５－２－２－３．報告指示より、報告ファイル作成</t>
  </si>
  <si>
    <t>202306070001.dat</t>
  </si>
  <si>
    <t>５－２－２－４．報告ファイルの異常値区分の確認</t>
  </si>
  <si>
    <t>「５－２－２－４．異常値区分の確認」シート参照</t>
  </si>
  <si>
    <t>５－２－２－５．報告後のF式及び関連項目の初回分KEKKAレコード</t>
  </si>
  <si>
    <t>５－２－２－６．報告前、報告後のKEKKAレコードの比較</t>
  </si>
  <si>
    <t>５－２－２－７．プログラム修正前、修正後の報告前のKEKKAレコードの比較</t>
  </si>
  <si>
    <t>１</t>
  </si>
  <si>
    <t>５－２－２－８．修正前、修正後の報告ファイルの比較</t>
  </si>
  <si>
    <t>修正前「５－２－1－３．報告指示より、報告ファイル作成」</t>
  </si>
  <si>
    <t>修正後「５－２－２－３．報告指示より、報告ファイル作成」</t>
  </si>
  <si>
    <t xml:space="preserve">20221109272004517000013112272004517010013112     401            01050101777   001                030005400792502300   0001                            </t>
  </si>
  <si>
    <t xml:space="preserve">20221109272004517000011593272004517010011593     6.9                    555   001                030005400792502300   0001                            </t>
  </si>
  <si>
    <t xml:space="preserve">20221109272004517000000453272004517010000453     489            0101    777   001                030005400792502300   0001                            </t>
  </si>
  <si>
    <t xml:space="preserve">20221109272004517000000460272004517010000460      58                    555   006                030005400792502300   0001                            </t>
  </si>
  <si>
    <t xml:space="preserve">20221109272004517000000454272004517010000454     150            0105    777   001                030005400792502300   0001                            </t>
  </si>
  <si>
    <t xml:space="preserve">20221109272004517000003845272004517010003845     431                    555   001                030005400792502300   0001                            </t>
  </si>
  <si>
    <t>５－３－1．Ｆ式項目が正常値高値(140以上)（修正前 0012151）</t>
  </si>
  <si>
    <t>５－３－1－1．Ｆ式項目が正常値高値(140以上)の状態を画面確認</t>
  </si>
  <si>
    <t>５－３－1－２．F式及び関連項目のKEKKAレコード</t>
  </si>
  <si>
    <t>５－３－1－３．報告指示より、報告ファイル作成</t>
  </si>
  <si>
    <t>202306050002.dat</t>
  </si>
  <si>
    <t xml:space="preserve">R120221109037003636000012151037003636000012151     401            0101    777   001                030015109657002300   0001                            20221109037003636000002513037003636000002513      21                    555   009                030015109657002300   0001                            20221109037003636000002483037003636000002483      58                    555   006                030015109657002300   0001                            20221109037003636000002480037003636000002480    6.85                    777   009                030015109657002300   0001                            20221109037003636000002505037003636000002505     0.6                    555   005                030015109657002300   0001                            20221109037003636000002494037003636000002494     150                    777   001                030015109657002300   0001                                                                                                                                                     </t>
  </si>
  <si>
    <t xml:space="preserve">R120221109037003636000002520037003636000002520      48                    555   005                030015109657002300   0001                            20221109037003636000002478037003636000002478     5.2                    555   017                030015109657002300   0001                            20221109037003636000002486037003636000002486     489            0101    777   001                030015109657002300   0001                            20221109037003636000002517037003636000002517     281                    555   005                030015109657002300   0001                            20221109037003636000002534037003636000002534     9.9                    555   011                030015109657002300   0001                                                                                                                                                                                                                                                                                                           </t>
  </si>
  <si>
    <t>５－３－1．Ｆ式項目が正常値高値(140以上)（修正後 0012151）</t>
  </si>
  <si>
    <t>５－３－２－２．F式及び関連項目のKEKKAレコード</t>
  </si>
  <si>
    <t>５－３－２－３．報告指示より、報告ファイル作成</t>
  </si>
  <si>
    <t>202306070002.dat</t>
  </si>
  <si>
    <t>５－３－２－４．報告ファイルの異常値区分の確認</t>
  </si>
  <si>
    <t>５－３－２－５．報告後のF式及び関連項目の初回分KEKKAレコード</t>
  </si>
  <si>
    <t>５－３－２－６．報告前、報告後のKEKKAレコードの比較</t>
  </si>
  <si>
    <t>５－３－２－７．プログラム修正前、修正後の報告前のKEKKAレコードの比較</t>
  </si>
  <si>
    <t>５－３－２－８．修正前、修正後の報告ファイルの比較</t>
  </si>
  <si>
    <t>修正前「５－３－1－３．報告指示より、報告ファイル作成」</t>
  </si>
  <si>
    <t>修正後「５－３－２－３．報告指示より、報告ファイル作成」</t>
  </si>
  <si>
    <t xml:space="preserve">20221109037003636000012151037003636000012151     401            0101    777   001                030015109657002300   0001                            </t>
  </si>
  <si>
    <t xml:space="preserve">20221109037003636000002483037003636000002483      58                    555   006                030015109657002300   0001                            </t>
  </si>
  <si>
    <t xml:space="preserve">20221109037003636000002494037003636000002494     150                    777   001                030015109657002300   0001                            </t>
  </si>
  <si>
    <t xml:space="preserve">20221109037003636000002486037003636000002486     489            0101    777   001                030015109657002300   0001                            </t>
  </si>
  <si>
    <t>６－1－1．F式が計算不可（修正前 0000795）</t>
  </si>
  <si>
    <t>６－1－1－1．F式が計算不可の状態を画面確認</t>
  </si>
  <si>
    <t>※-9をマニュアルで*021に強制更新後の画面</t>
  </si>
  <si>
    <t>６－1－1－２．F式及び関連項目のKEKKAレコード</t>
  </si>
  <si>
    <t xml:space="preserve">select * from kekka where IRINO = '00264900000' and KMKCD IN ('0000453','0000454','0000460','0000795') and KKAJKCD = '3' order by KMKCD; </t>
  </si>
  <si>
    <t xml:space="preserve">00264900001  </t>
  </si>
  <si>
    <t>00264900000</t>
  </si>
  <si>
    <t xml:space="preserve">     199            </t>
  </si>
  <si>
    <t xml:space="preserve">         199</t>
  </si>
  <si>
    <t xml:space="preserve">199                     </t>
  </si>
  <si>
    <t xml:space="preserve">1004    </t>
  </si>
  <si>
    <t>S</t>
  </si>
  <si>
    <t xml:space="preserve">         199            </t>
  </si>
  <si>
    <t xml:space="preserve">     477            </t>
  </si>
  <si>
    <t xml:space="preserve">         477</t>
  </si>
  <si>
    <t xml:space="preserve">477                     </t>
  </si>
  <si>
    <t xml:space="preserve">         477            </t>
  </si>
  <si>
    <t xml:space="preserve">      69            </t>
  </si>
  <si>
    <t xml:space="preserve">          69</t>
  </si>
  <si>
    <t xml:space="preserve">69                      </t>
  </si>
  <si>
    <t xml:space="preserve">          69            </t>
  </si>
  <si>
    <t xml:space="preserve">-9.000000           </t>
  </si>
  <si>
    <t xml:space="preserve">            </t>
  </si>
  <si>
    <t xml:space="preserve">0021                    </t>
  </si>
  <si>
    <t xml:space="preserve">*021                    </t>
  </si>
  <si>
    <t xml:space="preserve">　　計算不可            </t>
  </si>
  <si>
    <t>６－１－1－３．報告指示より、報告ファイル作成</t>
  </si>
  <si>
    <t>202306050003.dat</t>
  </si>
  <si>
    <t xml:space="preserve">R120221109264009000000000407264009000010000407     5.0                    555   017                030005407848702300   0001                            20221109264009000000000453264009000010000453     199                    555   001                030005407848702300   0001                            20221109264009000000000484264009000010000484      21                    555   009                030005407848702300   0001                            20221109264009000000000497264009000010000497      96                    555   005                030005407848702300   0001                            20221109264009000000000460264009000010000460      69                    555   006                030005407848702300   0001                            20221109264009000000000413264009000010000413    0.53                    355   009                030005407848702300   0001                                                                                                                                                     </t>
  </si>
  <si>
    <t xml:space="preserve">R120221109264009000000000454264009000010000454     477                    777   001                030005407848702300   0001                            20221109264009000000000401264009000010000401     6.2                    333   001                030005407848702300   0001                            20221109264009000000000409264009000010000409    16.1                    555   005                030005407848702300   0001                            20221109264009000000000425264009000010000425     106                    555   001                030005407848702300   0001                            20221109264009000000000423264009000010000423     4.5                    555   001                030005407848702300   0001                            20221109264009000000000421264009000010000421     144                    555   001                030005407848702300   0001                                                                                                                                                     </t>
  </si>
  <si>
    <t xml:space="preserve">R120221109264009000000003845264009000010003845     130                    555   001                030005407848702300   0001                            20221109264009000000000538264009000010000538      83                    555   003                030005407848702300   0001                            20221109264009000000000795264009000010000795        0021    0                 001                030005407848702300   0001                            20221109264009000000013380264009000010013380     239                    555   001                030005407848702300   0001                            20221109264009000000000482264009000010000482      22                    555   001                030005407848702300   0001                            20221109264009000000000481264009000010000481      22                    555   001                030005407848702300   0001                                                                                                                                                     </t>
  </si>
  <si>
    <t xml:space="preserve">R120221109264009000000000501264009000010000501      68                    555   005                030005407848702300   0001                                                                                                                                                                                                                                                                                                                                                                                                                                                                                                                                                                                                                                                                                                                                                                                                                                                                                                                                   </t>
  </si>
  <si>
    <t>６－1－２．F式が計算不可（修正後 0000795）</t>
  </si>
  <si>
    <t>６－1－２－1．F式が計算不可の状態を画面確認</t>
  </si>
  <si>
    <t>６－1－２－２．F式及び関連項目のKEKKAレコード</t>
  </si>
  <si>
    <t xml:space="preserve">-9999.0000          </t>
  </si>
  <si>
    <t>６－1－２－３．報告指示より、報告ファイル作成</t>
  </si>
  <si>
    <t>202306070003.dat</t>
  </si>
  <si>
    <t>６－1－２－４．報告ファイルの異常値区分の確認</t>
  </si>
  <si>
    <t>「６－1－２－４．異常値区分の確認」シート参照</t>
  </si>
  <si>
    <t>６－1－２－５．報告後のF式及び関連項目の初回分KEKKAレコード</t>
  </si>
  <si>
    <t>６－1－２－６．報告前、報告後のKEKKAレコードの比較</t>
  </si>
  <si>
    <t>６－1－２－７．プログラム修正前、修正後の報告前のKEKKAレコードの比較</t>
  </si>
  <si>
    <t>６－1－２－８．修正前、修正後の報告ファイルの比較</t>
  </si>
  <si>
    <t>修正前「６－1－２－３．報告指示より、報告ファイル作成」</t>
  </si>
  <si>
    <t>修正後「６－1－２－３．報告指示より、報告ファイル作成」</t>
  </si>
  <si>
    <t xml:space="preserve">20221109264009000000000407264009000010000407     5.0                    555   017                030005407848702300   0001                            </t>
  </si>
  <si>
    <t xml:space="preserve">20221109264009000000000453264009000010000453     199                    555   001                030005407848702300   0001                            </t>
  </si>
  <si>
    <t xml:space="preserve">20221109264009000000000484264009000010000484      21                    555   009                030005407848702300   0001                            </t>
  </si>
  <si>
    <t xml:space="preserve">20221109264009000000000497264009000010000497      96                    555   005                030005407848702300   0001                            </t>
  </si>
  <si>
    <t xml:space="preserve">20221109264009000000000460264009000010000460      69                    555   006                030005407848702300   0001                            </t>
  </si>
  <si>
    <t xml:space="preserve">20221109264009000000000413264009000010000413    0.53                    355   009                030005407848702300   0001                            </t>
  </si>
  <si>
    <t xml:space="preserve">20221109264009000000000454264009000010000454     477                    777   001                030005407848702300   0001                            </t>
  </si>
  <si>
    <t xml:space="preserve">20221109264009000000000401264009000010000401     6.2                    333   001                030005407848702300   0001                            </t>
  </si>
  <si>
    <t xml:space="preserve">20221109264009000000000409264009000010000409    16.1                    555   005                030005407848702300   0001                            </t>
  </si>
  <si>
    <t xml:space="preserve">20221109264009000000000425264009000010000425     106                    555   001                030005407848702300   0001                            </t>
  </si>
  <si>
    <t xml:space="preserve">20221109264009000000000423264009000010000423     4.5                    555   001                030005407848702300   0001                            </t>
  </si>
  <si>
    <t xml:space="preserve">20221109264009000000000421264009000010000421     144                    555   001                030005407848702300   0001                            </t>
  </si>
  <si>
    <t xml:space="preserve">20221109264009000000003845264009000010003845     130                    555   001                030005407848702300   0001                            </t>
  </si>
  <si>
    <t xml:space="preserve">20221109264009000000000538264009000010000538      83                    555   003                030005407848702300   0001                            </t>
  </si>
  <si>
    <t xml:space="preserve">20221109264009000000000795264009000010000795        0021    0                 001                030005407848702300   0001                            </t>
  </si>
  <si>
    <t xml:space="preserve">20221109264009000000013380264009000010013380     239                    555   001                030005407848702300   0001                            </t>
  </si>
  <si>
    <t xml:space="preserve">20221109264009000000000482264009000010000482      22                    555   001                030005407848702300   0001                            </t>
  </si>
  <si>
    <t xml:space="preserve">20221109264009000000000481264009000010000481      22                    555   001                030005407848702300   0001                            </t>
  </si>
  <si>
    <t xml:space="preserve">20221109264009000000000501264009000010000501      68                    555   005                030005407848702300   0001                            </t>
  </si>
  <si>
    <t>６－２－1．F式が計算不可（修正前 0011593,0013112）</t>
  </si>
  <si>
    <t>６－２－1－1．F式が計算不可の状態を画面確認</t>
  </si>
  <si>
    <t>６－２－1－２．F式及び関連項目のKEKKAレコード</t>
  </si>
  <si>
    <t xml:space="preserve">     166            </t>
  </si>
  <si>
    <t xml:space="preserve">         166</t>
  </si>
  <si>
    <t xml:space="preserve">166                     </t>
  </si>
  <si>
    <t xml:space="preserve">         166            </t>
  </si>
  <si>
    <t xml:space="preserve">     433            </t>
  </si>
  <si>
    <t xml:space="preserve">         433</t>
  </si>
  <si>
    <t xml:space="preserve">433                     </t>
  </si>
  <si>
    <t xml:space="preserve">         433            </t>
  </si>
  <si>
    <t>６－２－1－３．報告指示より、報告ファイル作成</t>
  </si>
  <si>
    <t>202306050004.dat</t>
  </si>
  <si>
    <t xml:space="preserve">R120221109272004517000013112272004517010013112        0021    0   0105          001                030005400792502300   0001                            20221109272004517000011593272004517010011593        0021    0                 001                030005400792502300   0001                            20221109272004517000000482272004517010000482      14                    555   001                030005400792502300   0001                            20221109272004517000000481272004517010000481      25                    555   001                030005400792502300   0001                            20221109272004517000000407272004517010000407     2.9                    355   017                030005400792502300   0001                            20221109272004517000000453272004517010000453     166                    555   001                030005400792502300   0001                                                                                                                                                     </t>
  </si>
  <si>
    <t xml:space="preserve">R120221109272004517000000484272004517010000484      20                    555   009                030005400792502300   0001                            20221109272004517000000497272004517010000497      83                    555   005                030005400792502300   0001                            20221109272004517000000460272004517010000460      74                    555   006                030005400792502300   0001                            20221109272004517000000413272004517010000413    0.79                    555   009                030005400792502300   0001                            20221109272004517000000454272004517010000454     433            0105    777   001                030005400792502300   0001                            20221109272004517000000409272004517010000409    11.0                    555   005                030005400792502300   0001                                                                                                                                                     </t>
  </si>
  <si>
    <t xml:space="preserve">R120221109272004517000003845272004517010003845      92                    555   001                030005400792502300   0001                            20221109272004517000002696272004517010002696    52.2                    555   001                030005400792502300   0001                                                                                                                                                                                                                                                                                                                                                                                                                                                                                                                                                                                                                                                                                                                                                                             </t>
  </si>
  <si>
    <t>６－２－２．F式が計算不可（修正後 0011593,0013112）</t>
  </si>
  <si>
    <t>６－２－２－1．F式が計算不可の状態を画面確認</t>
  </si>
  <si>
    <t>６－２－２－２．F式及び関連項目のKEKKAレコード</t>
  </si>
  <si>
    <t>６－２－２－３．報告指示より、報告ファイル作成</t>
  </si>
  <si>
    <t>202306070004.dat</t>
  </si>
  <si>
    <t>６－２－２－４．報告ファイルの異常値区分の確認</t>
  </si>
  <si>
    <t>６－２－２－５．報告後のF式及び関連項目の初回分KEKKAレコード</t>
  </si>
  <si>
    <t>６－２－２－６．報告前、報告後のKEKKAレコードの比較</t>
  </si>
  <si>
    <t>６－２－２－７．プログラム修正前、修正後の報告前のKEKKAレコードの比較</t>
  </si>
  <si>
    <t>６－２－２－８．修正前、修正後の報告ファイルの比較</t>
  </si>
  <si>
    <t>修正前「６－２－２－３．報告指示より、報告ファイル作成」の報告ファイル</t>
  </si>
  <si>
    <t>修正後「６－２－２－３．報告指示より、報告ファイル作成」の報告ファイル</t>
  </si>
  <si>
    <t xml:space="preserve">20221109272004517000013112272004517010013112        0021    0   0105          001                030005400792502300   0001                            </t>
  </si>
  <si>
    <t xml:space="preserve">20221109272004517000011593272004517010011593        0021    0                 001                030005400792502300   0001                            </t>
  </si>
  <si>
    <t xml:space="preserve">20221109272004517000000453272004517010000453     166                    555   001                030005400792502300   0001                            </t>
  </si>
  <si>
    <t xml:space="preserve">20221109272004517000000454272004517010000454     433            0105    777   001                030005400792502300   0001                            </t>
  </si>
  <si>
    <t xml:space="preserve">20221109272004517000003845272004517010003845      92                    555   001                030005400792502300   0001                            </t>
  </si>
  <si>
    <t>６－３－1．F式が計算不可（修正前 0012132）</t>
  </si>
  <si>
    <t>６－３－1－1．F式が計算不可の状態を画面確認</t>
  </si>
  <si>
    <t>６－３－1－２．F式及び関連項目のKEKKAレコード</t>
  </si>
  <si>
    <t>select * from kekka where IRINO = '00999101100' and KMKCD IN ('0000453','0000454','0000460','0012132') and KKAJKCD = '3' order by KMKCD;</t>
  </si>
  <si>
    <t xml:space="preserve">00999101101  </t>
  </si>
  <si>
    <t>00999101100</t>
  </si>
  <si>
    <t xml:space="preserve">     400            </t>
  </si>
  <si>
    <t xml:space="preserve">         400</t>
  </si>
  <si>
    <t xml:space="preserve">400                     </t>
  </si>
  <si>
    <t xml:space="preserve">         400            </t>
  </si>
  <si>
    <t>６－３－1－３．報告指示より、報告ファイル作成</t>
  </si>
  <si>
    <t>202306050005.dat</t>
  </si>
  <si>
    <t xml:space="preserve">R120221109999001011000000454999001011010000454     400                    777   001                030005499911102300   0001                            20221109999001011000012132999001011010012132        0021    0                 001                030005499911102300   0001                            20221109999001011000000453999001011010000453     271                    777   001                030005499911102300   0001                            20221109999001011000000460999001011010000460      80                    555   006                030005499911102300   0001                                                                                                                                                                                                                                                                                                                                                                                                                                                                 </t>
  </si>
  <si>
    <t>６－３－２．F式が計算不可（修正後 0012132）</t>
  </si>
  <si>
    <t>６－３－２－1．F式が計算不可の状態を画面確認</t>
  </si>
  <si>
    <t>６－３－２－２．F式及び関連項目のKEKKAレコード</t>
  </si>
  <si>
    <t>６－３－２－３．報告指示より、報告ファイル作成</t>
  </si>
  <si>
    <t>202306070005.dat</t>
  </si>
  <si>
    <t>６－３－２－４．報告ファイルの異常値区分の確認</t>
  </si>
  <si>
    <t>「６－３－２－４．異常値区分の確認」シート参照</t>
  </si>
  <si>
    <t>６－３－２－５．報告後のF式及び関連項目の初回分KEKKAレコード</t>
  </si>
  <si>
    <t>６－３－２－６．報告前、報告後のKEKKAレコードの比較</t>
  </si>
  <si>
    <t>６－３－２－７．プログラム修正前、修正後の報告前のKEKKAレコードの比較</t>
  </si>
  <si>
    <t>６－３－２－８．修正前、修正後の報告ファイルの比較</t>
  </si>
  <si>
    <t>修正前「６－３－1－３．報告指示より、報告ファイル作成」</t>
  </si>
  <si>
    <t>修正後「６－３－２－３．報告指示より、報告ファイル作成」</t>
  </si>
  <si>
    <t xml:space="preserve">20221109999001011000000454999001011010000454     400                    777   001                030005499911102300   0001                            </t>
  </si>
  <si>
    <t xml:space="preserve">20221109999001011000012132999001011010012132        0021    0                 001                030005499911102300   0001                            </t>
  </si>
  <si>
    <t xml:space="preserve">20221109999001011000000453999001011010000453     271                    777   001                030005499911102300   0001                            </t>
  </si>
  <si>
    <t xml:space="preserve">20221109999001011000000460999001011010000460      80                    555   006                030005499911102300   0001                            </t>
  </si>
  <si>
    <t>６－４－1．F式が計算不可（修正前 0012151）</t>
  </si>
  <si>
    <t>６－４－1－1．F式が計算不可の状態を画面確認</t>
  </si>
  <si>
    <t>６－４－1－２．F式及び関連項目のKEKKAレコード</t>
  </si>
  <si>
    <t>select * from kekka where IRINO = '00037364300' and KMKCD IN ('0002494','0002486','0002483','0012151') and KKAJKCD = '3' order by KMKCD;</t>
  </si>
  <si>
    <t xml:space="preserve">00037364300  </t>
  </si>
  <si>
    <t>00037364300</t>
  </si>
  <si>
    <t xml:space="preserve">71046     </t>
  </si>
  <si>
    <t xml:space="preserve">      59            </t>
  </si>
  <si>
    <t xml:space="preserve">          59</t>
  </si>
  <si>
    <t xml:space="preserve">59                      </t>
  </si>
  <si>
    <t xml:space="preserve">          59            </t>
  </si>
  <si>
    <t xml:space="preserve">     111            </t>
  </si>
  <si>
    <t xml:space="preserve">         111</t>
  </si>
  <si>
    <t xml:space="preserve">111                     </t>
  </si>
  <si>
    <t xml:space="preserve">         111            </t>
  </si>
  <si>
    <t>６－４－1－３．報告指示より、報告ファイル作成</t>
  </si>
  <si>
    <t>202306050006.dat</t>
  </si>
  <si>
    <t xml:space="preserve">R120221109037003643000012151037003643000012151        0021    0                 001                030015109655702300   0001                            20221109037003643000002513037003643000002513      16                    555   009                030015109655702300   0001                            20221109037003643000002483037003643000002483      59                    555   006                030015109655702300   0001                            20221109037003643000002480037003643000002480    8.84                    777   009                030015109655702300   0001                            20221109037003643000002505037003643000002505     0.3                    555   005                030015109655702300   0001                            20221109037003643000002494037003643000002494     433                    777   001                030015109655702300   0001                                                                                                                                                     </t>
  </si>
  <si>
    <t xml:space="preserve">R120221109037003643000002536037003643000002536     4.8                    777   001                030015109655702300   0001                            20221109037003643000002467037003643000002467     6.5                    555   001                030015109655702300   0001                            20221109037003643000002479037003643000002479    46.5                    777   005                030015109655702300   0001                            20221109037003643000002533037003643000002533     102                    555   001                030015109655702300   0001                            20221109037003643000002532037003643000002532     4.7                    555   001                030015109655702300   0001                            20221109037003643000002531037003643000002531     139                    555   001                030015109655702300   0001                                                                                                                                                     </t>
  </si>
  <si>
    <t xml:space="preserve">R120221109037003643000001780037003643000001780     3.5                    333   001                030015109655702300   0001                            20221109037003643000013386037003643000013386     216                    555   001                030015109655702300   0001                            20221109037003643000013156037003643000013156     125                    777   001                030015109655702300   0001                            20221109037003643000002539037003643000002539      85                    555   001                030015109655702300   0001                            20221109037003643000002512037003643000002512      18                    555   001                030015109655702300   0001                            20221109037003643000002511037003643000002511      25                    555   001                030015109655702300   0001                                                                                                                                                     </t>
  </si>
  <si>
    <t xml:space="preserve">R120221109037003643000002520037003643000002520      36                    333   005                030015109655702300   0001                            20221109037003643000002478037003643000002478     5.5                    555   017                030015109655702300   0001                            20221109037003643000002486037003643000002486     111                    333   001                030015109655702300   0001                            20221109037003643000002517037003643000002517     244                    355   005                030015109655702300   0001                            20221109037003643000002534037003643000002534     7.0                    333   011                030015109655702300   0001                                                                                                                                                                                                                                                                                                           </t>
  </si>
  <si>
    <t>６－４－２．F式が計算不可（修正後 0012151）</t>
  </si>
  <si>
    <t>６－４－２－1．F式が計算不可の状態を画面確認</t>
  </si>
  <si>
    <t>６－４－２－２．F式及び関連項目のKEKKAレコード</t>
  </si>
  <si>
    <t>６－４－２－３．報告指示より、報告ファイル作成</t>
  </si>
  <si>
    <t>202306070006.dat</t>
  </si>
  <si>
    <t>６－４－２－４．報告ファイルの異常値区分の確認</t>
  </si>
  <si>
    <t>「６－４－２－４．異常値区分の確認」シート参照</t>
  </si>
  <si>
    <t>６－４－２－５．報告後のF式及び関連項目の初回分KEKKAレコード</t>
  </si>
  <si>
    <t>６－４－２－６．報告前、報告後のKEKKAレコードの比較</t>
  </si>
  <si>
    <t>６－４－２－７．プログラム修正前、修正後の報告前のKEKKAレコードの比較</t>
  </si>
  <si>
    <t>６－４－２－８．修正前、修正後の報告ファイルの比較</t>
  </si>
  <si>
    <t>修正後「６－４－２－３．報告指示より、報告ファイル作成」</t>
  </si>
  <si>
    <t xml:space="preserve">20221109037003643000012151037003643000012151        0021    0                 001                030015109655702300   0001                            </t>
  </si>
  <si>
    <t xml:space="preserve">20221109037003643000002513037003643000002513      16                    555   009                030015109655702300   0001                            </t>
  </si>
  <si>
    <t xml:space="preserve">20221109037003643000002483037003643000002483      59                    555   006                030015109655702300   0001                            </t>
  </si>
  <si>
    <t xml:space="preserve">20221109037003643000002480037003643000002480    8.84                    777   009                030015109655702300   0001                            </t>
  </si>
  <si>
    <t xml:space="preserve">20221109037003643000002505037003643000002505     0.3                    555   005                030015109655702300   0001                            </t>
  </si>
  <si>
    <t xml:space="preserve">20221109037003643000002494037003643000002494     433                    777   001                030015109655702300   0001                            </t>
  </si>
  <si>
    <t xml:space="preserve">20221109037003643000002536037003643000002536     4.8                    777   001                030015109655702300   0001                            </t>
  </si>
  <si>
    <t xml:space="preserve">20221109037003643000002467037003643000002467     6.5                    555   001                030015109655702300   0001                            </t>
  </si>
  <si>
    <t xml:space="preserve">20221109037003643000002479037003643000002479    46.5                    777   005                030015109655702300   0001                            </t>
  </si>
  <si>
    <t xml:space="preserve">20221109037003643000002533037003643000002533     102                    555   001                030015109655702300   0001                            </t>
  </si>
  <si>
    <t xml:space="preserve">20221109037003643000002532037003643000002532     4.7                    555   001                030015109655702300   0001                            </t>
  </si>
  <si>
    <t xml:space="preserve">20221109037003643000002531037003643000002531     139                    555   001                030015109655702300   0001                            </t>
  </si>
  <si>
    <t xml:space="preserve">20221109037003643000001780037003643000001780     3.5                    333   001                030015109655702300   0001                            </t>
  </si>
  <si>
    <t xml:space="preserve">20221109037003643000013386037003643000013386     216                    555   001                030015109655702300   0001                            </t>
  </si>
  <si>
    <t xml:space="preserve">20221109037003643000013156037003643000013156     125                    777   001                030015109655702300   0001                            </t>
  </si>
  <si>
    <t xml:space="preserve">20221109037003643000002539037003643000002539      85                    555   001                030015109655702300   0001                            </t>
  </si>
  <si>
    <t xml:space="preserve">20221109037003643000002512037003643000002512      18                    555   001                030015109655702300   0001                            </t>
  </si>
  <si>
    <t xml:space="preserve">20221109037003643000002511037003643000002511      25                    555   001                030015109655702300   0001                            </t>
  </si>
  <si>
    <t xml:space="preserve">20221109037003643000002520037003643000002520      36                    333   005                030015109655702300   0001                            </t>
  </si>
  <si>
    <t xml:space="preserve">20221109037003643000002478037003643000002478     5.5                    555   017                030015109655702300   0001                            </t>
  </si>
  <si>
    <t xml:space="preserve">20221109037003643000002486037003643000002486     111                    333   001                030015109655702300   0001                            </t>
  </si>
  <si>
    <t xml:space="preserve">20221109037003643000002517037003643000002517     244                    355   005                030015109655702300   0001                            </t>
  </si>
  <si>
    <t xml:space="preserve">20221109037003643000002534037003643000002534     7.0                    333   011                030015109655702300   0001                            </t>
  </si>
  <si>
    <t>７．新旧比較</t>
  </si>
  <si>
    <t>以下手順とエビデンスについて記載します。</t>
  </si>
  <si>
    <t>事前準備</t>
  </si>
  <si>
    <t>①マスタ最新化</t>
  </si>
  <si>
    <t>kea00apkにkea00sysでログイン</t>
  </si>
  <si>
    <t>マスタ更新</t>
  </si>
  <si>
    <t>※※※※※　注意　ここから本番機にログインして作業します　※※※※※※</t>
  </si>
  <si>
    <t>1.kea00apaにkea00sys,teratermでログイン</t>
  </si>
  <si>
    <t>2.直近のバックアップフォルダに移動</t>
  </si>
  <si>
    <t xml:space="preserve"> &gt; cd /apdata/oldday/</t>
  </si>
  <si>
    <t xml:space="preserve"> &gt; cd YYYY-MM-DD</t>
  </si>
  <si>
    <t>3.ファイルコピー</t>
  </si>
  <si>
    <t xml:space="preserve"> &gt; scp -p *MST.ixf.gz 10.1.42.147:/apdata/work/mst</t>
  </si>
  <si>
    <t xml:space="preserve"> &gt; kea00sys</t>
  </si>
  <si>
    <t>※※※※※　注意　ここまで本番機にログインして作業します　※※※※※※</t>
  </si>
  <si>
    <t>マスタimport</t>
  </si>
  <si>
    <t>1.kea00apkにkea00sys,teratermでログイン</t>
  </si>
  <si>
    <t xml:space="preserve"> &gt; cd /apdata/work/mst</t>
  </si>
  <si>
    <t xml:space="preserve"> &gt; rm -f *ixf</t>
  </si>
  <si>
    <t xml:space="preserve"> &gt; gzip -d *.gz</t>
  </si>
  <si>
    <t xml:space="preserve"> &gt; ./import_mst.sh</t>
  </si>
  <si>
    <t>-----------------------------------------------------------------------------------------</t>
  </si>
  <si>
    <t>１日分diffチェック （★6/9の手順はここからでOK。./sriymd 2023-06-08 を実行)</t>
  </si>
  <si>
    <t>①検査日[    -  -  ]設定</t>
  </si>
  <si>
    <t>kea00apkにkea00sys,teratermでログイン</t>
  </si>
  <si>
    <t xml:space="preserve"> &gt; cd /home/kea00sys/tst</t>
  </si>
  <si>
    <t xml:space="preserve"> &gt; ./sriymd 2023-06-08</t>
  </si>
  <si>
    <t>②テスト機データ削除,SEQ初期化,マスタ作成</t>
  </si>
  <si>
    <t xml:space="preserve"> &gt; ./kekadel</t>
  </si>
  <si>
    <t>③データコピー</t>
  </si>
  <si>
    <t>1. A.M.9:00過ぎに実施</t>
  </si>
  <si>
    <t xml:space="preserve"> &gt; scp 10.1.42.15:/apdata/today/online/host/Recv/sumi/END.IRI.* /apdata/today/online/host/Recv/iri/</t>
  </si>
  <si>
    <t xml:space="preserve"> &gt; scp 10.1.42.15:/apdata/today/online/host/Recv/sumi/END.KAN.* /apdata/today/online/host/Recv/kan/</t>
  </si>
  <si>
    <t xml:space="preserve"> &gt; scp 10.1.42.15:/apdata/today/online/host/Recv/bun/OK/BUN.* /apdata/today/online/host/Recv/bun/</t>
  </si>
  <si>
    <t xml:space="preserve"> &gt; scp 10.1.42.15:/apdata/today/online/host/Recv/3id/OK/POS.* /apdata/today/online/host/Recv/3id/</t>
  </si>
  <si>
    <t xml:space="preserve"> &gt; cd /apdata/today/online/host/Recv/iri</t>
  </si>
  <si>
    <t xml:space="preserve"> &gt; rename 'END.' '' END.*</t>
  </si>
  <si>
    <t xml:space="preserve"> &gt; cd ../kan</t>
  </si>
  <si>
    <t xml:space="preserve"> &gt; cd</t>
  </si>
  <si>
    <t xml:space="preserve"> &gt; scp 10.1.42.15:/apdata/today/file/NSWS/Recv/TrRk/Ok/SP* /apdata/today/file/NSWS/Recv/TrRk/</t>
  </si>
  <si>
    <t>■■■■■■■■■■■■■■■■■■■■■■■■■■■■■■■■■■■■■■■■■■■■■■■■■■■■■■■■</t>
  </si>
  <si>
    <t>2.オンラインデータのコピー</t>
  </si>
  <si>
    <t xml:space="preserve">  A.M.11:00過ぎに実施</t>
  </si>
  <si>
    <t>KEA00IAW12にkea00sysでログイン</t>
  </si>
  <si>
    <t xml:space="preserve"> &gt; scp KEA00IAW21:/home/kea00sys/appl/src/kns/DD201/dat/Log/* /home/kea00sys/appl/src/kns/DD201/dat/Log/</t>
  </si>
  <si>
    <t xml:space="preserve"> &gt; scp KEA00IAW22:/home/kea00sys/appl/src/kns/DD201/dat/Log/* /home/kea00sys/appl/src/kns/DD201/dat/Log/</t>
  </si>
  <si>
    <t>上記の代わりに以下を実行します。</t>
  </si>
  <si>
    <t>↓↓↓↓↓↓↓↓↓↓↓↓↓↓↓↓↓↓↓↓↓↓↓↓↓↓↓↓↓↓↓↓↓↓↓↓↓↓↓↓↓↓↓↓↓↓↓↓↓↓↓↓↓↓↓</t>
  </si>
  <si>
    <t>2.オンラインデータの作成</t>
  </si>
  <si>
    <t>kea00sys@kea00apkにて</t>
  </si>
  <si>
    <t>cd /nas/hayashi/Fsiki/KETUGOU    ←このホルダがscp先になります。</t>
  </si>
  <si>
    <t>sh ./Get_AW21_22comlog.sh</t>
  </si>
  <si>
    <t>com_all.log.txtが作成されるので、ローカルマシン上にFTP転送する。</t>
  </si>
  <si>
    <t>④データ展開</t>
  </si>
  <si>
    <t>1. 患者展開</t>
  </si>
  <si>
    <t xml:space="preserve"> proc.shからAD103 を起動する</t>
  </si>
  <si>
    <t xml:space="preserve"> /apdata/today/online/host/Recv/kan/ の下の属性ファイル(KAN.data.nnnn)が全て展開済(END.KAN.data.nnnn)になるのを待つ。</t>
  </si>
  <si>
    <t>2. 依頼展開</t>
  </si>
  <si>
    <t xml:space="preserve"> proc.shからAD102 を起動する</t>
  </si>
  <si>
    <t xml:space="preserve"> /apdata/today/online/host/Recv/iri/ の下の依頼ファイル(IRI.data.nnnn)が全て展開済(END.IRI.data.nnnn)になるのを待つ。</t>
  </si>
  <si>
    <t>3. 分注展開</t>
  </si>
  <si>
    <t xml:space="preserve"> proc.shからAD105 を起動する</t>
  </si>
  <si>
    <t xml:space="preserve"> /apdata/today/online/host/Recv/bun/ の下の分注結果ファイル(BUN.data.nnnn)が全て展開済(/apdata/today/online/host/Recv/bun/OK/に移動される)になるのを待つ。</t>
  </si>
  <si>
    <t xml:space="preserve"> 数時間かかるので注意。</t>
  </si>
  <si>
    <t>4. 3ID展開</t>
  </si>
  <si>
    <t xml:space="preserve"> proc.shからAD108 を起動する</t>
  </si>
  <si>
    <t xml:space="preserve"> /apdata/today/online/host/Recv/3id/ の下のポジションファイル(POS.data.nnnn)が全て展開済(/apdata/today/online/host/Recv/3id/OK/に移動される)になるのを待つ。</t>
  </si>
  <si>
    <t>5. 供給ストッカ展開</t>
  </si>
  <si>
    <t xml:space="preserve"> proc.shからBD301 を起動する</t>
  </si>
  <si>
    <t xml:space="preserve"> /apdata/today/file/NSWS/Recv/TrRk/の下の 供給ストッカファイル(SP01_～.dat)が 全て展開済(/apdata/today/file/NSWS/Recv/TrRk/Ok/に移動される)になるのを待つ。</t>
  </si>
  <si>
    <t>6. 起動したプログラムを全て終了する。</t>
  </si>
  <si>
    <t>⑤オンラインデータ取り込み</t>
  </si>
  <si>
    <t>1. KEA00IAW12にkea00sysでログイン</t>
  </si>
  <si>
    <t>2. DD201を変更前のモジュールにする</t>
  </si>
  <si>
    <t>3. /home/kea00sys/appl/src/kns/DD201/dat/Log/com_nn.logのファイルを全部取り込む</t>
  </si>
  <si>
    <t>⑥ 結果登録 (変更前)</t>
  </si>
  <si>
    <t>1. DD401を変更前のモジュールにする</t>
  </si>
  <si>
    <t>2. proc.shからDD401 を起動する</t>
  </si>
  <si>
    <t xml:space="preserve">   /apdata/today/file/KEA00/kea00ap/kekka/Data/の下の 結果ファイル(～.dat)が 全て展開済(/apdata/today/file/KEA00/kea00ap/kekka/Data/out/に移動される)になるのを待つ。</t>
  </si>
  <si>
    <t>変更前にマスタ修正</t>
  </si>
  <si>
    <t>DD401を変更前のモジュールで実行</t>
  </si>
  <si>
    <t>DD201を変更前のモジュールで実行</t>
  </si>
  <si>
    <t>com_all.log.txtを分析器シミュレータより流す</t>
  </si>
  <si>
    <t>電文をすべて流した後、DD201を終了させて以下を確認</t>
  </si>
  <si>
    <t>⑪ 変更前結果export</t>
  </si>
  <si>
    <t>1. proc.shからDD401 を終了する</t>
  </si>
  <si>
    <t>2. データexport</t>
  </si>
  <si>
    <t xml:space="preserve"> &gt; cd tst/export</t>
  </si>
  <si>
    <t xml:space="preserve"> &gt; ./exp_kekka.sh</t>
  </si>
  <si>
    <t xml:space="preserve"> &gt; cd /apdata/work/export/yyyymmdd (yyyymmddは実行時の日付)</t>
  </si>
  <si>
    <t xml:space="preserve"> &gt; mv KEKKA.del KEKKA_mae.del</t>
  </si>
  <si>
    <t>⑧マスタ更新</t>
  </si>
  <si>
    <t>1. マスターを変更後に更新する →/home/kea00sys/appl/src/kns/DD401/src/bak202211/DB-9999_20230601.sh を実行</t>
  </si>
  <si>
    <t>⑦データクリア</t>
  </si>
  <si>
    <t>1. データをクリアする</t>
  </si>
  <si>
    <t xml:space="preserve"> &gt; cd tst</t>
  </si>
  <si>
    <t xml:space="preserve"> &gt; ./onlclr.sh</t>
  </si>
  <si>
    <t>⑧データ展開</t>
  </si>
  <si>
    <t>⑨オンラインデータ取り込み(変更後)</t>
  </si>
  <si>
    <t>2. DD201を変更後のモジュールにする</t>
  </si>
  <si>
    <t>⑩ 結果登録(変更後)</t>
  </si>
  <si>
    <t>1. DD401を変更後のモジュールにする</t>
  </si>
  <si>
    <t>変更後にマスタ修正</t>
  </si>
  <si>
    <t>DD401を変更後のモジュールで実行</t>
  </si>
  <si>
    <t>DD201を変更後のモジュールで実行</t>
  </si>
  <si>
    <t>電文をすべて流した後、</t>
  </si>
  <si>
    <t>⑪ 変更後結果export</t>
  </si>
  <si>
    <t xml:space="preserve"> &gt; mv KEKKA.del KEKKA_ato.del</t>
  </si>
  <si>
    <t>⑫ 結果比較</t>
  </si>
  <si>
    <t>1. 結果exportファイルをsort</t>
  </si>
  <si>
    <t xml:space="preserve"> &gt; cd /apdata/work/export/yyyymmdd (yyyymmddは実行時の日付 /apdata/work/export/20230608)</t>
  </si>
  <si>
    <t xml:space="preserve"> &gt; sort -o KEKKA_ato.del KEKKA_ato.del</t>
  </si>
  <si>
    <t xml:space="preserve"> &gt; sort -o KEKKA_mae.del KEKKA_mae.del</t>
  </si>
  <si>
    <t xml:space="preserve"> &gt; diff KEKKA_mae.del KEKKA_ato.del</t>
  </si>
  <si>
    <t xml:space="preserve"> 差異に問題が無いことを確認する</t>
  </si>
  <si>
    <t>CTRLNOの差は比較不要なので、./exp_kekka.shより、10固定とした。</t>
  </si>
  <si>
    <t>今回は固定する前に出力してしまっているので、以下のシェルより固定に変更する。</t>
  </si>
  <si>
    <t>kea00sys@kea00apk:/apdata/work/export/20230608&gt; cat ChgCtrlno.sh</t>
  </si>
  <si>
    <t>#!/bin/bash</t>
  </si>
  <si>
    <t># 書き換える要素の位置（1から始まるインデックス）</t>
  </si>
  <si>
    <t>n=76</t>
  </si>
  <si>
    <t># CSVファイルのパス</t>
  </si>
  <si>
    <t>csv_file=$1</t>
  </si>
  <si>
    <t># CSVファイルを一時的なファイルにコピーしながら、n番目の要素を"@@@"に書き換え</t>
  </si>
  <si>
    <t>awk -F',' -v OFS=',' -v n="$n" '{$n="10"} 1' "$csv_file" &gt; $1_ctrlno10</t>
  </si>
  <si>
    <t>echo "要素 $n を10に書き換えました。"</t>
  </si>
  <si>
    <t>CTRLNOを統一</t>
  </si>
  <si>
    <t>kea00sys@kea00apk:/apdata/work/export/20230608&gt; ChgCtrlno.sh KEKKA_mae.del</t>
  </si>
  <si>
    <t>kea00sys@kea00apk:/apdata/work/export/20230608&gt; ChgCtrlno.sh KEKKA_ato.del</t>
  </si>
  <si>
    <t>差分を出力</t>
  </si>
  <si>
    <t>kea00sys@kea00apk:/apdata/work/export/20230608&gt; diff KEKKA_mae.del_ctrlno10 KEKKA_ato.del_ctrlno10 &gt; KEKKA_sabun.txt</t>
  </si>
  <si>
    <t>差分のうち、F式を含む依頼No</t>
  </si>
  <si>
    <t>kea00sys@kea00apk:/apdata/work/export/20230608&gt; grep -e 0000795 -e 0007072 -e 0011593 -e 0012132 -e 0012151 -e 0013112 KEKKA_sabun.txt| cut -d ',' -f 3 | uniq</t>
  </si>
  <si>
    <t>F式を含む依頼Noは除く</t>
  </si>
  <si>
    <t>kea00sys@kea00apk:/apdata/work/export/20230608&gt; grep -v 00002358900 KEKKA_sabun.txt | grep -v 00002444800 | grep -v 00002445300 | grep -v 00054571700 | grep -v 00269476501 | grep -v 00419094800 &gt; KEKKA_sabun_notFsiki.txt</t>
  </si>
  <si>
    <t>F式を含む差分が</t>
  </si>
  <si>
    <t>kea00sys@kea00apk:/apdata/work/export/20230608&gt; wc -l KEKKA_sabun.txt</t>
  </si>
  <si>
    <t>694 KEKKA_sabun.txt</t>
  </si>
  <si>
    <t>F式を含まない差分が</t>
  </si>
  <si>
    <t>kea00sys@kea00apk:/apdata/work/export/20230608&gt; wc -l KEKKA_sabun_notFsiki.txt</t>
  </si>
  <si>
    <t>598 KEKKA_sabun_notFsiki.txt</t>
  </si>
  <si>
    <t>F式を含まない差分のチェック用</t>
  </si>
  <si>
    <t>sort -t',' -k3,3 -k5,5  -k6,6 -k7,7 KEKKA_sabun_notFsiki.txt | grep -e '&gt;' -e '&lt;' &gt; KEKKA_sabun_notFsiki_sort.txt</t>
  </si>
  <si>
    <t>差分の確認については、以下を参照のこと</t>
  </si>
  <si>
    <t>\\10.1.103.226\NAS_Backup\総研システム部\総研システム２課\20_業務管理\10_社内案件(ソフト)\10_納品(ﾘﾘｰｽ申請書類(等)\A00_ケミストリ\A00_次世代先行対応_機能要件00001_F式の計算不可\テスト\結合テスト\差分チェック.et</t>
  </si>
  <si>
    <t>現象</t>
  </si>
  <si>
    <t>発生日</t>
  </si>
  <si>
    <t>修正日</t>
  </si>
  <si>
    <t>修正者</t>
  </si>
  <si>
    <t>原因</t>
  </si>
  <si>
    <t>対策</t>
  </si>
  <si>
    <t>修正が必要なドキュメント</t>
  </si>
</sst>
</file>

<file path=xl/styles.xml><?xml version="1.0" encoding="utf-8"?>
<styleSheet xmlns="http://schemas.openxmlformats.org/spreadsheetml/2006/main">
  <numFmts count="9">
    <numFmt numFmtId="176" formatCode="_ * #,##0_ ;_ * \-#,##0_ ;_ * &quot;-&quot;??_ ;_ @_ "/>
    <numFmt numFmtId="177" formatCode="d&quot;\&quot;&quot;\&quot;\.mmm&quot;\&quot;&quot;\&quot;\.yy"/>
    <numFmt numFmtId="178" formatCode="_-&quot;\&quot;* #,##0_-\ ;\-&quot;\&quot;* #,##0_-\ ;_-&quot;\&quot;* &quot;-&quot;??_-\ ;_-@_-"/>
    <numFmt numFmtId="179" formatCode="0.0%"/>
    <numFmt numFmtId="180" formatCode="_-&quot;\&quot;* #,##0.00_-\ ;\-&quot;\&quot;* #,##0.00_-\ ;_-&quot;\&quot;* &quot;-&quot;??_-\ ;_-@_-"/>
    <numFmt numFmtId="181" formatCode="yyyy/mm/dd"/>
    <numFmt numFmtId="182" formatCode="yyyy/mm/dd\ h:mm:ss"/>
    <numFmt numFmtId="183" formatCode="0_);[Red]\(0\)"/>
    <numFmt numFmtId="184" formatCode="yyyy/mm/dd\ h:mm:ss\."/>
  </numFmts>
  <fonts count="44">
    <font>
      <sz val="11"/>
      <name val="ＭＳ Ｐゴシック"/>
      <charset val="128"/>
    </font>
    <font>
      <sz val="10"/>
      <name val="ＭＳ Ｐゴシック"/>
      <charset val="128"/>
    </font>
    <font>
      <b/>
      <sz val="11"/>
      <color indexed="9"/>
      <name val="ＭＳ Ｐゴシック"/>
      <charset val="128"/>
    </font>
    <font>
      <sz val="9"/>
      <name val="ＭＳ ゴシック"/>
      <charset val="128"/>
    </font>
    <font>
      <b/>
      <sz val="10"/>
      <color indexed="9"/>
      <name val="ＭＳ Ｐゴシック"/>
      <charset val="128"/>
    </font>
    <font>
      <b/>
      <sz val="26"/>
      <name val="ＭＳ Ｐゴシック"/>
      <charset val="128"/>
    </font>
    <font>
      <sz val="11"/>
      <color rgb="FF0000FF"/>
      <name val="ＭＳ Ｐゴシック"/>
      <charset val="128"/>
    </font>
    <font>
      <sz val="11"/>
      <name val="ＭＳ ゴシック"/>
      <charset val="128"/>
    </font>
    <font>
      <b/>
      <sz val="11"/>
      <color rgb="FFFF0000"/>
      <name val="ＭＳ ゴシック"/>
      <charset val="128"/>
    </font>
    <font>
      <b/>
      <sz val="16"/>
      <name val="ＭＳ Ｐゴシック"/>
      <charset val="128"/>
    </font>
    <font>
      <b/>
      <sz val="11"/>
      <color rgb="FF000000"/>
      <name val="ＭＳ Ｐゴシック"/>
      <charset val="128"/>
    </font>
    <font>
      <sz val="11"/>
      <color theme="1"/>
      <name val="ＭＳ ゴシック"/>
      <charset val="128"/>
    </font>
    <font>
      <sz val="16"/>
      <name val="ＭＳ Ｐゴシック"/>
      <charset val="128"/>
    </font>
    <font>
      <sz val="11"/>
      <color rgb="FFFF0000"/>
      <name val="ＭＳ Ｐゴシック"/>
      <charset val="128"/>
    </font>
    <font>
      <sz val="11"/>
      <name val="MS UI Gothic"/>
      <charset val="128"/>
    </font>
    <font>
      <b/>
      <sz val="14"/>
      <name val="ＭＳ Ｐゴシック"/>
      <charset val="128"/>
    </font>
    <font>
      <sz val="9"/>
      <name val="ＭＳ Ｐゴシック"/>
      <charset val="128"/>
    </font>
    <font>
      <b/>
      <sz val="10"/>
      <name val="ＭＳ Ｐゴシック"/>
      <charset val="128"/>
    </font>
    <font>
      <b/>
      <sz val="9"/>
      <name val="ＭＳ Ｐゴシック"/>
      <charset val="128"/>
    </font>
    <font>
      <b/>
      <sz val="9"/>
      <color indexed="10"/>
      <name val="ＭＳ Ｐゴシック"/>
      <charset val="128"/>
    </font>
    <font>
      <b/>
      <sz val="8"/>
      <color indexed="23"/>
      <name val="ＭＳ Ｐゴシック"/>
      <charset val="128"/>
    </font>
    <font>
      <sz val="8"/>
      <name val="ＭＳ Ｐゴシック"/>
      <charset val="128"/>
    </font>
    <font>
      <sz val="11"/>
      <color indexed="9"/>
      <name val="MS UI Gothic"/>
      <charset val="128"/>
    </font>
    <font>
      <sz val="11"/>
      <color theme="1"/>
      <name val="ＭＳ Ｐゴシック"/>
      <charset val="134"/>
    </font>
    <font>
      <i/>
      <sz val="11"/>
      <color rgb="FF7F7F7F"/>
      <name val="ＭＳ Ｐゴシック"/>
      <charset val="0"/>
      <scheme val="minor"/>
    </font>
    <font>
      <sz val="11"/>
      <color theme="0"/>
      <name val="ＭＳ Ｐゴシック"/>
      <charset val="0"/>
      <scheme val="minor"/>
    </font>
    <font>
      <b/>
      <sz val="11"/>
      <color theme="3"/>
      <name val="ＭＳ Ｐゴシック"/>
      <charset val="134"/>
      <scheme val="minor"/>
    </font>
    <font>
      <sz val="11"/>
      <color theme="1"/>
      <name val="ＭＳ Ｐゴシック"/>
      <charset val="0"/>
      <scheme val="minor"/>
    </font>
    <font>
      <sz val="11"/>
      <color rgb="FF9C0006"/>
      <name val="ＭＳ Ｐゴシック"/>
      <charset val="0"/>
      <scheme val="minor"/>
    </font>
    <font>
      <b/>
      <sz val="11"/>
      <color rgb="FFFFFFFF"/>
      <name val="ＭＳ Ｐゴシック"/>
      <charset val="0"/>
      <scheme val="minor"/>
    </font>
    <font>
      <sz val="11"/>
      <color rgb="FF3F3F76"/>
      <name val="ＭＳ Ｐゴシック"/>
      <charset val="0"/>
      <scheme val="minor"/>
    </font>
    <font>
      <sz val="11"/>
      <color rgb="FFFF0000"/>
      <name val="ＭＳ Ｐゴシック"/>
      <charset val="0"/>
      <scheme val="minor"/>
    </font>
    <font>
      <u/>
      <sz val="11"/>
      <color rgb="FF0000FF"/>
      <name val="ＭＳ Ｐゴシック"/>
      <charset val="0"/>
      <scheme val="minor"/>
    </font>
    <font>
      <b/>
      <sz val="12"/>
      <name val="Arial"/>
      <charset val="134"/>
    </font>
    <font>
      <b/>
      <sz val="11"/>
      <color rgb="FF3F3F3F"/>
      <name val="ＭＳ Ｐゴシック"/>
      <charset val="0"/>
      <scheme val="minor"/>
    </font>
    <font>
      <b/>
      <sz val="15"/>
      <color theme="3"/>
      <name val="ＭＳ Ｐゴシック"/>
      <charset val="134"/>
      <scheme val="minor"/>
    </font>
    <font>
      <u/>
      <sz val="11"/>
      <color rgb="FF800080"/>
      <name val="ＭＳ Ｐゴシック"/>
      <charset val="0"/>
      <scheme val="minor"/>
    </font>
    <font>
      <sz val="11"/>
      <color rgb="FF006100"/>
      <name val="ＭＳ Ｐゴシック"/>
      <charset val="0"/>
      <scheme val="minor"/>
    </font>
    <font>
      <sz val="11"/>
      <color rgb="FFFA7D00"/>
      <name val="ＭＳ Ｐゴシック"/>
      <charset val="0"/>
      <scheme val="minor"/>
    </font>
    <font>
      <b/>
      <sz val="13"/>
      <color theme="3"/>
      <name val="ＭＳ Ｐゴシック"/>
      <charset val="134"/>
      <scheme val="minor"/>
    </font>
    <font>
      <b/>
      <sz val="18"/>
      <color theme="3"/>
      <name val="ＭＳ Ｐゴシック"/>
      <charset val="134"/>
      <scheme val="minor"/>
    </font>
    <font>
      <b/>
      <sz val="11"/>
      <color theme="1"/>
      <name val="ＭＳ Ｐゴシック"/>
      <charset val="0"/>
      <scheme val="minor"/>
    </font>
    <font>
      <sz val="11"/>
      <color rgb="FF9C6500"/>
      <name val="ＭＳ Ｐゴシック"/>
      <charset val="0"/>
      <scheme val="minor"/>
    </font>
    <font>
      <b/>
      <sz val="11"/>
      <color rgb="FFFA7D00"/>
      <name val="ＭＳ Ｐゴシック"/>
      <charset val="0"/>
      <scheme val="minor"/>
    </font>
  </fonts>
  <fills count="45">
    <fill>
      <patternFill patternType="none"/>
    </fill>
    <fill>
      <patternFill patternType="gray125"/>
    </fill>
    <fill>
      <patternFill patternType="solid">
        <fgColor indexed="12"/>
        <bgColor indexed="64"/>
      </patternFill>
    </fill>
    <fill>
      <patternFill patternType="solid">
        <fgColor theme="8" tint="0.8"/>
        <bgColor indexed="64"/>
      </patternFill>
    </fill>
    <fill>
      <patternFill patternType="solid">
        <fgColor theme="9" tint="0.8"/>
        <bgColor indexed="64"/>
      </patternFill>
    </fill>
    <fill>
      <patternFill patternType="solid">
        <fgColor rgb="FFFFFF00"/>
        <bgColor indexed="64"/>
      </patternFill>
    </fill>
    <fill>
      <patternFill patternType="solid">
        <fgColor rgb="FF87E7AD"/>
        <bgColor indexed="64"/>
      </patternFill>
    </fill>
    <fill>
      <patternFill patternType="solid">
        <fgColor rgb="FFFFC000"/>
        <bgColor indexed="64"/>
      </patternFill>
    </fill>
    <fill>
      <patternFill patternType="solid">
        <fgColor indexed="44"/>
        <bgColor indexed="64"/>
      </patternFill>
    </fill>
    <fill>
      <patternFill patternType="solid">
        <fgColor indexed="42"/>
        <bgColor indexed="64"/>
      </patternFill>
    </fill>
    <fill>
      <patternFill patternType="solid">
        <fgColor rgb="FFCCFFCC"/>
        <bgColor rgb="FF000000"/>
      </patternFill>
    </fill>
    <fill>
      <patternFill patternType="solid">
        <fgColor indexed="43"/>
        <bgColor indexed="64"/>
      </patternFill>
    </fill>
    <fill>
      <patternFill patternType="solid">
        <fgColor indexed="47"/>
        <bgColor indexed="64"/>
      </patternFill>
    </fill>
    <fill>
      <patternFill patternType="solid">
        <fgColor indexed="9"/>
        <bgColor indexed="64"/>
      </patternFill>
    </fill>
    <fill>
      <patternFill patternType="solid">
        <fgColor rgb="FFFFFFCC"/>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theme="9"/>
        <bgColor indexed="64"/>
      </patternFill>
    </fill>
    <fill>
      <patternFill patternType="solid">
        <fgColor theme="5"/>
        <bgColor indexed="64"/>
      </patternFill>
    </fill>
    <fill>
      <patternFill patternType="solid">
        <fgColor theme="4" tint="0.799981688894314"/>
        <bgColor indexed="64"/>
      </patternFill>
    </fill>
    <fill>
      <patternFill patternType="solid">
        <fgColor theme="4"/>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s>
  <borders count="59">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top style="thin">
        <color auto="1"/>
      </top>
      <bottom style="hair">
        <color auto="1"/>
      </bottom>
      <diagonal/>
    </border>
    <border>
      <left/>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hair">
        <color auto="1"/>
      </top>
      <bottom style="thin">
        <color auto="1"/>
      </bottom>
      <diagonal/>
    </border>
    <border>
      <left/>
      <right style="thin">
        <color auto="1"/>
      </right>
      <top style="thin">
        <color auto="1"/>
      </top>
      <bottom style="hair">
        <color auto="1"/>
      </bottom>
      <diagonal/>
    </border>
    <border>
      <left style="thin">
        <color auto="1"/>
      </left>
      <right/>
      <top style="thin">
        <color auto="1"/>
      </top>
      <bottom style="hair">
        <color auto="1"/>
      </bottom>
      <diagonal/>
    </border>
    <border>
      <left style="hair">
        <color auto="1"/>
      </left>
      <right style="thin">
        <color auto="1"/>
      </right>
      <top style="thin">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top style="hair">
        <color auto="1"/>
      </top>
      <bottom style="thin">
        <color auto="1"/>
      </bottom>
      <diagonal/>
    </border>
    <border>
      <left style="hair">
        <color auto="1"/>
      </left>
      <right style="thin">
        <color auto="1"/>
      </right>
      <top style="hair">
        <color auto="1"/>
      </top>
      <bottom style="thin">
        <color auto="1"/>
      </bottom>
      <diagonal/>
    </border>
    <border>
      <left/>
      <right style="thin">
        <color auto="1"/>
      </right>
      <top style="hair">
        <color auto="1"/>
      </top>
      <bottom style="thin">
        <color auto="1"/>
      </bottom>
      <diagonal/>
    </border>
    <border>
      <left style="thin">
        <color auto="1"/>
      </left>
      <right style="thin">
        <color rgb="FF000000"/>
      </right>
      <top style="thin">
        <color auto="1"/>
      </top>
      <bottom style="thin">
        <color auto="1"/>
      </bottom>
      <diagonal/>
    </border>
    <border diagonalDown="1">
      <left style="thin">
        <color auto="1"/>
      </left>
      <right style="thin">
        <color auto="1"/>
      </right>
      <top style="thin">
        <color auto="1"/>
      </top>
      <bottom style="thin">
        <color auto="1"/>
      </bottom>
      <diagonal style="thin">
        <color auto="1"/>
      </diagonal>
    </border>
    <border diagonalDown="1">
      <left style="double">
        <color auto="1"/>
      </left>
      <right style="thin">
        <color auto="1"/>
      </right>
      <top style="thin">
        <color auto="1"/>
      </top>
      <bottom style="thin">
        <color auto="1"/>
      </bottom>
      <diagonal style="thin">
        <color auto="1"/>
      </diagonal>
    </border>
    <border>
      <left style="double">
        <color auto="1"/>
      </left>
      <right style="thin">
        <color auto="1"/>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dashed">
        <color auto="1"/>
      </right>
      <top style="thin">
        <color auto="1"/>
      </top>
      <bottom style="thin">
        <color auto="1"/>
      </bottom>
      <diagonal/>
    </border>
    <border>
      <left style="dashed">
        <color auto="1"/>
      </left>
      <right style="double">
        <color auto="1"/>
      </right>
      <top style="thin">
        <color auto="1"/>
      </top>
      <bottom style="thin">
        <color auto="1"/>
      </bottom>
      <diagonal/>
    </border>
    <border>
      <left style="thin">
        <color auto="1"/>
      </left>
      <right style="thin">
        <color auto="1"/>
      </right>
      <top/>
      <bottom/>
      <diagonal/>
    </border>
    <border>
      <left style="double">
        <color auto="1"/>
      </left>
      <right/>
      <top style="thin">
        <color auto="1"/>
      </top>
      <bottom style="thin">
        <color auto="1"/>
      </bottom>
      <diagonal/>
    </border>
    <border>
      <left/>
      <right style="dashed">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double">
        <color auto="1"/>
      </right>
      <top style="thin">
        <color auto="1"/>
      </top>
      <bottom style="thin">
        <color auto="1"/>
      </bottom>
      <diagonal/>
    </border>
    <border>
      <left style="dashed">
        <color auto="1"/>
      </left>
      <right/>
      <top style="thin">
        <color auto="1"/>
      </top>
      <bottom style="thin">
        <color auto="1"/>
      </bottom>
      <diagonal/>
    </border>
    <border>
      <left style="double">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medium">
        <color auto="1"/>
      </top>
      <bottom style="medium">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40" fontId="0" fillId="0" borderId="0" applyFont="0" applyFill="0" applyBorder="0" applyAlignment="0" applyProtection="0"/>
    <xf numFmtId="0" fontId="30" fillId="25" borderId="53" applyNumberFormat="0" applyAlignment="0" applyProtection="0">
      <alignment vertical="center"/>
    </xf>
    <xf numFmtId="176" fontId="23" fillId="0" borderId="0" applyFont="0" applyFill="0" applyBorder="0" applyAlignment="0" applyProtection="0">
      <alignment vertical="center"/>
    </xf>
    <xf numFmtId="180" fontId="23" fillId="0" borderId="0" applyFont="0" applyFill="0" applyBorder="0" applyAlignment="0" applyProtection="0">
      <alignment vertical="center"/>
    </xf>
    <xf numFmtId="0" fontId="27" fillId="22" borderId="0" applyNumberFormat="0" applyBorder="0" applyAlignment="0" applyProtection="0">
      <alignment vertical="center"/>
    </xf>
    <xf numFmtId="178" fontId="23" fillId="0" borderId="0" applyFont="0" applyFill="0" applyBorder="0" applyAlignment="0" applyProtection="0">
      <alignment vertical="center"/>
    </xf>
    <xf numFmtId="0" fontId="27" fillId="17" borderId="0" applyNumberFormat="0" applyBorder="0" applyAlignment="0" applyProtection="0">
      <alignment vertical="center"/>
    </xf>
    <xf numFmtId="0" fontId="23" fillId="14" borderId="50" applyNumberFormat="0" applyFont="0" applyAlignment="0" applyProtection="0">
      <alignment vertical="center"/>
    </xf>
    <xf numFmtId="9" fontId="0" fillId="0" borderId="0" applyFont="0" applyFill="0" applyBorder="0" applyAlignment="0" applyProtection="0"/>
    <xf numFmtId="0" fontId="32" fillId="0" borderId="0" applyNumberFormat="0" applyFill="0" applyBorder="0" applyAlignment="0" applyProtection="0">
      <alignment vertical="center"/>
    </xf>
    <xf numFmtId="0" fontId="25" fillId="30" borderId="0" applyNumberFormat="0" applyBorder="0" applyAlignment="0" applyProtection="0">
      <alignment vertical="center"/>
    </xf>
    <xf numFmtId="0" fontId="36" fillId="0" borderId="0" applyNumberFormat="0" applyFill="0" applyBorder="0" applyAlignment="0" applyProtection="0">
      <alignment vertical="center"/>
    </xf>
    <xf numFmtId="0" fontId="37" fillId="33" borderId="0" applyNumberFormat="0" applyBorder="0" applyAlignment="0" applyProtection="0">
      <alignment vertical="center"/>
    </xf>
    <xf numFmtId="0" fontId="31" fillId="0" borderId="0" applyNumberFormat="0" applyFill="0" applyBorder="0" applyAlignment="0" applyProtection="0">
      <alignment vertical="center"/>
    </xf>
    <xf numFmtId="0" fontId="38" fillId="0" borderId="57" applyNumberFormat="0" applyFill="0" applyAlignment="0" applyProtection="0">
      <alignment vertical="center"/>
    </xf>
    <xf numFmtId="0" fontId="4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29" borderId="0" applyNumberFormat="0" applyBorder="0" applyAlignment="0" applyProtection="0">
      <alignment vertical="center"/>
    </xf>
    <xf numFmtId="0" fontId="34" fillId="28" borderId="55" applyNumberFormat="0" applyAlignment="0" applyProtection="0">
      <alignment vertical="center"/>
    </xf>
    <xf numFmtId="0" fontId="35" fillId="0" borderId="56" applyNumberFormat="0" applyFill="0" applyAlignment="0" applyProtection="0">
      <alignment vertical="center"/>
    </xf>
    <xf numFmtId="0" fontId="33" fillId="0" borderId="54" applyNumberFormat="0" applyAlignment="0" applyProtection="0">
      <alignment horizontal="left" vertical="center"/>
    </xf>
    <xf numFmtId="0" fontId="39" fillId="0" borderId="56" applyNumberFormat="0" applyFill="0" applyAlignment="0" applyProtection="0">
      <alignment vertical="center"/>
    </xf>
    <xf numFmtId="0" fontId="33" fillId="0" borderId="7">
      <alignment horizontal="left" vertical="center"/>
    </xf>
    <xf numFmtId="0" fontId="43" fillId="28" borderId="53" applyNumberFormat="0" applyAlignment="0" applyProtection="0">
      <alignment vertical="center"/>
    </xf>
    <xf numFmtId="0" fontId="26" fillId="0" borderId="51" applyNumberFormat="0" applyFill="0" applyAlignment="0" applyProtection="0">
      <alignment vertical="center"/>
    </xf>
    <xf numFmtId="0" fontId="26" fillId="0" borderId="0" applyNumberFormat="0" applyFill="0" applyBorder="0" applyAlignment="0" applyProtection="0">
      <alignment vertical="center"/>
    </xf>
    <xf numFmtId="0" fontId="25" fillId="37" borderId="0" applyNumberFormat="0" applyBorder="0" applyAlignment="0" applyProtection="0">
      <alignment vertical="center"/>
    </xf>
    <xf numFmtId="0" fontId="29" fillId="24" borderId="52" applyNumberFormat="0" applyAlignment="0" applyProtection="0">
      <alignment vertical="center"/>
    </xf>
    <xf numFmtId="0" fontId="27" fillId="21" borderId="0" applyNumberFormat="0" applyBorder="0" applyAlignment="0" applyProtection="0">
      <alignment vertical="center"/>
    </xf>
    <xf numFmtId="0" fontId="41" fillId="0" borderId="58" applyNumberFormat="0" applyFill="0" applyAlignment="0" applyProtection="0">
      <alignment vertical="center"/>
    </xf>
    <xf numFmtId="0" fontId="28" fillId="23" borderId="0" applyNumberFormat="0" applyBorder="0" applyAlignment="0" applyProtection="0">
      <alignment vertical="center"/>
    </xf>
    <xf numFmtId="0" fontId="42" fillId="44" borderId="0" applyNumberFormat="0" applyBorder="0" applyAlignment="0" applyProtection="0">
      <alignment vertical="center"/>
    </xf>
    <xf numFmtId="0" fontId="25" fillId="32" borderId="0" applyNumberFormat="0" applyBorder="0" applyAlignment="0" applyProtection="0">
      <alignment vertical="center"/>
    </xf>
    <xf numFmtId="0" fontId="27" fillId="31" borderId="0" applyNumberFormat="0" applyBorder="0" applyAlignment="0" applyProtection="0">
      <alignment vertical="center"/>
    </xf>
    <xf numFmtId="0" fontId="27" fillId="20" borderId="0" applyNumberFormat="0" applyBorder="0" applyAlignment="0" applyProtection="0">
      <alignment vertical="center"/>
    </xf>
    <xf numFmtId="0" fontId="25" fillId="27" borderId="0" applyNumberFormat="0" applyBorder="0" applyAlignment="0" applyProtection="0">
      <alignment vertical="center"/>
    </xf>
    <xf numFmtId="0" fontId="27" fillId="19" borderId="0" applyNumberFormat="0" applyBorder="0" applyAlignment="0" applyProtection="0">
      <alignment vertical="center"/>
    </xf>
    <xf numFmtId="0" fontId="27" fillId="36" borderId="0" applyNumberFormat="0" applyBorder="0" applyAlignment="0" applyProtection="0">
      <alignment vertical="center"/>
    </xf>
    <xf numFmtId="0" fontId="27" fillId="40" borderId="0" applyNumberFormat="0" applyBorder="0" applyAlignment="0" applyProtection="0">
      <alignment vertical="center"/>
    </xf>
    <xf numFmtId="0" fontId="25" fillId="39" borderId="0" applyNumberFormat="0" applyBorder="0" applyAlignment="0" applyProtection="0">
      <alignment vertical="center"/>
    </xf>
    <xf numFmtId="0" fontId="25" fillId="43" borderId="0" applyNumberFormat="0" applyBorder="0" applyAlignment="0" applyProtection="0">
      <alignment vertical="center"/>
    </xf>
    <xf numFmtId="0" fontId="27" fillId="18" borderId="0" applyNumberFormat="0" applyBorder="0" applyAlignment="0" applyProtection="0">
      <alignment vertical="center"/>
    </xf>
    <xf numFmtId="0" fontId="27" fillId="35" borderId="0" applyNumberFormat="0" applyBorder="0" applyAlignment="0" applyProtection="0">
      <alignment vertical="center"/>
    </xf>
    <xf numFmtId="0" fontId="25" fillId="16" borderId="0" applyNumberFormat="0" applyBorder="0" applyAlignment="0" applyProtection="0">
      <alignment vertical="center"/>
    </xf>
    <xf numFmtId="0" fontId="25" fillId="38" borderId="0" applyNumberFormat="0" applyBorder="0" applyAlignment="0" applyProtection="0">
      <alignment vertical="center"/>
    </xf>
    <xf numFmtId="0" fontId="27" fillId="26" borderId="0" applyNumberFormat="0" applyBorder="0" applyAlignment="0" applyProtection="0">
      <alignment vertical="center"/>
    </xf>
    <xf numFmtId="0" fontId="25" fillId="34" borderId="0" applyNumberFormat="0" applyBorder="0" applyAlignment="0" applyProtection="0">
      <alignment vertical="center"/>
    </xf>
    <xf numFmtId="0" fontId="25" fillId="42" borderId="0" applyNumberFormat="0" applyBorder="0" applyAlignment="0" applyProtection="0">
      <alignment vertical="center"/>
    </xf>
    <xf numFmtId="0" fontId="27" fillId="41" borderId="0" applyNumberFormat="0" applyBorder="0" applyAlignment="0" applyProtection="0">
      <alignment vertical="center"/>
    </xf>
    <xf numFmtId="0" fontId="25" fillId="15" borderId="0" applyNumberFormat="0" applyBorder="0" applyAlignment="0" applyProtection="0">
      <alignment vertical="center"/>
    </xf>
    <xf numFmtId="177" fontId="0" fillId="0" borderId="1">
      <alignment horizontal="right"/>
    </xf>
    <xf numFmtId="0" fontId="0" fillId="0" borderId="0">
      <alignment vertical="center"/>
    </xf>
  </cellStyleXfs>
  <cellXfs count="266">
    <xf numFmtId="0" fontId="0" fillId="0" borderId="0" xfId="0"/>
    <xf numFmtId="0" fontId="0" fillId="0" borderId="0" xfId="0" applyProtection="1"/>
    <xf numFmtId="0" fontId="0" fillId="0" borderId="0" xfId="0" applyFont="1" applyAlignment="1" applyProtection="1">
      <alignment vertical="top" wrapText="1"/>
    </xf>
    <xf numFmtId="0" fontId="1" fillId="0" borderId="0" xfId="0" applyFont="1" applyAlignment="1" applyProtection="1">
      <alignment vertical="top" wrapText="1"/>
      <protection locked="0"/>
    </xf>
    <xf numFmtId="0" fontId="0" fillId="0" borderId="0" xfId="0" applyProtection="1">
      <protection locked="0"/>
    </xf>
    <xf numFmtId="0" fontId="2" fillId="2" borderId="1" xfId="0" applyFont="1" applyFill="1" applyBorder="1" applyAlignment="1" applyProtection="1">
      <alignment vertical="center" wrapText="1"/>
    </xf>
    <xf numFmtId="0" fontId="0" fillId="0" borderId="1" xfId="0" applyBorder="1" applyAlignment="1">
      <alignment vertical="center" wrapText="1"/>
    </xf>
    <xf numFmtId="0" fontId="2" fillId="0" borderId="0" xfId="0" applyFont="1" applyFill="1" applyBorder="1" applyAlignment="1" applyProtection="1">
      <alignment vertical="center" wrapText="1"/>
    </xf>
    <xf numFmtId="0" fontId="2" fillId="2" borderId="1" xfId="0" applyFont="1" applyFill="1" applyBorder="1" applyAlignment="1" applyProtection="1">
      <alignment horizontal="center" vertical="center" wrapText="1"/>
    </xf>
    <xf numFmtId="0" fontId="2" fillId="2" borderId="2" xfId="0" applyFont="1" applyFill="1" applyBorder="1" applyAlignment="1" applyProtection="1">
      <alignment horizontal="center" vertical="center" wrapText="1"/>
    </xf>
    <xf numFmtId="0" fontId="2" fillId="2" borderId="3" xfId="0" applyFont="1" applyFill="1" applyBorder="1" applyAlignment="1" applyProtection="1">
      <alignment horizontal="center" vertical="center" wrapText="1"/>
    </xf>
    <xf numFmtId="0" fontId="3" fillId="0" borderId="1" xfId="0" applyFont="1" applyBorder="1" applyAlignment="1" applyProtection="1">
      <alignment vertical="center" wrapText="1"/>
      <protection locked="0"/>
    </xf>
    <xf numFmtId="0" fontId="3" fillId="0" borderId="1" xfId="0" applyFont="1" applyBorder="1" applyAlignment="1" applyProtection="1">
      <alignment horizontal="center" vertical="center" wrapText="1"/>
      <protection locked="0"/>
    </xf>
    <xf numFmtId="0" fontId="3" fillId="0" borderId="4" xfId="0" applyFont="1" applyBorder="1" applyAlignment="1" applyProtection="1">
      <alignment vertical="center" wrapText="1"/>
      <protection locked="0"/>
    </xf>
    <xf numFmtId="0" fontId="3" fillId="0" borderId="5" xfId="0" applyFont="1" applyBorder="1" applyAlignment="1" applyProtection="1">
      <alignment vertical="center" wrapText="1"/>
      <protection locked="0"/>
    </xf>
    <xf numFmtId="0" fontId="0" fillId="0" borderId="1" xfId="0" applyBorder="1" applyAlignment="1">
      <alignment wrapText="1"/>
    </xf>
    <xf numFmtId="0" fontId="0" fillId="0" borderId="0" xfId="0" applyFill="1" applyProtection="1"/>
    <xf numFmtId="0" fontId="1" fillId="0" borderId="1" xfId="0" applyFont="1" applyBorder="1" applyAlignment="1" applyProtection="1">
      <alignment horizontal="center" vertical="center" wrapText="1"/>
    </xf>
    <xf numFmtId="56" fontId="3" fillId="0" borderId="1" xfId="0" applyNumberFormat="1" applyFont="1" applyBorder="1" applyAlignment="1" applyProtection="1">
      <alignment horizontal="center" vertical="center" wrapText="1"/>
      <protection locked="0"/>
    </xf>
    <xf numFmtId="0" fontId="3" fillId="0" borderId="1" xfId="0" applyFont="1" applyBorder="1" applyAlignment="1" applyProtection="1">
      <alignment horizontal="center" vertical="top" wrapText="1"/>
      <protection locked="0"/>
    </xf>
    <xf numFmtId="0" fontId="1" fillId="0" borderId="1" xfId="0" applyFont="1" applyBorder="1" applyAlignment="1" applyProtection="1">
      <alignment vertical="top" wrapText="1"/>
      <protection locked="0"/>
    </xf>
    <xf numFmtId="0" fontId="4" fillId="0" borderId="2" xfId="0" applyFont="1" applyFill="1" applyBorder="1" applyAlignment="1" applyProtection="1">
      <alignment vertical="center" wrapText="1"/>
    </xf>
    <xf numFmtId="0" fontId="2" fillId="2" borderId="6" xfId="0" applyFont="1" applyFill="1" applyBorder="1" applyAlignment="1" applyProtection="1">
      <alignment horizontal="center" vertical="center" wrapText="1"/>
    </xf>
    <xf numFmtId="0" fontId="5" fillId="0" borderId="0" xfId="0" applyFont="1" applyFill="1" applyBorder="1" applyAlignment="1">
      <alignment vertical="center"/>
    </xf>
    <xf numFmtId="0" fontId="0" fillId="0" borderId="0" xfId="0" applyFont="1" applyFill="1" applyBorder="1" applyAlignment="1"/>
    <xf numFmtId="0" fontId="0" fillId="3" borderId="0" xfId="0" applyFont="1" applyFill="1" applyBorder="1" applyAlignment="1"/>
    <xf numFmtId="0" fontId="0" fillId="4" borderId="0" xfId="0" applyFont="1" applyFill="1" applyBorder="1" applyAlignment="1"/>
    <xf numFmtId="0" fontId="6" fillId="3" borderId="5" xfId="0" applyNumberFormat="1" applyFont="1" applyFill="1" applyBorder="1" applyAlignment="1">
      <alignment wrapText="1"/>
    </xf>
    <xf numFmtId="0" fontId="6" fillId="3" borderId="7" xfId="0" applyNumberFormat="1" applyFont="1" applyFill="1" applyBorder="1" applyAlignment="1">
      <alignment wrapText="1"/>
    </xf>
    <xf numFmtId="0" fontId="6" fillId="3" borderId="4" xfId="0" applyNumberFormat="1" applyFont="1" applyFill="1" applyBorder="1" applyAlignment="1">
      <alignment wrapText="1"/>
    </xf>
    <xf numFmtId="0" fontId="6" fillId="4" borderId="5" xfId="0" applyNumberFormat="1" applyFont="1" applyFill="1" applyBorder="1" applyAlignment="1">
      <alignment wrapText="1"/>
    </xf>
    <xf numFmtId="0" fontId="6" fillId="4" borderId="7" xfId="0" applyNumberFormat="1" applyFont="1" applyFill="1" applyBorder="1" applyAlignment="1">
      <alignment wrapText="1"/>
    </xf>
    <xf numFmtId="0" fontId="6" fillId="4" borderId="4" xfId="0" applyNumberFormat="1" applyFont="1" applyFill="1" applyBorder="1" applyAlignment="1">
      <alignment wrapText="1"/>
    </xf>
    <xf numFmtId="49" fontId="7" fillId="3" borderId="0" xfId="0" applyNumberFormat="1" applyFont="1" applyFill="1" applyBorder="1" applyAlignment="1">
      <alignment vertical="center"/>
    </xf>
    <xf numFmtId="49" fontId="7" fillId="4" borderId="0" xfId="0" applyNumberFormat="1" applyFont="1" applyFill="1" applyBorder="1" applyAlignment="1">
      <alignment vertical="center"/>
    </xf>
    <xf numFmtId="0" fontId="8" fillId="3" borderId="1" xfId="0" applyNumberFormat="1" applyFont="1" applyFill="1" applyBorder="1" applyAlignment="1">
      <alignment vertical="center"/>
    </xf>
    <xf numFmtId="0" fontId="8" fillId="4" borderId="1" xfId="0" applyNumberFormat="1" applyFont="1" applyFill="1" applyBorder="1" applyAlignment="1">
      <alignment vertical="center"/>
    </xf>
    <xf numFmtId="0" fontId="8" fillId="5" borderId="1" xfId="0" applyNumberFormat="1" applyFont="1" applyFill="1" applyBorder="1" applyAlignment="1">
      <alignment vertical="center"/>
    </xf>
    <xf numFmtId="0" fontId="7" fillId="3" borderId="0" xfId="0" applyFont="1" applyFill="1" applyBorder="1" applyAlignment="1">
      <alignment vertical="center"/>
    </xf>
    <xf numFmtId="0" fontId="7" fillId="4" borderId="0" xfId="0" applyFont="1" applyFill="1" applyBorder="1" applyAlignment="1">
      <alignment vertical="center"/>
    </xf>
    <xf numFmtId="0" fontId="7" fillId="0" borderId="0" xfId="0" applyFont="1" applyFill="1" applyBorder="1" applyAlignment="1">
      <alignment vertical="center"/>
    </xf>
    <xf numFmtId="0" fontId="0" fillId="0" borderId="0" xfId="0" applyFont="1" applyFill="1" applyBorder="1" applyAlignment="1">
      <alignment vertical="center"/>
    </xf>
    <xf numFmtId="0" fontId="9" fillId="0" borderId="0" xfId="0" applyFont="1" applyFill="1" applyBorder="1" applyAlignment="1">
      <alignment vertical="center"/>
    </xf>
    <xf numFmtId="49" fontId="7" fillId="0" borderId="0" xfId="0" applyNumberFormat="1" applyFont="1" applyFill="1" applyBorder="1" applyAlignment="1">
      <alignment vertical="center"/>
    </xf>
    <xf numFmtId="49" fontId="10" fillId="6" borderId="1" xfId="0" applyNumberFormat="1" applyFont="1" applyFill="1" applyBorder="1" applyAlignment="1">
      <alignment horizontal="left" wrapText="1"/>
    </xf>
    <xf numFmtId="181" fontId="0" fillId="7" borderId="1" xfId="0" applyNumberFormat="1" applyFill="1" applyBorder="1" applyAlignment="1">
      <alignment horizontal="right"/>
    </xf>
    <xf numFmtId="49" fontId="0" fillId="7" borderId="1" xfId="0" applyNumberFormat="1" applyFill="1" applyBorder="1"/>
    <xf numFmtId="1" fontId="0" fillId="7" borderId="1" xfId="0" applyNumberFormat="1" applyFill="1" applyBorder="1" applyAlignment="1">
      <alignment horizontal="right"/>
    </xf>
    <xf numFmtId="181" fontId="0" fillId="0" borderId="0" xfId="0" applyNumberFormat="1" applyFont="1" applyFill="1" applyBorder="1" applyAlignment="1">
      <alignment horizontal="right"/>
    </xf>
    <xf numFmtId="49" fontId="0" fillId="0" borderId="0" xfId="0" applyNumberFormat="1" applyFont="1" applyFill="1" applyBorder="1" applyAlignment="1"/>
    <xf numFmtId="1" fontId="0" fillId="0" borderId="0" xfId="0" applyNumberFormat="1" applyFont="1" applyFill="1" applyBorder="1" applyAlignment="1">
      <alignment horizontal="right"/>
    </xf>
    <xf numFmtId="181" fontId="0" fillId="0" borderId="0" xfId="0" applyNumberFormat="1" applyFont="1" applyFill="1" applyAlignment="1">
      <alignment horizontal="right"/>
    </xf>
    <xf numFmtId="49" fontId="0" fillId="0" borderId="0" xfId="0" applyNumberFormat="1" applyFont="1" applyFill="1" applyAlignment="1"/>
    <xf numFmtId="1" fontId="0" fillId="0" borderId="0" xfId="0" applyNumberFormat="1" applyFont="1" applyFill="1" applyAlignment="1">
      <alignment horizontal="right"/>
    </xf>
    <xf numFmtId="49" fontId="0" fillId="0" borderId="0" xfId="0" applyNumberFormat="1" applyFont="1" applyFill="1" applyBorder="1" applyAlignment="1">
      <alignment vertical="center"/>
    </xf>
    <xf numFmtId="0" fontId="7" fillId="0" borderId="0" xfId="0" applyFont="1" applyFill="1" applyAlignment="1">
      <alignment vertical="center"/>
    </xf>
    <xf numFmtId="49" fontId="0" fillId="0" borderId="0" xfId="0" applyNumberFormat="1" applyFont="1" applyFill="1" applyAlignment="1">
      <alignment vertical="center"/>
    </xf>
    <xf numFmtId="181" fontId="0" fillId="4" borderId="1" xfId="0" applyNumberFormat="1" applyFill="1" applyBorder="1" applyAlignment="1">
      <alignment horizontal="right"/>
    </xf>
    <xf numFmtId="49" fontId="0" fillId="4" borderId="1" xfId="0" applyNumberFormat="1" applyFill="1" applyBorder="1"/>
    <xf numFmtId="1" fontId="0" fillId="4" borderId="1" xfId="0" applyNumberFormat="1" applyFill="1" applyBorder="1" applyAlignment="1">
      <alignment horizontal="right"/>
    </xf>
    <xf numFmtId="49" fontId="10" fillId="6" borderId="1" xfId="0" applyNumberFormat="1" applyFont="1" applyFill="1" applyBorder="1" applyAlignment="1">
      <alignment horizontal="left" vertical="center" wrapText="1"/>
    </xf>
    <xf numFmtId="0" fontId="0" fillId="5" borderId="0" xfId="0" applyFont="1" applyFill="1" applyBorder="1" applyAlignment="1">
      <alignment vertical="center"/>
    </xf>
    <xf numFmtId="182" fontId="0" fillId="7" borderId="1" xfId="0" applyNumberFormat="1" applyFill="1" applyBorder="1" applyAlignment="1">
      <alignment horizontal="right"/>
    </xf>
    <xf numFmtId="182" fontId="0" fillId="0" borderId="0" xfId="0" applyNumberFormat="1" applyFont="1" applyFill="1" applyBorder="1" applyAlignment="1">
      <alignment horizontal="right"/>
    </xf>
    <xf numFmtId="182" fontId="0" fillId="0" borderId="0" xfId="0" applyNumberFormat="1" applyFont="1" applyFill="1" applyAlignment="1">
      <alignment horizontal="right"/>
    </xf>
    <xf numFmtId="182" fontId="0" fillId="4" borderId="1" xfId="0" applyNumberFormat="1" applyFill="1" applyBorder="1" applyAlignment="1">
      <alignment horizontal="right"/>
    </xf>
    <xf numFmtId="184" fontId="0" fillId="7" borderId="1" xfId="0" applyNumberFormat="1" applyFill="1" applyBorder="1" applyAlignment="1">
      <alignment horizontal="right"/>
    </xf>
    <xf numFmtId="21" fontId="0" fillId="7" borderId="1" xfId="0" applyNumberFormat="1" applyFill="1" applyBorder="1" applyAlignment="1">
      <alignment horizontal="right"/>
    </xf>
    <xf numFmtId="184" fontId="0" fillId="0" borderId="0" xfId="0" applyNumberFormat="1" applyFont="1" applyFill="1" applyBorder="1" applyAlignment="1">
      <alignment horizontal="right"/>
    </xf>
    <xf numFmtId="21" fontId="0" fillId="0" borderId="0" xfId="0" applyNumberFormat="1" applyFont="1" applyFill="1" applyBorder="1" applyAlignment="1">
      <alignment horizontal="right"/>
    </xf>
    <xf numFmtId="184" fontId="0" fillId="0" borderId="0" xfId="0" applyNumberFormat="1" applyFont="1" applyFill="1" applyAlignment="1">
      <alignment horizontal="right"/>
    </xf>
    <xf numFmtId="21" fontId="0" fillId="0" borderId="0" xfId="0" applyNumberFormat="1" applyFont="1" applyFill="1" applyAlignment="1">
      <alignment horizontal="right"/>
    </xf>
    <xf numFmtId="184" fontId="0" fillId="4" borderId="1" xfId="0" applyNumberFormat="1" applyFill="1" applyBorder="1" applyAlignment="1">
      <alignment horizontal="right"/>
    </xf>
    <xf numFmtId="21" fontId="0" fillId="4" borderId="1" xfId="0" applyNumberFormat="1" applyFill="1" applyBorder="1" applyAlignment="1">
      <alignment horizontal="right"/>
    </xf>
    <xf numFmtId="0" fontId="0" fillId="0" borderId="0" xfId="0" applyFont="1" applyFill="1" applyAlignment="1">
      <alignment vertical="center"/>
    </xf>
    <xf numFmtId="181" fontId="0" fillId="3" borderId="1" xfId="0" applyNumberFormat="1" applyFill="1" applyBorder="1" applyAlignment="1">
      <alignment horizontal="right"/>
    </xf>
    <xf numFmtId="49" fontId="0" fillId="3" borderId="1" xfId="0" applyNumberFormat="1" applyFill="1" applyBorder="1"/>
    <xf numFmtId="1" fontId="0" fillId="3" borderId="1" xfId="0" applyNumberFormat="1" applyFill="1" applyBorder="1" applyAlignment="1">
      <alignment horizontal="right"/>
    </xf>
    <xf numFmtId="0" fontId="11" fillId="0" borderId="0" xfId="0" applyFont="1" applyFill="1" applyBorder="1" applyAlignment="1">
      <alignment vertical="center"/>
    </xf>
    <xf numFmtId="0" fontId="7" fillId="0" borderId="8" xfId="0" applyNumberFormat="1" applyFont="1" applyFill="1" applyBorder="1" applyAlignment="1">
      <alignment vertical="center"/>
    </xf>
    <xf numFmtId="0" fontId="7" fillId="0" borderId="9" xfId="0" applyNumberFormat="1" applyFont="1" applyFill="1" applyBorder="1" applyAlignment="1">
      <alignment vertical="center"/>
    </xf>
    <xf numFmtId="0" fontId="7" fillId="0" borderId="10" xfId="0" applyNumberFormat="1" applyFont="1" applyFill="1" applyBorder="1" applyAlignment="1">
      <alignment vertical="center"/>
    </xf>
    <xf numFmtId="0" fontId="7" fillId="0" borderId="11" xfId="0" applyNumberFormat="1" applyFont="1" applyFill="1" applyBorder="1" applyAlignment="1">
      <alignment vertical="center"/>
    </xf>
    <xf numFmtId="0" fontId="7" fillId="0" borderId="12" xfId="0" applyNumberFormat="1" applyFont="1" applyFill="1" applyBorder="1" applyAlignment="1">
      <alignment vertical="center"/>
    </xf>
    <xf numFmtId="0" fontId="7" fillId="0" borderId="13" xfId="0" applyNumberFormat="1" applyFont="1" applyFill="1" applyBorder="1" applyAlignment="1">
      <alignment vertical="center"/>
    </xf>
    <xf numFmtId="0" fontId="0" fillId="0" borderId="13" xfId="0" applyFont="1" applyFill="1" applyBorder="1" applyAlignment="1">
      <alignment vertical="center"/>
    </xf>
    <xf numFmtId="49" fontId="0" fillId="0" borderId="13" xfId="0" applyNumberFormat="1" applyFont="1" applyFill="1" applyBorder="1" applyAlignment="1"/>
    <xf numFmtId="1" fontId="0" fillId="0" borderId="13" xfId="0" applyNumberFormat="1" applyFont="1" applyFill="1" applyBorder="1" applyAlignment="1">
      <alignment horizontal="right"/>
    </xf>
    <xf numFmtId="0" fontId="7" fillId="0" borderId="14" xfId="0" applyNumberFormat="1" applyFont="1" applyFill="1" applyBorder="1" applyAlignment="1">
      <alignment vertical="center"/>
    </xf>
    <xf numFmtId="0" fontId="7" fillId="0" borderId="15" xfId="0" applyNumberFormat="1" applyFont="1" applyFill="1" applyBorder="1" applyAlignment="1">
      <alignment vertical="center"/>
    </xf>
    <xf numFmtId="49" fontId="0" fillId="0" borderId="16" xfId="0" applyNumberFormat="1" applyFont="1" applyFill="1" applyBorder="1" applyAlignment="1"/>
    <xf numFmtId="1" fontId="0" fillId="0" borderId="16" xfId="0" applyNumberFormat="1" applyFont="1" applyFill="1" applyBorder="1" applyAlignment="1">
      <alignment horizontal="right"/>
    </xf>
    <xf numFmtId="0" fontId="7" fillId="0" borderId="17" xfId="0" applyNumberFormat="1" applyFont="1" applyFill="1" applyBorder="1" applyAlignment="1">
      <alignment vertical="center"/>
    </xf>
    <xf numFmtId="0" fontId="7" fillId="0" borderId="18" xfId="0" applyNumberFormat="1" applyFont="1" applyFill="1" applyBorder="1" applyAlignment="1">
      <alignment vertical="center"/>
    </xf>
    <xf numFmtId="0" fontId="7" fillId="0" borderId="19" xfId="0" applyNumberFormat="1" applyFont="1" applyFill="1" applyBorder="1" applyAlignment="1">
      <alignment vertical="center"/>
    </xf>
    <xf numFmtId="0" fontId="7" fillId="0" borderId="20" xfId="0" applyNumberFormat="1" applyFont="1" applyFill="1" applyBorder="1" applyAlignment="1">
      <alignment vertical="center"/>
    </xf>
    <xf numFmtId="0" fontId="7" fillId="0" borderId="21" xfId="0" applyNumberFormat="1" applyFont="1" applyFill="1" applyBorder="1" applyAlignment="1">
      <alignment vertical="center"/>
    </xf>
    <xf numFmtId="0" fontId="7" fillId="0" borderId="22" xfId="0" applyNumberFormat="1" applyFont="1" applyFill="1" applyBorder="1" applyAlignment="1">
      <alignment vertical="center"/>
    </xf>
    <xf numFmtId="181" fontId="0" fillId="0" borderId="13" xfId="0" applyNumberFormat="1" applyFont="1" applyFill="1" applyBorder="1" applyAlignment="1">
      <alignment horizontal="right"/>
    </xf>
    <xf numFmtId="0" fontId="7" fillId="0" borderId="23" xfId="0" applyNumberFormat="1" applyFont="1" applyFill="1" applyBorder="1" applyAlignment="1">
      <alignment vertical="center"/>
    </xf>
    <xf numFmtId="181" fontId="0" fillId="0" borderId="16" xfId="0" applyNumberFormat="1" applyFont="1" applyFill="1" applyBorder="1" applyAlignment="1">
      <alignment horizontal="right"/>
    </xf>
    <xf numFmtId="0" fontId="7" fillId="0" borderId="24" xfId="0" applyNumberFormat="1" applyFont="1" applyFill="1" applyBorder="1" applyAlignment="1">
      <alignment vertical="center"/>
    </xf>
    <xf numFmtId="182" fontId="0" fillId="3" borderId="1" xfId="0" applyNumberFormat="1" applyFill="1" applyBorder="1" applyAlignment="1">
      <alignment horizontal="right"/>
    </xf>
    <xf numFmtId="184" fontId="0" fillId="3" borderId="1" xfId="0" applyNumberFormat="1" applyFill="1" applyBorder="1" applyAlignment="1">
      <alignment horizontal="right"/>
    </xf>
    <xf numFmtId="21" fontId="0" fillId="3" borderId="1" xfId="0" applyNumberFormat="1" applyFill="1" applyBorder="1" applyAlignment="1">
      <alignment horizontal="right"/>
    </xf>
    <xf numFmtId="0" fontId="12" fillId="0" borderId="0" xfId="0" applyFont="1" applyFill="1" applyBorder="1" applyAlignment="1">
      <alignment vertical="center"/>
    </xf>
    <xf numFmtId="181" fontId="7" fillId="0" borderId="0" xfId="0" applyNumberFormat="1" applyFont="1" applyFill="1" applyAlignment="1">
      <alignment horizontal="right"/>
    </xf>
    <xf numFmtId="49" fontId="7" fillId="0" borderId="0" xfId="0" applyNumberFormat="1" applyFont="1" applyFill="1" applyAlignment="1"/>
    <xf numFmtId="0" fontId="7" fillId="0" borderId="16" xfId="0" applyNumberFormat="1" applyFont="1" applyFill="1" applyBorder="1" applyAlignment="1">
      <alignment vertical="center"/>
    </xf>
    <xf numFmtId="0" fontId="7" fillId="0" borderId="25" xfId="0" applyNumberFormat="1" applyFont="1" applyFill="1" applyBorder="1" applyAlignment="1">
      <alignment vertical="center"/>
    </xf>
    <xf numFmtId="0" fontId="8" fillId="3" borderId="7" xfId="0" applyNumberFormat="1" applyFont="1" applyFill="1" applyBorder="1" applyAlignment="1">
      <alignment vertical="center"/>
    </xf>
    <xf numFmtId="0" fontId="8" fillId="4" borderId="7" xfId="0" applyNumberFormat="1" applyFont="1" applyFill="1" applyBorder="1" applyAlignment="1">
      <alignment vertical="center"/>
    </xf>
    <xf numFmtId="0" fontId="0" fillId="0" borderId="22" xfId="0" applyFont="1" applyFill="1" applyBorder="1" applyAlignment="1">
      <alignment vertical="center"/>
    </xf>
    <xf numFmtId="1" fontId="0" fillId="0" borderId="22" xfId="0" applyNumberFormat="1" applyFont="1" applyFill="1" applyBorder="1" applyAlignment="1">
      <alignment horizontal="right"/>
    </xf>
    <xf numFmtId="1" fontId="0" fillId="0" borderId="24" xfId="0" applyNumberFormat="1" applyFont="1" applyFill="1" applyBorder="1" applyAlignment="1">
      <alignment horizontal="right"/>
    </xf>
    <xf numFmtId="0" fontId="0" fillId="0" borderId="24" xfId="0" applyFont="1" applyFill="1" applyBorder="1" applyAlignment="1">
      <alignment vertical="center"/>
    </xf>
    <xf numFmtId="49" fontId="13" fillId="0" borderId="1" xfId="0" applyNumberFormat="1" applyFont="1" applyBorder="1"/>
    <xf numFmtId="49" fontId="0" fillId="0" borderId="1" xfId="0" applyNumberFormat="1" applyBorder="1"/>
    <xf numFmtId="1" fontId="13" fillId="0" borderId="1" xfId="0" applyNumberFormat="1" applyFont="1" applyBorder="1" applyAlignment="1">
      <alignment horizontal="right"/>
    </xf>
    <xf numFmtId="1" fontId="0" fillId="0" borderId="1" xfId="0" applyNumberFormat="1" applyBorder="1" applyAlignment="1">
      <alignment horizontal="right"/>
    </xf>
    <xf numFmtId="181" fontId="13" fillId="0" borderId="1" xfId="0" applyNumberFormat="1" applyFont="1" applyBorder="1" applyAlignment="1">
      <alignment horizontal="right"/>
    </xf>
    <xf numFmtId="181" fontId="0" fillId="0" borderId="1" xfId="0" applyNumberFormat="1" applyBorder="1" applyAlignment="1">
      <alignment horizontal="right"/>
    </xf>
    <xf numFmtId="0" fontId="14" fillId="0" borderId="0" xfId="52" applyFont="1" applyAlignment="1" applyProtection="1">
      <alignment vertical="center"/>
    </xf>
    <xf numFmtId="0" fontId="14" fillId="0" borderId="0" xfId="52" applyFont="1" applyAlignment="1" applyProtection="1">
      <alignment horizontal="left" vertical="center"/>
    </xf>
    <xf numFmtId="0" fontId="15" fillId="0" borderId="0" xfId="52" applyFont="1" applyAlignment="1" applyProtection="1">
      <alignment vertical="center"/>
    </xf>
    <xf numFmtId="0" fontId="0" fillId="0" borderId="0" xfId="52" applyFont="1" applyAlignment="1" applyProtection="1">
      <alignment vertical="center"/>
    </xf>
    <xf numFmtId="0" fontId="0" fillId="0" borderId="0" xfId="52" applyFont="1" applyAlignment="1" applyProtection="1">
      <alignment horizontal="left" vertical="center"/>
    </xf>
    <xf numFmtId="0" fontId="0" fillId="0" borderId="0" xfId="52" applyFont="1" applyAlignment="1" applyProtection="1">
      <alignment horizontal="justify" vertical="center"/>
    </xf>
    <xf numFmtId="0" fontId="16" fillId="8" borderId="5" xfId="52" applyFont="1" applyFill="1" applyBorder="1" applyAlignment="1" applyProtection="1">
      <alignment horizontal="left" vertical="center"/>
    </xf>
    <xf numFmtId="0" fontId="16" fillId="8" borderId="7" xfId="52" applyFont="1" applyFill="1" applyBorder="1" applyAlignment="1" applyProtection="1">
      <alignment horizontal="left" vertical="center"/>
    </xf>
    <xf numFmtId="0" fontId="16" fillId="8" borderId="4" xfId="52" applyFont="1" applyFill="1" applyBorder="1" applyAlignment="1" applyProtection="1">
      <alignment horizontal="left" vertical="center"/>
    </xf>
    <xf numFmtId="0" fontId="16" fillId="8" borderId="5" xfId="52" applyFont="1" applyFill="1" applyBorder="1" applyAlignment="1" applyProtection="1">
      <alignment horizontal="center" vertical="center"/>
    </xf>
    <xf numFmtId="0" fontId="16" fillId="8" borderId="4" xfId="52" applyFont="1" applyFill="1" applyBorder="1" applyAlignment="1" applyProtection="1">
      <alignment horizontal="center" vertical="center"/>
    </xf>
    <xf numFmtId="0" fontId="16" fillId="8" borderId="1" xfId="52" applyFont="1" applyFill="1" applyBorder="1" applyAlignment="1" applyProtection="1">
      <alignment horizontal="center" vertical="center" wrapText="1"/>
    </xf>
    <xf numFmtId="0" fontId="16" fillId="9" borderId="5" xfId="52" applyFont="1" applyFill="1" applyBorder="1" applyAlignment="1" applyProtection="1">
      <alignment horizontal="left" vertical="center"/>
      <protection locked="0"/>
    </xf>
    <xf numFmtId="0" fontId="16" fillId="9" borderId="7" xfId="52" applyFont="1" applyFill="1" applyBorder="1" applyAlignment="1" applyProtection="1">
      <alignment horizontal="left" vertical="center"/>
      <protection locked="0"/>
    </xf>
    <xf numFmtId="0" fontId="16" fillId="9" borderId="4" xfId="52" applyFont="1" applyFill="1" applyBorder="1" applyAlignment="1" applyProtection="1">
      <alignment horizontal="left" vertical="center"/>
      <protection locked="0"/>
    </xf>
    <xf numFmtId="0" fontId="16" fillId="10" borderId="26" xfId="0" applyFont="1" applyFill="1" applyBorder="1" applyAlignment="1" applyProtection="1">
      <alignment horizontal="center" vertical="center"/>
      <protection locked="0"/>
    </xf>
    <xf numFmtId="0" fontId="16" fillId="9" borderId="1" xfId="52" applyFont="1" applyFill="1" applyBorder="1" applyAlignment="1" applyProtection="1">
      <alignment horizontal="center" vertical="center"/>
      <protection locked="0"/>
    </xf>
    <xf numFmtId="0" fontId="16" fillId="0" borderId="0" xfId="52" applyFont="1" applyAlignment="1" applyProtection="1">
      <alignment vertical="center"/>
    </xf>
    <xf numFmtId="0" fontId="16" fillId="0" borderId="0" xfId="52" applyFont="1" applyAlignment="1" applyProtection="1">
      <alignment horizontal="left" vertical="center"/>
    </xf>
    <xf numFmtId="0" fontId="14" fillId="8" borderId="27" xfId="52" applyFont="1" applyFill="1" applyBorder="1" applyAlignment="1" applyProtection="1">
      <alignment vertical="center"/>
    </xf>
    <xf numFmtId="0" fontId="16" fillId="8" borderId="1" xfId="52" applyFont="1" applyFill="1" applyBorder="1" applyAlignment="1" applyProtection="1">
      <alignment horizontal="center" vertical="center"/>
    </xf>
    <xf numFmtId="0" fontId="16" fillId="8" borderId="28" xfId="52" applyFont="1" applyFill="1" applyBorder="1" applyAlignment="1" applyProtection="1">
      <alignment horizontal="center" vertical="center"/>
    </xf>
    <xf numFmtId="14" fontId="16" fillId="9" borderId="1" xfId="52" applyNumberFormat="1" applyFont="1" applyFill="1" applyBorder="1" applyAlignment="1" applyProtection="1">
      <alignment horizontal="center" vertical="center"/>
      <protection locked="0"/>
    </xf>
    <xf numFmtId="0" fontId="16" fillId="9" borderId="5" xfId="52" applyFont="1" applyFill="1" applyBorder="1" applyAlignment="1" applyProtection="1">
      <alignment horizontal="center" vertical="center"/>
      <protection locked="0"/>
    </xf>
    <xf numFmtId="0" fontId="16" fillId="8" borderId="29" xfId="52" applyFont="1" applyFill="1" applyBorder="1" applyAlignment="1" applyProtection="1">
      <alignment horizontal="center" vertical="center"/>
    </xf>
    <xf numFmtId="0" fontId="16" fillId="0" borderId="0" xfId="52" applyFont="1" applyFill="1" applyBorder="1" applyAlignment="1" applyProtection="1">
      <alignment horizontal="center" vertical="center"/>
    </xf>
    <xf numFmtId="14" fontId="16" fillId="0" borderId="0" xfId="52" applyNumberFormat="1" applyFont="1" applyFill="1" applyBorder="1" applyAlignment="1" applyProtection="1">
      <alignment horizontal="center" vertical="center"/>
    </xf>
    <xf numFmtId="0" fontId="17" fillId="0" borderId="30" xfId="52" applyFont="1" applyBorder="1" applyAlignment="1" applyProtection="1">
      <alignment horizontal="left" vertical="center"/>
    </xf>
    <xf numFmtId="0" fontId="16" fillId="8" borderId="5" xfId="52" applyFont="1" applyFill="1" applyBorder="1" applyAlignment="1" applyProtection="1">
      <alignment horizontal="center" vertical="center" shrinkToFit="1"/>
    </xf>
    <xf numFmtId="0" fontId="16" fillId="0" borderId="1" xfId="52" applyFont="1" applyFill="1" applyBorder="1" applyAlignment="1" applyProtection="1">
      <alignment horizontal="left" vertical="center"/>
    </xf>
    <xf numFmtId="38" fontId="16" fillId="0" borderId="1" xfId="1" applyNumberFormat="1" applyFont="1" applyBorder="1" applyAlignment="1" applyProtection="1">
      <alignment horizontal="center" vertical="center"/>
    </xf>
    <xf numFmtId="38" fontId="16" fillId="0" borderId="5" xfId="1" applyNumberFormat="1" applyFont="1" applyBorder="1" applyAlignment="1" applyProtection="1">
      <alignment horizontal="center" vertical="center"/>
    </xf>
    <xf numFmtId="0" fontId="16" fillId="8" borderId="1" xfId="52" applyFont="1" applyFill="1" applyBorder="1" applyAlignment="1" applyProtection="1">
      <alignment horizontal="right" vertical="center"/>
    </xf>
    <xf numFmtId="38" fontId="16" fillId="8" borderId="1" xfId="1" applyNumberFormat="1" applyFont="1" applyFill="1" applyBorder="1" applyAlignment="1" applyProtection="1">
      <alignment horizontal="center" vertical="center"/>
    </xf>
    <xf numFmtId="38" fontId="16" fillId="8" borderId="5" xfId="1" applyNumberFormat="1" applyFont="1" applyFill="1" applyBorder="1" applyAlignment="1" applyProtection="1">
      <alignment horizontal="center" vertical="center"/>
    </xf>
    <xf numFmtId="0" fontId="16" fillId="8" borderId="1" xfId="52" applyFont="1" applyFill="1" applyBorder="1" applyAlignment="1" applyProtection="1">
      <alignment horizontal="right" vertical="center" shrinkToFit="1"/>
    </xf>
    <xf numFmtId="0" fontId="16" fillId="0" borderId="1" xfId="52" applyFont="1" applyFill="1" applyBorder="1" applyAlignment="1" applyProtection="1">
      <alignment horizontal="center" vertical="center"/>
    </xf>
    <xf numFmtId="179" fontId="18" fillId="8" borderId="1" xfId="52" applyNumberFormat="1" applyFont="1" applyFill="1" applyBorder="1" applyAlignment="1" applyProtection="1">
      <alignment horizontal="center" vertical="center"/>
    </xf>
    <xf numFmtId="0" fontId="16" fillId="0" borderId="0" xfId="52" applyFont="1" applyAlignment="1" applyProtection="1">
      <alignment horizontal="justify" vertical="center"/>
    </xf>
    <xf numFmtId="0" fontId="16" fillId="0" borderId="0" xfId="52" applyFont="1" applyFill="1" applyBorder="1" applyAlignment="1" applyProtection="1">
      <alignment horizontal="center" vertical="center" shrinkToFit="1"/>
    </xf>
    <xf numFmtId="0" fontId="16" fillId="0" borderId="0" xfId="52" applyFont="1" applyFill="1" applyBorder="1" applyAlignment="1" applyProtection="1">
      <alignment horizontal="left" vertical="center"/>
    </xf>
    <xf numFmtId="38" fontId="19" fillId="0" borderId="0" xfId="1" applyNumberFormat="1" applyFont="1" applyFill="1" applyBorder="1" applyAlignment="1" applyProtection="1">
      <alignment horizontal="center" vertical="center"/>
    </xf>
    <xf numFmtId="0" fontId="17" fillId="0" borderId="0" xfId="52" applyFont="1" applyBorder="1" applyAlignment="1" applyProtection="1">
      <alignment horizontal="right" vertical="center"/>
    </xf>
    <xf numFmtId="0" fontId="20" fillId="0" borderId="0" xfId="52" applyFont="1" applyBorder="1" applyAlignment="1" applyProtection="1">
      <alignment horizontal="left" vertical="center"/>
    </xf>
    <xf numFmtId="0" fontId="21" fillId="8" borderId="31" xfId="52" applyFont="1" applyFill="1" applyBorder="1" applyAlignment="1" applyProtection="1">
      <alignment horizontal="center" vertical="center" textRotation="255" shrinkToFit="1"/>
    </xf>
    <xf numFmtId="0" fontId="16" fillId="8" borderId="29" xfId="52" applyFont="1" applyFill="1" applyBorder="1" applyAlignment="1" applyProtection="1">
      <alignment horizontal="left" vertical="center" shrinkToFit="1"/>
    </xf>
    <xf numFmtId="0" fontId="16" fillId="8" borderId="1" xfId="52" applyFont="1" applyFill="1" applyBorder="1" applyAlignment="1" applyProtection="1">
      <alignment horizontal="left" vertical="center" shrinkToFit="1"/>
    </xf>
    <xf numFmtId="0" fontId="16" fillId="8" borderId="32" xfId="52" applyFont="1" applyFill="1" applyBorder="1" applyAlignment="1" applyProtection="1">
      <alignment horizontal="left" vertical="center" shrinkToFit="1"/>
    </xf>
    <xf numFmtId="0" fontId="16" fillId="8" borderId="33" xfId="52" applyFont="1" applyFill="1" applyBorder="1" applyAlignment="1" applyProtection="1">
      <alignment horizontal="center" vertical="center"/>
    </xf>
    <xf numFmtId="0" fontId="21" fillId="8" borderId="34" xfId="52" applyFont="1" applyFill="1" applyBorder="1" applyAlignment="1" applyProtection="1">
      <alignment horizontal="center" vertical="center" textRotation="255" shrinkToFit="1"/>
    </xf>
    <xf numFmtId="0" fontId="16" fillId="11" borderId="29" xfId="52" applyFont="1" applyFill="1" applyBorder="1" applyAlignment="1" applyProtection="1">
      <alignment horizontal="left" vertical="center" shrinkToFit="1"/>
    </xf>
    <xf numFmtId="0" fontId="16" fillId="11" borderId="1" xfId="52" applyFont="1" applyFill="1" applyBorder="1" applyAlignment="1" applyProtection="1">
      <alignment horizontal="left" vertical="center" shrinkToFit="1"/>
    </xf>
    <xf numFmtId="0" fontId="16" fillId="11" borderId="32" xfId="52" applyFont="1" applyFill="1" applyBorder="1" applyAlignment="1" applyProtection="1">
      <alignment horizontal="left" vertical="center" shrinkToFit="1"/>
    </xf>
    <xf numFmtId="0" fontId="16" fillId="9" borderId="33" xfId="52" applyFont="1" applyFill="1" applyBorder="1" applyAlignment="1" applyProtection="1">
      <alignment horizontal="center" vertical="center"/>
      <protection locked="0"/>
    </xf>
    <xf numFmtId="0" fontId="16" fillId="8" borderId="31" xfId="52" applyFont="1" applyFill="1" applyBorder="1" applyAlignment="1" applyProtection="1">
      <alignment horizontal="right" vertical="center"/>
    </xf>
    <xf numFmtId="0" fontId="1" fillId="8" borderId="34" xfId="52" applyFont="1" applyFill="1" applyBorder="1" applyAlignment="1" applyProtection="1">
      <alignment vertical="center"/>
    </xf>
    <xf numFmtId="0" fontId="16" fillId="11" borderId="35" xfId="52" applyFont="1" applyFill="1" applyBorder="1" applyAlignment="1" applyProtection="1">
      <alignment horizontal="left" vertical="center" shrinkToFit="1"/>
    </xf>
    <xf numFmtId="0" fontId="16" fillId="11" borderId="7" xfId="52" applyFont="1" applyFill="1" applyBorder="1" applyAlignment="1" applyProtection="1">
      <alignment horizontal="left" vertical="center" shrinkToFit="1"/>
    </xf>
    <xf numFmtId="0" fontId="16" fillId="11" borderId="36" xfId="52" applyFont="1" applyFill="1" applyBorder="1" applyAlignment="1" applyProtection="1">
      <alignment horizontal="left" vertical="center" shrinkToFit="1"/>
    </xf>
    <xf numFmtId="0" fontId="21" fillId="8" borderId="6" xfId="52" applyFont="1" applyFill="1" applyBorder="1" applyAlignment="1" applyProtection="1">
      <alignment horizontal="center" vertical="center" textRotation="255" shrinkToFit="1"/>
    </xf>
    <xf numFmtId="0" fontId="16" fillId="12" borderId="1" xfId="52" applyFont="1" applyFill="1" applyBorder="1" applyAlignment="1" applyProtection="1">
      <alignment horizontal="right" vertical="center"/>
    </xf>
    <xf numFmtId="0" fontId="18" fillId="12" borderId="1" xfId="52" applyFont="1" applyFill="1" applyBorder="1" applyAlignment="1" applyProtection="1">
      <alignment horizontal="center" vertical="center"/>
    </xf>
    <xf numFmtId="0" fontId="22" fillId="0" borderId="0" xfId="52" applyFont="1" applyAlignment="1" applyProtection="1">
      <alignment vertical="center"/>
    </xf>
    <xf numFmtId="0" fontId="17" fillId="0" borderId="30" xfId="52" applyFont="1" applyBorder="1" applyAlignment="1" applyProtection="1">
      <alignment horizontal="right" vertical="center" shrinkToFit="1"/>
    </xf>
    <xf numFmtId="0" fontId="16" fillId="8" borderId="5" xfId="52" applyFont="1" applyFill="1" applyBorder="1" applyAlignment="1" applyProtection="1">
      <alignment horizontal="left" vertical="center" shrinkToFit="1"/>
    </xf>
    <xf numFmtId="0" fontId="16" fillId="9" borderId="37" xfId="52" applyFont="1" applyFill="1" applyBorder="1" applyAlignment="1" applyProtection="1">
      <alignment horizontal="center" vertical="center"/>
      <protection locked="0"/>
    </xf>
    <xf numFmtId="0" fontId="1" fillId="12" borderId="1" xfId="52" applyFont="1" applyFill="1" applyBorder="1" applyAlignment="1" applyProtection="1">
      <alignment horizontal="right" vertical="center"/>
    </xf>
    <xf numFmtId="0" fontId="16" fillId="13" borderId="38" xfId="52" applyFont="1" applyFill="1" applyBorder="1" applyAlignment="1" applyProtection="1">
      <alignment vertical="center"/>
    </xf>
    <xf numFmtId="0" fontId="16" fillId="13" borderId="39" xfId="52" applyFont="1" applyFill="1" applyBorder="1" applyAlignment="1" applyProtection="1">
      <alignment vertical="center"/>
    </xf>
    <xf numFmtId="0" fontId="16" fillId="0" borderId="39" xfId="52" applyFont="1" applyFill="1" applyBorder="1" applyAlignment="1" applyProtection="1">
      <alignment vertical="center"/>
    </xf>
    <xf numFmtId="0" fontId="21" fillId="13" borderId="7" xfId="52" applyFont="1" applyFill="1" applyBorder="1" applyAlignment="1" applyProtection="1">
      <alignment horizontal="center" vertical="center" textRotation="90" shrinkToFit="1"/>
    </xf>
    <xf numFmtId="0" fontId="1" fillId="13" borderId="30" xfId="52" applyFont="1" applyFill="1" applyBorder="1" applyAlignment="1" applyProtection="1">
      <alignment horizontal="right" vertical="center"/>
    </xf>
    <xf numFmtId="0" fontId="18" fillId="13" borderId="30" xfId="52" applyFont="1" applyFill="1" applyBorder="1" applyAlignment="1" applyProtection="1">
      <alignment horizontal="center" vertical="center"/>
    </xf>
    <xf numFmtId="0" fontId="16" fillId="13" borderId="30" xfId="52" applyFont="1" applyFill="1" applyBorder="1" applyAlignment="1" applyProtection="1">
      <alignment vertical="center"/>
    </xf>
    <xf numFmtId="0" fontId="22" fillId="13" borderId="30" xfId="52" applyFont="1" applyFill="1" applyBorder="1" applyAlignment="1" applyProtection="1">
      <alignment vertical="center"/>
    </xf>
    <xf numFmtId="0" fontId="1" fillId="9" borderId="38" xfId="52" applyFont="1" applyFill="1" applyBorder="1" applyAlignment="1" applyProtection="1">
      <alignment horizontal="left" vertical="top" shrinkToFit="1"/>
      <protection locked="0"/>
    </xf>
    <xf numFmtId="0" fontId="1" fillId="9" borderId="39" xfId="52" applyFont="1" applyFill="1" applyBorder="1" applyAlignment="1" applyProtection="1">
      <alignment horizontal="left" vertical="top" shrinkToFit="1"/>
      <protection locked="0"/>
    </xf>
    <xf numFmtId="0" fontId="1" fillId="9" borderId="40" xfId="52" applyFont="1" applyFill="1" applyBorder="1" applyAlignment="1" applyProtection="1">
      <alignment horizontal="left" vertical="top" shrinkToFit="1"/>
      <protection locked="0"/>
    </xf>
    <xf numFmtId="0" fontId="1" fillId="9" borderId="0" xfId="52" applyFont="1" applyFill="1" applyBorder="1" applyAlignment="1" applyProtection="1">
      <alignment horizontal="left" vertical="top" shrinkToFit="1"/>
      <protection locked="0"/>
    </xf>
    <xf numFmtId="0" fontId="1" fillId="9" borderId="3" xfId="52" applyFont="1" applyFill="1" applyBorder="1" applyAlignment="1" applyProtection="1">
      <alignment horizontal="left" vertical="top" shrinkToFit="1"/>
      <protection locked="0"/>
    </xf>
    <xf numFmtId="0" fontId="1" fillId="9" borderId="30" xfId="52" applyFont="1" applyFill="1" applyBorder="1" applyAlignment="1" applyProtection="1">
      <alignment horizontal="left" vertical="top" shrinkToFit="1"/>
      <protection locked="0"/>
    </xf>
    <xf numFmtId="0" fontId="14" fillId="0" borderId="0" xfId="52" applyFont="1" applyBorder="1" applyAlignment="1" applyProtection="1">
      <alignment vertical="center"/>
    </xf>
    <xf numFmtId="0" fontId="16" fillId="13" borderId="0" xfId="52" applyFont="1" applyFill="1" applyBorder="1" applyAlignment="1" applyProtection="1">
      <alignment horizontal="center" vertical="center" wrapText="1"/>
    </xf>
    <xf numFmtId="0" fontId="16" fillId="13" borderId="0" xfId="52" applyFont="1" applyFill="1" applyBorder="1" applyAlignment="1" applyProtection="1">
      <alignment horizontal="center" vertical="center"/>
    </xf>
    <xf numFmtId="183" fontId="16" fillId="9" borderId="1" xfId="52" applyNumberFormat="1" applyFont="1" applyFill="1" applyBorder="1" applyAlignment="1" applyProtection="1">
      <alignment horizontal="center" vertical="center"/>
      <protection locked="0"/>
    </xf>
    <xf numFmtId="0" fontId="16" fillId="13" borderId="0" xfId="52" applyFont="1" applyFill="1" applyBorder="1" applyAlignment="1" applyProtection="1">
      <alignment horizontal="center" vertical="center"/>
      <protection locked="0"/>
    </xf>
    <xf numFmtId="0" fontId="21" fillId="8" borderId="1" xfId="52" applyFont="1" applyFill="1" applyBorder="1" applyAlignment="1" applyProtection="1">
      <alignment horizontal="center" vertical="center" wrapText="1"/>
    </xf>
    <xf numFmtId="14" fontId="16" fillId="13" borderId="0" xfId="52" applyNumberFormat="1" applyFont="1" applyFill="1" applyBorder="1" applyAlignment="1" applyProtection="1">
      <alignment horizontal="center" vertical="center" wrapText="1"/>
    </xf>
    <xf numFmtId="179" fontId="19" fillId="9" borderId="1" xfId="9" applyNumberFormat="1" applyFont="1" applyFill="1" applyBorder="1" applyAlignment="1" applyProtection="1">
      <alignment horizontal="center" vertical="center"/>
    </xf>
    <xf numFmtId="183" fontId="16" fillId="13" borderId="0" xfId="52" applyNumberFormat="1" applyFont="1" applyFill="1" applyBorder="1" applyAlignment="1" applyProtection="1">
      <alignment horizontal="center" vertical="center"/>
      <protection locked="0"/>
    </xf>
    <xf numFmtId="10" fontId="16" fillId="0" borderId="0" xfId="52" applyNumberFormat="1" applyFont="1" applyFill="1" applyBorder="1" applyAlignment="1" applyProtection="1">
      <alignment horizontal="center" vertical="center"/>
    </xf>
    <xf numFmtId="10" fontId="16" fillId="0" borderId="0" xfId="9" applyNumberFormat="1" applyFont="1" applyFill="1" applyBorder="1" applyAlignment="1" applyProtection="1">
      <alignment horizontal="center" vertical="center"/>
    </xf>
    <xf numFmtId="0" fontId="16" fillId="8" borderId="7" xfId="52" applyFont="1" applyFill="1" applyBorder="1" applyAlignment="1" applyProtection="1">
      <alignment horizontal="center" vertical="center"/>
    </xf>
    <xf numFmtId="0" fontId="16" fillId="8" borderId="41" xfId="52" applyFont="1" applyFill="1" applyBorder="1" applyAlignment="1" applyProtection="1">
      <alignment horizontal="center" vertical="center"/>
    </xf>
    <xf numFmtId="0" fontId="16" fillId="8" borderId="35" xfId="52" applyFont="1" applyFill="1" applyBorder="1" applyAlignment="1" applyProtection="1">
      <alignment horizontal="center" vertical="center"/>
    </xf>
    <xf numFmtId="0" fontId="16" fillId="8" borderId="37" xfId="52" applyFont="1" applyFill="1" applyBorder="1" applyAlignment="1" applyProtection="1">
      <alignment horizontal="center" vertical="center" wrapText="1"/>
    </xf>
    <xf numFmtId="14" fontId="16" fillId="9" borderId="37" xfId="52" applyNumberFormat="1" applyFont="1" applyFill="1" applyBorder="1" applyAlignment="1" applyProtection="1">
      <alignment horizontal="center" vertical="center"/>
      <protection locked="0"/>
    </xf>
    <xf numFmtId="0" fontId="16" fillId="0" borderId="3" xfId="52" applyFont="1" applyBorder="1" applyAlignment="1" applyProtection="1">
      <alignment vertical="center"/>
    </xf>
    <xf numFmtId="0" fontId="16" fillId="8" borderId="37" xfId="52" applyFont="1" applyFill="1" applyBorder="1" applyAlignment="1" applyProtection="1">
      <alignment horizontal="center" vertical="center"/>
    </xf>
    <xf numFmtId="38" fontId="16" fillId="0" borderId="37" xfId="1" applyNumberFormat="1" applyFont="1" applyFill="1" applyBorder="1" applyAlignment="1" applyProtection="1">
      <alignment horizontal="center" vertical="center"/>
    </xf>
    <xf numFmtId="38" fontId="16" fillId="0" borderId="29" xfId="1" applyNumberFormat="1" applyFont="1" applyFill="1" applyBorder="1" applyAlignment="1" applyProtection="1">
      <alignment horizontal="center" vertical="center"/>
      <protection locked="0"/>
    </xf>
    <xf numFmtId="38" fontId="16" fillId="0" borderId="1" xfId="1" applyNumberFormat="1" applyFont="1" applyFill="1" applyBorder="1" applyAlignment="1" applyProtection="1">
      <alignment horizontal="center" vertical="center"/>
      <protection locked="0"/>
    </xf>
    <xf numFmtId="179" fontId="19" fillId="0" borderId="37" xfId="52" applyNumberFormat="1" applyFont="1" applyFill="1" applyBorder="1" applyAlignment="1" applyProtection="1">
      <alignment horizontal="center" vertical="center"/>
    </xf>
    <xf numFmtId="38" fontId="16" fillId="0" borderId="35" xfId="1" applyNumberFormat="1" applyFont="1" applyFill="1" applyBorder="1" applyAlignment="1" applyProtection="1">
      <alignment horizontal="center" vertical="center"/>
    </xf>
    <xf numFmtId="38" fontId="16" fillId="0" borderId="1" xfId="1" applyNumberFormat="1" applyFont="1" applyFill="1" applyBorder="1" applyAlignment="1" applyProtection="1">
      <alignment horizontal="center" vertical="center"/>
    </xf>
    <xf numFmtId="38" fontId="16" fillId="0" borderId="29" xfId="1" applyNumberFormat="1" applyFont="1" applyBorder="1" applyAlignment="1" applyProtection="1">
      <alignment horizontal="center" vertical="center"/>
    </xf>
    <xf numFmtId="38" fontId="19" fillId="8" borderId="37" xfId="1" applyNumberFormat="1" applyFont="1" applyFill="1" applyBorder="1" applyAlignment="1" applyProtection="1">
      <alignment horizontal="center" vertical="center"/>
    </xf>
    <xf numFmtId="183" fontId="16" fillId="8" borderId="29" xfId="52" applyNumberFormat="1" applyFont="1" applyFill="1" applyBorder="1" applyAlignment="1" applyProtection="1">
      <alignment horizontal="center" vertical="center"/>
    </xf>
    <xf numFmtId="183" fontId="16" fillId="8" borderId="1" xfId="52" applyNumberFormat="1" applyFont="1" applyFill="1" applyBorder="1" applyAlignment="1" applyProtection="1">
      <alignment horizontal="center" vertical="center"/>
    </xf>
    <xf numFmtId="179" fontId="19" fillId="8" borderId="37" xfId="52" applyNumberFormat="1" applyFont="1" applyFill="1" applyBorder="1" applyAlignment="1" applyProtection="1">
      <alignment horizontal="center" vertical="center"/>
    </xf>
    <xf numFmtId="38" fontId="16" fillId="8" borderId="29" xfId="1" applyNumberFormat="1" applyFont="1" applyFill="1" applyBorder="1" applyAlignment="1" applyProtection="1">
      <alignment horizontal="center" vertical="center"/>
    </xf>
    <xf numFmtId="0" fontId="1" fillId="0" borderId="0" xfId="52" applyFont="1" applyAlignment="1" applyProtection="1">
      <alignment vertical="center"/>
    </xf>
    <xf numFmtId="0" fontId="16" fillId="8" borderId="1" xfId="52" applyFont="1" applyFill="1" applyBorder="1" applyAlignment="1" applyProtection="1">
      <alignment horizontal="right" vertical="center" wrapText="1"/>
    </xf>
    <xf numFmtId="0" fontId="16" fillId="0" borderId="0" xfId="52" applyFont="1" applyFill="1" applyBorder="1" applyAlignment="1" applyProtection="1">
      <alignment vertical="center"/>
    </xf>
    <xf numFmtId="0" fontId="1" fillId="0" borderId="0" xfId="52" applyFont="1" applyFill="1" applyBorder="1" applyAlignment="1" applyProtection="1">
      <alignment vertical="center"/>
    </xf>
    <xf numFmtId="0" fontId="16" fillId="0" borderId="0" xfId="52" applyFont="1" applyFill="1" applyBorder="1" applyAlignment="1" applyProtection="1">
      <alignment horizontal="right" vertical="center" wrapText="1"/>
    </xf>
    <xf numFmtId="0" fontId="16" fillId="13" borderId="1" xfId="52" applyFont="1" applyFill="1" applyBorder="1" applyAlignment="1" applyProtection="1">
      <alignment horizontal="center" vertical="center" wrapText="1"/>
    </xf>
    <xf numFmtId="0" fontId="16" fillId="13" borderId="31" xfId="52" applyFont="1" applyFill="1" applyBorder="1" applyAlignment="1" applyProtection="1">
      <alignment horizontal="center" vertical="top"/>
      <protection locked="0"/>
    </xf>
    <xf numFmtId="0" fontId="16" fillId="13" borderId="34" xfId="52" applyFont="1" applyFill="1" applyBorder="1" applyAlignment="1" applyProtection="1">
      <alignment horizontal="center" vertical="top"/>
      <protection locked="0"/>
    </xf>
    <xf numFmtId="0" fontId="17" fillId="0" borderId="0" xfId="52" applyFont="1" applyBorder="1" applyAlignment="1" applyProtection="1">
      <alignment horizontal="left" vertical="center"/>
    </xf>
    <xf numFmtId="0" fontId="17" fillId="0" borderId="0" xfId="52" applyNumberFormat="1" applyFont="1" applyFill="1" applyAlignment="1" applyProtection="1">
      <alignment horizontal="left" vertical="center" wrapText="1" indent="1"/>
    </xf>
    <xf numFmtId="0" fontId="16" fillId="13" borderId="6" xfId="52" applyFont="1" applyFill="1" applyBorder="1" applyAlignment="1" applyProtection="1">
      <alignment horizontal="center" vertical="top"/>
      <protection locked="0"/>
    </xf>
    <xf numFmtId="0" fontId="16" fillId="8" borderId="35" xfId="52" applyFont="1" applyFill="1" applyBorder="1" applyAlignment="1" applyProtection="1">
      <alignment horizontal="left" vertical="center" shrinkToFit="1"/>
    </xf>
    <xf numFmtId="0" fontId="16" fillId="8" borderId="7" xfId="52" applyFont="1" applyFill="1" applyBorder="1" applyAlignment="1" applyProtection="1">
      <alignment horizontal="left" vertical="center" shrinkToFit="1"/>
    </xf>
    <xf numFmtId="0" fontId="16" fillId="8" borderId="36" xfId="52" applyFont="1" applyFill="1" applyBorder="1" applyAlignment="1" applyProtection="1">
      <alignment horizontal="left" vertical="center" shrinkToFit="1"/>
    </xf>
    <xf numFmtId="0" fontId="16" fillId="8" borderId="42" xfId="52" applyFont="1" applyFill="1" applyBorder="1" applyAlignment="1" applyProtection="1">
      <alignment horizontal="center" vertical="center"/>
    </xf>
    <xf numFmtId="0" fontId="16" fillId="9" borderId="42" xfId="52" applyFont="1" applyFill="1" applyBorder="1" applyAlignment="1" applyProtection="1">
      <alignment horizontal="center" vertical="center"/>
      <protection locked="0"/>
    </xf>
    <xf numFmtId="0" fontId="16" fillId="9" borderId="7" xfId="52" applyFont="1" applyFill="1" applyBorder="1" applyAlignment="1" applyProtection="1">
      <alignment horizontal="center" vertical="center"/>
      <protection locked="0"/>
    </xf>
    <xf numFmtId="0" fontId="16" fillId="11" borderId="43" xfId="52" applyFont="1" applyFill="1" applyBorder="1" applyAlignment="1" applyProtection="1">
      <alignment horizontal="left" vertical="center" shrinkToFit="1"/>
    </xf>
    <xf numFmtId="0" fontId="16" fillId="11" borderId="44" xfId="52" applyFont="1" applyFill="1" applyBorder="1" applyAlignment="1" applyProtection="1">
      <alignment horizontal="left" vertical="center" shrinkToFit="1"/>
    </xf>
    <xf numFmtId="0" fontId="14" fillId="0" borderId="39" xfId="52" applyFont="1" applyBorder="1" applyAlignment="1" applyProtection="1">
      <alignment vertical="center"/>
    </xf>
    <xf numFmtId="0" fontId="14" fillId="13" borderId="30" xfId="52" applyFont="1" applyFill="1" applyBorder="1" applyAlignment="1" applyProtection="1">
      <alignment vertical="center"/>
    </xf>
    <xf numFmtId="38" fontId="19" fillId="0" borderId="1" xfId="1" applyNumberFormat="1" applyFont="1" applyFill="1" applyBorder="1" applyAlignment="1" applyProtection="1">
      <alignment horizontal="center" vertical="center"/>
    </xf>
    <xf numFmtId="0" fontId="16" fillId="13" borderId="1" xfId="52" applyFont="1" applyFill="1" applyBorder="1" applyAlignment="1" applyProtection="1">
      <alignment horizontal="center" vertical="center"/>
    </xf>
    <xf numFmtId="0" fontId="16" fillId="8" borderId="45" xfId="52" applyFont="1" applyFill="1" applyBorder="1" applyAlignment="1" applyProtection="1">
      <alignment horizontal="center" vertical="center"/>
    </xf>
    <xf numFmtId="0" fontId="16" fillId="9" borderId="45" xfId="52" applyFont="1" applyFill="1" applyBorder="1" applyAlignment="1" applyProtection="1">
      <alignment horizontal="center" vertical="center"/>
      <protection locked="0"/>
    </xf>
    <xf numFmtId="0" fontId="16" fillId="9" borderId="4" xfId="52" applyFont="1" applyFill="1" applyBorder="1" applyAlignment="1" applyProtection="1">
      <alignment horizontal="center" vertical="center"/>
      <protection locked="0"/>
    </xf>
    <xf numFmtId="0" fontId="1" fillId="9" borderId="46" xfId="52" applyFont="1" applyFill="1" applyBorder="1" applyAlignment="1" applyProtection="1">
      <alignment vertical="center" shrinkToFit="1"/>
      <protection locked="0"/>
    </xf>
    <xf numFmtId="0" fontId="1" fillId="9" borderId="47" xfId="52" applyFont="1" applyFill="1" applyBorder="1" applyAlignment="1" applyProtection="1">
      <alignment vertical="center" shrinkToFit="1"/>
      <protection locked="0"/>
    </xf>
    <xf numFmtId="0" fontId="1" fillId="12" borderId="48" xfId="52" applyFont="1" applyFill="1" applyBorder="1" applyAlignment="1" applyProtection="1">
      <alignment horizontal="center" vertical="center" shrinkToFit="1"/>
    </xf>
    <xf numFmtId="0" fontId="1" fillId="12" borderId="49" xfId="52" applyFont="1" applyFill="1" applyBorder="1" applyAlignment="1" applyProtection="1">
      <alignment horizontal="center" vertical="center" shrinkToFit="1"/>
      <protection locked="0"/>
    </xf>
    <xf numFmtId="0" fontId="0" fillId="0" borderId="0" xfId="0" applyNumberFormat="1"/>
    <xf numFmtId="49" fontId="0" fillId="0" borderId="0" xfId="0" applyNumberFormat="1"/>
    <xf numFmtId="49" fontId="0" fillId="0" borderId="0" xfId="0" applyNumberFormat="1" applyAlignment="1">
      <alignment wrapText="1"/>
    </xf>
  </cellXfs>
  <cellStyles count="53">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Header1" xfId="21"/>
    <cellStyle name="見出し 2" xfId="22" builtinId="17"/>
    <cellStyle name="Header2" xfId="23"/>
    <cellStyle name="計算" xfId="24" builtinId="22"/>
    <cellStyle name="見出し 3" xfId="25" builtinId="18"/>
    <cellStyle name="見出し 4" xfId="26" builtinId="19"/>
    <cellStyle name="60% - アクセント 5" xfId="27" builtinId="48"/>
    <cellStyle name="チェックセル" xfId="28" builtinId="23"/>
    <cellStyle name="40% - アクセント 1" xfId="29" builtinId="31"/>
    <cellStyle name="集計" xfId="30" builtinId="25"/>
    <cellStyle name="悪い" xfId="31" builtinId="27"/>
    <cellStyle name="どちらでもない" xfId="32" builtinId="28"/>
    <cellStyle name="アクセント 1" xfId="33" builtinId="29"/>
    <cellStyle name="20% - アクセント 1" xfId="34" builtinId="30"/>
    <cellStyle name="20% - アクセント 5" xfId="35" builtinId="46"/>
    <cellStyle name="60% - アクセント 1" xfId="36" builtinId="32"/>
    <cellStyle name="20% - アクセント 2" xfId="37" builtinId="34"/>
    <cellStyle name="40% - アクセント 2" xfId="38" builtinId="35"/>
    <cellStyle name="20% - アクセント 6" xfId="39" builtinId="50"/>
    <cellStyle name="60% - アクセント 2" xfId="40" builtinId="36"/>
    <cellStyle name="アクセント 3" xfId="41" builtinId="37"/>
    <cellStyle name="20% - アクセント 3" xfId="42" builtinId="38"/>
    <cellStyle name="40% - アクセント 3" xfId="43" builtinId="39"/>
    <cellStyle name="60% - アクセント 3" xfId="44" builtinId="40"/>
    <cellStyle name="アクセント 4" xfId="45" builtinId="41"/>
    <cellStyle name="40% - アクセント 4" xfId="46" builtinId="43"/>
    <cellStyle name="60% - アクセント 4" xfId="47" builtinId="44"/>
    <cellStyle name="アクセント 5" xfId="48" builtinId="45"/>
    <cellStyle name="40% - アクセント 6" xfId="49" builtinId="51"/>
    <cellStyle name="60% - アクセント 6" xfId="50" builtinId="52"/>
    <cellStyle name="11.5" xfId="51"/>
    <cellStyle name="標準_単体テスト実施状況報告書" xfId="52"/>
  </cellStyles>
  <dxfs count="3">
    <dxf>
      <font>
        <b val="1"/>
        <i val="0"/>
        <color indexed="9"/>
      </font>
      <fill>
        <patternFill patternType="solid">
          <bgColor indexed="10"/>
        </patternFill>
      </fill>
    </dxf>
    <dxf>
      <font>
        <b val="1"/>
        <i val="0"/>
        <color indexed="10"/>
      </font>
    </dxf>
    <dxf>
      <fill>
        <patternFill patternType="solid">
          <bgColor indexed="22"/>
        </patternFill>
      </fill>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1" Type="http://schemas.openxmlformats.org/officeDocument/2006/relationships/sharedStrings" Target="sharedStrings.xml"/><Relationship Id="rId60" Type="http://schemas.openxmlformats.org/officeDocument/2006/relationships/styles" Target="styles.xml"/><Relationship Id="rId6" Type="http://schemas.openxmlformats.org/officeDocument/2006/relationships/worksheet" Target="worksheets/sheet6.xml"/><Relationship Id="rId59" Type="http://schemas.openxmlformats.org/officeDocument/2006/relationships/theme" Target="theme/theme1.xml"/><Relationship Id="rId58" Type="http://schemas.openxmlformats.org/officeDocument/2006/relationships/externalLink" Target="externalLinks/externalLink4.xml"/><Relationship Id="rId57" Type="http://schemas.openxmlformats.org/officeDocument/2006/relationships/externalLink" Target="externalLinks/externalLink3.xml"/><Relationship Id="rId56" Type="http://schemas.openxmlformats.org/officeDocument/2006/relationships/externalLink" Target="externalLinks/externalLink2.xml"/><Relationship Id="rId55" Type="http://schemas.openxmlformats.org/officeDocument/2006/relationships/externalLink" Target="externalLinks/externalLink1.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4" Type="http://schemas.openxmlformats.org/officeDocument/2006/relationships/image" Target="../media/image30.png"/><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4" Type="http://schemas.openxmlformats.org/officeDocument/2006/relationships/image" Target="../media/image34.png"/><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29.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13</xdr:col>
      <xdr:colOff>638175</xdr:colOff>
      <xdr:row>8</xdr:row>
      <xdr:rowOff>161925</xdr:rowOff>
    </xdr:from>
    <xdr:to>
      <xdr:col>20</xdr:col>
      <xdr:colOff>257175</xdr:colOff>
      <xdr:row>13</xdr:row>
      <xdr:rowOff>152400</xdr:rowOff>
    </xdr:to>
    <xdr:sp>
      <xdr:nvSpPr>
        <xdr:cNvPr id="2" name="四角形 1"/>
        <xdr:cNvSpPr/>
      </xdr:nvSpPr>
      <xdr:spPr>
        <a:xfrm>
          <a:off x="9553575" y="1704975"/>
          <a:ext cx="4419600" cy="847725"/>
        </a:xfrm>
        <a:prstGeom prst="rect">
          <a:avLst/>
        </a:prstGeom>
        <a:solidFill>
          <a:srgbClr val="FFFF00"/>
        </a:solidFill>
        <a:ln w="9525" cap="flat" cmpd="sng" algn="ctr">
          <a:solidFill>
            <a:srgbClr val="FF0000"/>
          </a:solidFill>
          <a:prstDash val="solid"/>
          <a:round/>
          <a:headEnd type="none" w="med" len="med"/>
          <a:tailEnd type="none" w="med" len="med"/>
        </a:ln>
      </xdr:spPr>
      <xdr:txBody>
        <a:bodyPr vertOverflow="clip" wrap="square" lIns="18288" tIns="0" rIns="0" bIns="0" upright="1"/>
        <a:p>
          <a:r>
            <a:rPr lang="ja-JP" altLang="en-US"/>
            <a:t>0011593 </a:t>
          </a:r>
          <a:r>
            <a:rPr lang="en-US" altLang="ja-JP"/>
            <a:t>,0012132 </a:t>
          </a:r>
          <a:r>
            <a:rPr lang="ja-JP" altLang="en-US"/>
            <a:t>は基準値高低の設定なし。</a:t>
          </a:r>
          <a:r>
            <a:rPr lang="en-US" altLang="ja-JP"/>
            <a:t> </a:t>
          </a:r>
          <a:endParaRPr lang="en-US" altLang="ja-JP"/>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1216025</xdr:colOff>
      <xdr:row>3</xdr:row>
      <xdr:rowOff>170815</xdr:rowOff>
    </xdr:from>
    <xdr:to>
      <xdr:col>13</xdr:col>
      <xdr:colOff>4681855</xdr:colOff>
      <xdr:row>61</xdr:row>
      <xdr:rowOff>26670</xdr:rowOff>
    </xdr:to>
    <xdr:pic>
      <xdr:nvPicPr>
        <xdr:cNvPr id="11" name="図形 10"/>
        <xdr:cNvPicPr>
          <a:picLocks noChangeAspect="1"/>
        </xdr:cNvPicPr>
      </xdr:nvPicPr>
      <xdr:blipFill>
        <a:blip r:embed="rId1"/>
        <a:stretch>
          <a:fillRect/>
        </a:stretch>
      </xdr:blipFill>
      <xdr:spPr>
        <a:xfrm>
          <a:off x="957897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616585</xdr:colOff>
      <xdr:row>30</xdr:row>
      <xdr:rowOff>169545</xdr:rowOff>
    </xdr:from>
    <xdr:to>
      <xdr:col>6</xdr:col>
      <xdr:colOff>310515</xdr:colOff>
      <xdr:row>32</xdr:row>
      <xdr:rowOff>38100</xdr:rowOff>
    </xdr:to>
    <xdr:sp>
      <xdr:nvSpPr>
        <xdr:cNvPr id="5" name="四角形 8"/>
        <xdr:cNvSpPr/>
      </xdr:nvSpPr>
      <xdr:spPr>
        <a:xfrm>
          <a:off x="3131185" y="5751195"/>
          <a:ext cx="5542280" cy="21145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82</xdr:row>
      <xdr:rowOff>130175</xdr:rowOff>
    </xdr:to>
    <xdr:sp>
      <xdr:nvSpPr>
        <xdr:cNvPr id="9" name="四角形 8"/>
        <xdr:cNvSpPr/>
      </xdr:nvSpPr>
      <xdr:spPr>
        <a:xfrm>
          <a:off x="25507950" y="14179550"/>
          <a:ext cx="0" cy="105727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335915</xdr:colOff>
      <xdr:row>35</xdr:row>
      <xdr:rowOff>76200</xdr:rowOff>
    </xdr:from>
    <xdr:to>
      <xdr:col>7</xdr:col>
      <xdr:colOff>1329690</xdr:colOff>
      <xdr:row>38</xdr:row>
      <xdr:rowOff>93345</xdr:rowOff>
    </xdr:to>
    <xdr:sp>
      <xdr:nvSpPr>
        <xdr:cNvPr id="2" name="四角形吹き出し 13"/>
        <xdr:cNvSpPr/>
      </xdr:nvSpPr>
      <xdr:spPr>
        <a:xfrm>
          <a:off x="8698865" y="65151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593725</xdr:colOff>
      <xdr:row>5</xdr:row>
      <xdr:rowOff>170815</xdr:rowOff>
    </xdr:from>
    <xdr:to>
      <xdr:col>13</xdr:col>
      <xdr:colOff>4059555</xdr:colOff>
      <xdr:row>63</xdr:row>
      <xdr:rowOff>26670</xdr:rowOff>
    </xdr:to>
    <xdr:pic>
      <xdr:nvPicPr>
        <xdr:cNvPr id="3" name="図形 2"/>
        <xdr:cNvPicPr>
          <a:picLocks noChangeAspect="1"/>
        </xdr:cNvPicPr>
      </xdr:nvPicPr>
      <xdr:blipFill>
        <a:blip r:embed="rId1"/>
        <a:stretch>
          <a:fillRect/>
        </a:stretch>
      </xdr:blipFill>
      <xdr:spPr>
        <a:xfrm>
          <a:off x="8956675" y="1532890"/>
          <a:ext cx="12228830" cy="9799955"/>
        </a:xfrm>
        <a:prstGeom prst="rect">
          <a:avLst/>
        </a:prstGeom>
        <a:noFill/>
        <a:ln w="9525">
          <a:noFill/>
        </a:ln>
      </xdr:spPr>
    </xdr:pic>
    <xdr:clientData/>
  </xdr:twoCellAnchor>
  <xdr:twoCellAnchor>
    <xdr:from>
      <xdr:col>0</xdr:col>
      <xdr:colOff>0</xdr:colOff>
      <xdr:row>6</xdr:row>
      <xdr:rowOff>0</xdr:rowOff>
    </xdr:from>
    <xdr:to>
      <xdr:col>9</xdr:col>
      <xdr:colOff>113030</xdr:colOff>
      <xdr:row>63</xdr:row>
      <xdr:rowOff>27305</xdr:rowOff>
    </xdr:to>
    <xdr:pic>
      <xdr:nvPicPr>
        <xdr:cNvPr id="2" name="図形 1"/>
        <xdr:cNvPicPr>
          <a:picLocks noChangeAspect="1"/>
        </xdr:cNvPicPr>
      </xdr:nvPicPr>
      <xdr:blipFill>
        <a:blip r:embed="rId2"/>
        <a:stretch>
          <a:fillRect/>
        </a:stretch>
      </xdr:blipFill>
      <xdr:spPr>
        <a:xfrm>
          <a:off x="0" y="1533525"/>
          <a:ext cx="12228830" cy="9799955"/>
        </a:xfrm>
        <a:prstGeom prst="rect">
          <a:avLst/>
        </a:prstGeom>
        <a:noFill/>
        <a:ln w="9525">
          <a:noFill/>
        </a:ln>
      </xdr:spPr>
    </xdr:pic>
    <xdr:clientData/>
  </xdr:twoCellAnchor>
  <xdr:twoCellAnchor>
    <xdr:from>
      <xdr:col>4</xdr:col>
      <xdr:colOff>918210</xdr:colOff>
      <xdr:row>32</xdr:row>
      <xdr:rowOff>170815</xdr:rowOff>
    </xdr:from>
    <xdr:to>
      <xdr:col>6</xdr:col>
      <xdr:colOff>320040</xdr:colOff>
      <xdr:row>34</xdr:row>
      <xdr:rowOff>55245</xdr:rowOff>
    </xdr:to>
    <xdr:sp>
      <xdr:nvSpPr>
        <xdr:cNvPr id="7" name="四角形 48"/>
        <xdr:cNvSpPr/>
      </xdr:nvSpPr>
      <xdr:spPr>
        <a:xfrm>
          <a:off x="4966335" y="6162040"/>
          <a:ext cx="3716655"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22" name="四角形 21"/>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228600</xdr:colOff>
      <xdr:row>37</xdr:row>
      <xdr:rowOff>129540</xdr:rowOff>
    </xdr:from>
    <xdr:to>
      <xdr:col>7</xdr:col>
      <xdr:colOff>1222375</xdr:colOff>
      <xdr:row>40</xdr:row>
      <xdr:rowOff>146685</xdr:rowOff>
    </xdr:to>
    <xdr:sp>
      <xdr:nvSpPr>
        <xdr:cNvPr id="6" name="四角形吹き出し 13"/>
        <xdr:cNvSpPr/>
      </xdr:nvSpPr>
      <xdr:spPr>
        <a:xfrm>
          <a:off x="8591550" y="69780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543560</xdr:colOff>
      <xdr:row>3</xdr:row>
      <xdr:rowOff>166370</xdr:rowOff>
    </xdr:from>
    <xdr:to>
      <xdr:col>13</xdr:col>
      <xdr:colOff>4009390</xdr:colOff>
      <xdr:row>61</xdr:row>
      <xdr:rowOff>22225</xdr:rowOff>
    </xdr:to>
    <xdr:pic>
      <xdr:nvPicPr>
        <xdr:cNvPr id="7" name="図形 6"/>
        <xdr:cNvPicPr>
          <a:picLocks noChangeAspect="1"/>
        </xdr:cNvPicPr>
      </xdr:nvPicPr>
      <xdr:blipFill>
        <a:blip r:embed="rId1"/>
        <a:stretch>
          <a:fillRect/>
        </a:stretch>
      </xdr:blipFill>
      <xdr:spPr>
        <a:xfrm>
          <a:off x="890651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655955</xdr:colOff>
      <xdr:row>35</xdr:row>
      <xdr:rowOff>100965</xdr:rowOff>
    </xdr:from>
    <xdr:to>
      <xdr:col>6</xdr:col>
      <xdr:colOff>295275</xdr:colOff>
      <xdr:row>36</xdr:row>
      <xdr:rowOff>127635</xdr:rowOff>
    </xdr:to>
    <xdr:sp>
      <xdr:nvSpPr>
        <xdr:cNvPr id="4" name="四角形 8"/>
        <xdr:cNvSpPr/>
      </xdr:nvSpPr>
      <xdr:spPr>
        <a:xfrm>
          <a:off x="3170555" y="6539865"/>
          <a:ext cx="5487670"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2780030</xdr:colOff>
      <xdr:row>39</xdr:row>
      <xdr:rowOff>170180</xdr:rowOff>
    </xdr:from>
    <xdr:to>
      <xdr:col>7</xdr:col>
      <xdr:colOff>992505</xdr:colOff>
      <xdr:row>43</xdr:row>
      <xdr:rowOff>15875</xdr:rowOff>
    </xdr:to>
    <xdr:sp>
      <xdr:nvSpPr>
        <xdr:cNvPr id="3" name="四角形吹き出し 13"/>
        <xdr:cNvSpPr/>
      </xdr:nvSpPr>
      <xdr:spPr>
        <a:xfrm>
          <a:off x="8361680" y="729488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582930</xdr:colOff>
      <xdr:row>3</xdr:row>
      <xdr:rowOff>162560</xdr:rowOff>
    </xdr:from>
    <xdr:to>
      <xdr:col>13</xdr:col>
      <xdr:colOff>4048760</xdr:colOff>
      <xdr:row>60</xdr:row>
      <xdr:rowOff>123190</xdr:rowOff>
    </xdr:to>
    <xdr:pic>
      <xdr:nvPicPr>
        <xdr:cNvPr id="11" name="図形 10"/>
        <xdr:cNvPicPr>
          <a:picLocks noChangeAspect="1"/>
        </xdr:cNvPicPr>
      </xdr:nvPicPr>
      <xdr:blipFill>
        <a:blip r:embed="rId1"/>
        <a:stretch>
          <a:fillRect/>
        </a:stretch>
      </xdr:blipFill>
      <xdr:spPr>
        <a:xfrm>
          <a:off x="8945880" y="111506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35</xdr:row>
      <xdr:rowOff>45720</xdr:rowOff>
    </xdr:from>
    <xdr:to>
      <xdr:col>6</xdr:col>
      <xdr:colOff>309880</xdr:colOff>
      <xdr:row>36</xdr:row>
      <xdr:rowOff>62230</xdr:rowOff>
    </xdr:to>
    <xdr:sp>
      <xdr:nvSpPr>
        <xdr:cNvPr id="5" name="四角形 8"/>
        <xdr:cNvSpPr/>
      </xdr:nvSpPr>
      <xdr:spPr>
        <a:xfrm>
          <a:off x="4435475" y="6551295"/>
          <a:ext cx="4237355" cy="18796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171</xdr:row>
      <xdr:rowOff>130175</xdr:rowOff>
    </xdr:to>
    <xdr:sp>
      <xdr:nvSpPr>
        <xdr:cNvPr id="9" name="四角形 8"/>
        <xdr:cNvSpPr/>
      </xdr:nvSpPr>
      <xdr:spPr>
        <a:xfrm>
          <a:off x="25507950" y="14589125"/>
          <a:ext cx="0" cy="189357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2672080</xdr:colOff>
      <xdr:row>39</xdr:row>
      <xdr:rowOff>102870</xdr:rowOff>
    </xdr:from>
    <xdr:to>
      <xdr:col>7</xdr:col>
      <xdr:colOff>884555</xdr:colOff>
      <xdr:row>42</xdr:row>
      <xdr:rowOff>120015</xdr:rowOff>
    </xdr:to>
    <xdr:sp>
      <xdr:nvSpPr>
        <xdr:cNvPr id="12" name="四角形吹き出し 13"/>
        <xdr:cNvSpPr/>
      </xdr:nvSpPr>
      <xdr:spPr>
        <a:xfrm>
          <a:off x="8253730" y="729424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6</xdr:col>
      <xdr:colOff>570865</xdr:colOff>
      <xdr:row>25</xdr:row>
      <xdr:rowOff>32385</xdr:rowOff>
    </xdr:from>
    <xdr:to>
      <xdr:col>13</xdr:col>
      <xdr:colOff>4036695</xdr:colOff>
      <xdr:row>82</xdr:row>
      <xdr:rowOff>59690</xdr:rowOff>
    </xdr:to>
    <xdr:pic>
      <xdr:nvPicPr>
        <xdr:cNvPr id="9" name="図形 8"/>
        <xdr:cNvPicPr>
          <a:picLocks noChangeAspect="1"/>
        </xdr:cNvPicPr>
      </xdr:nvPicPr>
      <xdr:blipFill>
        <a:blip r:embed="rId1"/>
        <a:stretch>
          <a:fillRect/>
        </a:stretch>
      </xdr:blipFill>
      <xdr:spPr>
        <a:xfrm>
          <a:off x="8933815" y="4756785"/>
          <a:ext cx="12228830" cy="9799955"/>
        </a:xfrm>
        <a:prstGeom prst="rect">
          <a:avLst/>
        </a:prstGeom>
        <a:noFill/>
        <a:ln w="9525">
          <a:noFill/>
        </a:ln>
      </xdr:spPr>
    </xdr:pic>
    <xdr:clientData/>
  </xdr:twoCellAnchor>
  <xdr:twoCellAnchor>
    <xdr:from>
      <xdr:col>0</xdr:col>
      <xdr:colOff>635</xdr:colOff>
      <xdr:row>25</xdr:row>
      <xdr:rowOff>33655</xdr:rowOff>
    </xdr:from>
    <xdr:to>
      <xdr:col>9</xdr:col>
      <xdr:colOff>113665</xdr:colOff>
      <xdr:row>82</xdr:row>
      <xdr:rowOff>60960</xdr:rowOff>
    </xdr:to>
    <xdr:pic>
      <xdr:nvPicPr>
        <xdr:cNvPr id="8" name="図形 7"/>
        <xdr:cNvPicPr>
          <a:picLocks noChangeAspect="1"/>
        </xdr:cNvPicPr>
      </xdr:nvPicPr>
      <xdr:blipFill>
        <a:blip r:embed="rId2"/>
        <a:stretch>
          <a:fillRect/>
        </a:stretch>
      </xdr:blipFill>
      <xdr:spPr>
        <a:xfrm>
          <a:off x="635" y="4758055"/>
          <a:ext cx="12228830" cy="9799955"/>
        </a:xfrm>
        <a:prstGeom prst="rect">
          <a:avLst/>
        </a:prstGeom>
        <a:noFill/>
        <a:ln w="9525">
          <a:noFill/>
        </a:ln>
      </xdr:spPr>
    </xdr:pic>
    <xdr:clientData/>
  </xdr:twoCellAnchor>
  <xdr:twoCellAnchor>
    <xdr:from>
      <xdr:col>6</xdr:col>
      <xdr:colOff>543560</xdr:colOff>
      <xdr:row>3</xdr:row>
      <xdr:rowOff>163195</xdr:rowOff>
    </xdr:from>
    <xdr:to>
      <xdr:col>13</xdr:col>
      <xdr:colOff>4009390</xdr:colOff>
      <xdr:row>61</xdr:row>
      <xdr:rowOff>19050</xdr:rowOff>
    </xdr:to>
    <xdr:pic>
      <xdr:nvPicPr>
        <xdr:cNvPr id="7" name="図形 6"/>
        <xdr:cNvPicPr>
          <a:picLocks noChangeAspect="1"/>
        </xdr:cNvPicPr>
      </xdr:nvPicPr>
      <xdr:blipFill>
        <a:blip r:embed="rId3"/>
        <a:stretch>
          <a:fillRect/>
        </a:stretch>
      </xdr:blipFill>
      <xdr:spPr>
        <a:xfrm>
          <a:off x="8906510" y="111569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4"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96</xdr:row>
      <xdr:rowOff>320675</xdr:rowOff>
    </xdr:from>
    <xdr:to>
      <xdr:col>16</xdr:col>
      <xdr:colOff>685800</xdr:colOff>
      <xdr:row>103</xdr:row>
      <xdr:rowOff>130175</xdr:rowOff>
    </xdr:to>
    <xdr:sp>
      <xdr:nvSpPr>
        <xdr:cNvPr id="5" name="四角形 4"/>
        <xdr:cNvSpPr/>
      </xdr:nvSpPr>
      <xdr:spPr>
        <a:xfrm>
          <a:off x="25507950" y="17608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2759710</xdr:colOff>
      <xdr:row>46</xdr:row>
      <xdr:rowOff>103505</xdr:rowOff>
    </xdr:from>
    <xdr:to>
      <xdr:col>7</xdr:col>
      <xdr:colOff>972185</xdr:colOff>
      <xdr:row>49</xdr:row>
      <xdr:rowOff>120650</xdr:rowOff>
    </xdr:to>
    <xdr:sp>
      <xdr:nvSpPr>
        <xdr:cNvPr id="2" name="四角形吹き出し 13"/>
        <xdr:cNvSpPr/>
      </xdr:nvSpPr>
      <xdr:spPr>
        <a:xfrm>
          <a:off x="8341360" y="842835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6</xdr:col>
      <xdr:colOff>589915</xdr:colOff>
      <xdr:row>3</xdr:row>
      <xdr:rowOff>170815</xdr:rowOff>
    </xdr:from>
    <xdr:to>
      <xdr:col>13</xdr:col>
      <xdr:colOff>4055745</xdr:colOff>
      <xdr:row>60</xdr:row>
      <xdr:rowOff>131445</xdr:rowOff>
    </xdr:to>
    <xdr:pic>
      <xdr:nvPicPr>
        <xdr:cNvPr id="8" name="図形 7"/>
        <xdr:cNvPicPr>
          <a:picLocks noChangeAspect="1"/>
        </xdr:cNvPicPr>
      </xdr:nvPicPr>
      <xdr:blipFill>
        <a:blip r:embed="rId1"/>
        <a:stretch>
          <a:fillRect/>
        </a:stretch>
      </xdr:blipFill>
      <xdr:spPr>
        <a:xfrm>
          <a:off x="895286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78740</xdr:colOff>
      <xdr:row>46</xdr:row>
      <xdr:rowOff>60960</xdr:rowOff>
    </xdr:from>
    <xdr:to>
      <xdr:col>7</xdr:col>
      <xdr:colOff>1072515</xdr:colOff>
      <xdr:row>49</xdr:row>
      <xdr:rowOff>78105</xdr:rowOff>
    </xdr:to>
    <xdr:sp>
      <xdr:nvSpPr>
        <xdr:cNvPr id="6" name="四角形吹き出し 13"/>
        <xdr:cNvSpPr/>
      </xdr:nvSpPr>
      <xdr:spPr>
        <a:xfrm>
          <a:off x="8441690" y="845248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Ｆ式項目が正常値低値(70未満)</a:t>
          </a:r>
          <a:endParaRPr lang="en-US" altLang="ja-JP">
            <a:solidFill>
              <a:sysClr val="windowText" lastClr="000000"/>
            </a:solidFill>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6</xdr:col>
      <xdr:colOff>641350</xdr:colOff>
      <xdr:row>4</xdr:row>
      <xdr:rowOff>26035</xdr:rowOff>
    </xdr:from>
    <xdr:to>
      <xdr:col>13</xdr:col>
      <xdr:colOff>4107180</xdr:colOff>
      <xdr:row>61</xdr:row>
      <xdr:rowOff>53340</xdr:rowOff>
    </xdr:to>
    <xdr:pic>
      <xdr:nvPicPr>
        <xdr:cNvPr id="7" name="図形 6"/>
        <xdr:cNvPicPr>
          <a:picLocks noChangeAspect="1"/>
        </xdr:cNvPicPr>
      </xdr:nvPicPr>
      <xdr:blipFill>
        <a:blip r:embed="rId1"/>
        <a:stretch>
          <a:fillRect/>
        </a:stretch>
      </xdr:blipFill>
      <xdr:spPr>
        <a:xfrm>
          <a:off x="9004300" y="114998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698500</xdr:colOff>
      <xdr:row>40</xdr:row>
      <xdr:rowOff>19050</xdr:rowOff>
    </xdr:from>
    <xdr:to>
      <xdr:col>6</xdr:col>
      <xdr:colOff>730885</xdr:colOff>
      <xdr:row>41</xdr:row>
      <xdr:rowOff>45720</xdr:rowOff>
    </xdr:to>
    <xdr:sp>
      <xdr:nvSpPr>
        <xdr:cNvPr id="4" name="四角形 8"/>
        <xdr:cNvSpPr/>
      </xdr:nvSpPr>
      <xdr:spPr>
        <a:xfrm>
          <a:off x="3213100" y="731520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1168400</xdr:colOff>
      <xdr:row>44</xdr:row>
      <xdr:rowOff>62230</xdr:rowOff>
    </xdr:from>
    <xdr:to>
      <xdr:col>6</xdr:col>
      <xdr:colOff>914400</xdr:colOff>
      <xdr:row>47</xdr:row>
      <xdr:rowOff>79375</xdr:rowOff>
    </xdr:to>
    <xdr:sp>
      <xdr:nvSpPr>
        <xdr:cNvPr id="2" name="四角形吹き出し 13"/>
        <xdr:cNvSpPr/>
      </xdr:nvSpPr>
      <xdr:spPr>
        <a:xfrm>
          <a:off x="6750050" y="804418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6</xdr:col>
      <xdr:colOff>508000</xdr:colOff>
      <xdr:row>3</xdr:row>
      <xdr:rowOff>163830</xdr:rowOff>
    </xdr:from>
    <xdr:to>
      <xdr:col>13</xdr:col>
      <xdr:colOff>3973830</xdr:colOff>
      <xdr:row>60</xdr:row>
      <xdr:rowOff>124460</xdr:rowOff>
    </xdr:to>
    <xdr:pic>
      <xdr:nvPicPr>
        <xdr:cNvPr id="8" name="図形 7"/>
        <xdr:cNvPicPr>
          <a:picLocks noChangeAspect="1"/>
        </xdr:cNvPicPr>
      </xdr:nvPicPr>
      <xdr:blipFill>
        <a:blip r:embed="rId1"/>
        <a:stretch>
          <a:fillRect/>
        </a:stretch>
      </xdr:blipFill>
      <xdr:spPr>
        <a:xfrm>
          <a:off x="8870950" y="111633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712470</xdr:colOff>
      <xdr:row>39</xdr:row>
      <xdr:rowOff>114300</xdr:rowOff>
    </xdr:from>
    <xdr:to>
      <xdr:col>6</xdr:col>
      <xdr:colOff>449580</xdr:colOff>
      <xdr:row>40</xdr:row>
      <xdr:rowOff>170815</xdr:rowOff>
    </xdr:to>
    <xdr:sp>
      <xdr:nvSpPr>
        <xdr:cNvPr id="4" name="四角形 48"/>
        <xdr:cNvSpPr/>
      </xdr:nvSpPr>
      <xdr:spPr>
        <a:xfrm>
          <a:off x="3227070" y="730567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2555240</xdr:colOff>
      <xdr:row>44</xdr:row>
      <xdr:rowOff>47625</xdr:rowOff>
    </xdr:from>
    <xdr:to>
      <xdr:col>7</xdr:col>
      <xdr:colOff>767715</xdr:colOff>
      <xdr:row>47</xdr:row>
      <xdr:rowOff>64770</xdr:rowOff>
    </xdr:to>
    <xdr:sp>
      <xdr:nvSpPr>
        <xdr:cNvPr id="6" name="四角形吹き出し 13"/>
        <xdr:cNvSpPr/>
      </xdr:nvSpPr>
      <xdr:spPr>
        <a:xfrm>
          <a:off x="8136890" y="80962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6</xdr:col>
      <xdr:colOff>854710</xdr:colOff>
      <xdr:row>3</xdr:row>
      <xdr:rowOff>166370</xdr:rowOff>
    </xdr:from>
    <xdr:to>
      <xdr:col>13</xdr:col>
      <xdr:colOff>4320540</xdr:colOff>
      <xdr:row>61</xdr:row>
      <xdr:rowOff>22225</xdr:rowOff>
    </xdr:to>
    <xdr:pic>
      <xdr:nvPicPr>
        <xdr:cNvPr id="3" name="図形 2"/>
        <xdr:cNvPicPr>
          <a:picLocks noChangeAspect="1"/>
        </xdr:cNvPicPr>
      </xdr:nvPicPr>
      <xdr:blipFill>
        <a:blip r:embed="rId1"/>
        <a:stretch>
          <a:fillRect/>
        </a:stretch>
      </xdr:blipFill>
      <xdr:spPr>
        <a:xfrm>
          <a:off x="921766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657225</xdr:colOff>
      <xdr:row>34</xdr:row>
      <xdr:rowOff>87630</xdr:rowOff>
    </xdr:from>
    <xdr:to>
      <xdr:col>6</xdr:col>
      <xdr:colOff>690245</xdr:colOff>
      <xdr:row>36</xdr:row>
      <xdr:rowOff>127635</xdr:rowOff>
    </xdr:to>
    <xdr:sp>
      <xdr:nvSpPr>
        <xdr:cNvPr id="4" name="四角形 8"/>
        <xdr:cNvSpPr/>
      </xdr:nvSpPr>
      <xdr:spPr>
        <a:xfrm>
          <a:off x="3171825" y="6355080"/>
          <a:ext cx="5881370" cy="38290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6</xdr:col>
      <xdr:colOff>349885</xdr:colOff>
      <xdr:row>40</xdr:row>
      <xdr:rowOff>0</xdr:rowOff>
    </xdr:from>
    <xdr:to>
      <xdr:col>7</xdr:col>
      <xdr:colOff>1343660</xdr:colOff>
      <xdr:row>43</xdr:row>
      <xdr:rowOff>17145</xdr:rowOff>
    </xdr:to>
    <xdr:sp>
      <xdr:nvSpPr>
        <xdr:cNvPr id="6" name="四角形吹き出し 13"/>
        <xdr:cNvSpPr/>
      </xdr:nvSpPr>
      <xdr:spPr>
        <a:xfrm>
          <a:off x="8712835" y="72961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6</xdr:col>
      <xdr:colOff>970915</xdr:colOff>
      <xdr:row>3</xdr:row>
      <xdr:rowOff>169545</xdr:rowOff>
    </xdr:from>
    <xdr:to>
      <xdr:col>13</xdr:col>
      <xdr:colOff>4436745</xdr:colOff>
      <xdr:row>60</xdr:row>
      <xdr:rowOff>130175</xdr:rowOff>
    </xdr:to>
    <xdr:pic>
      <xdr:nvPicPr>
        <xdr:cNvPr id="9" name="図形 8"/>
        <xdr:cNvPicPr>
          <a:picLocks noChangeAspect="1"/>
        </xdr:cNvPicPr>
      </xdr:nvPicPr>
      <xdr:blipFill>
        <a:blip r:embed="rId1"/>
        <a:stretch>
          <a:fillRect/>
        </a:stretch>
      </xdr:blipFill>
      <xdr:spPr>
        <a:xfrm>
          <a:off x="9333865" y="11220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34</xdr:row>
      <xdr:rowOff>19050</xdr:rowOff>
    </xdr:from>
    <xdr:to>
      <xdr:col>6</xdr:col>
      <xdr:colOff>309880</xdr:colOff>
      <xdr:row>36</xdr:row>
      <xdr:rowOff>62230</xdr:rowOff>
    </xdr:to>
    <xdr:sp>
      <xdr:nvSpPr>
        <xdr:cNvPr id="4" name="四角形 8"/>
        <xdr:cNvSpPr/>
      </xdr:nvSpPr>
      <xdr:spPr>
        <a:xfrm>
          <a:off x="4435475" y="6353175"/>
          <a:ext cx="4237355" cy="38608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171</xdr:row>
      <xdr:rowOff>130175</xdr:rowOff>
    </xdr:to>
    <xdr:sp>
      <xdr:nvSpPr>
        <xdr:cNvPr id="5" name="四角形 4"/>
        <xdr:cNvSpPr/>
      </xdr:nvSpPr>
      <xdr:spPr>
        <a:xfrm>
          <a:off x="25507950" y="14589125"/>
          <a:ext cx="0" cy="189357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2712085</xdr:colOff>
      <xdr:row>39</xdr:row>
      <xdr:rowOff>88265</xdr:rowOff>
    </xdr:from>
    <xdr:to>
      <xdr:col>7</xdr:col>
      <xdr:colOff>924560</xdr:colOff>
      <xdr:row>42</xdr:row>
      <xdr:rowOff>105410</xdr:rowOff>
    </xdr:to>
    <xdr:sp>
      <xdr:nvSpPr>
        <xdr:cNvPr id="6" name="四角形吹き出し 13"/>
        <xdr:cNvSpPr/>
      </xdr:nvSpPr>
      <xdr:spPr>
        <a:xfrm>
          <a:off x="8293735" y="727964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6</xdr:col>
      <xdr:colOff>575310</xdr:colOff>
      <xdr:row>4</xdr:row>
      <xdr:rowOff>17780</xdr:rowOff>
    </xdr:from>
    <xdr:to>
      <xdr:col>13</xdr:col>
      <xdr:colOff>4041140</xdr:colOff>
      <xdr:row>61</xdr:row>
      <xdr:rowOff>45085</xdr:rowOff>
    </xdr:to>
    <xdr:pic>
      <xdr:nvPicPr>
        <xdr:cNvPr id="7" name="図形 6"/>
        <xdr:cNvPicPr>
          <a:picLocks noChangeAspect="1"/>
        </xdr:cNvPicPr>
      </xdr:nvPicPr>
      <xdr:blipFill>
        <a:blip r:embed="rId1"/>
        <a:stretch>
          <a:fillRect/>
        </a:stretch>
      </xdr:blipFill>
      <xdr:spPr>
        <a:xfrm>
          <a:off x="8938260" y="114173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683260</xdr:colOff>
      <xdr:row>23</xdr:row>
      <xdr:rowOff>33655</xdr:rowOff>
    </xdr:from>
    <xdr:to>
      <xdr:col>6</xdr:col>
      <xdr:colOff>716915</xdr:colOff>
      <xdr:row>24</xdr:row>
      <xdr:rowOff>141605</xdr:rowOff>
    </xdr:to>
    <xdr:sp>
      <xdr:nvSpPr>
        <xdr:cNvPr id="4" name="四角形 8"/>
        <xdr:cNvSpPr/>
      </xdr:nvSpPr>
      <xdr:spPr>
        <a:xfrm>
          <a:off x="3197860" y="4415155"/>
          <a:ext cx="5882005" cy="2794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80</xdr:row>
      <xdr:rowOff>130175</xdr:rowOff>
    </xdr:to>
    <xdr:sp>
      <xdr:nvSpPr>
        <xdr:cNvPr id="5" name="四角形 4"/>
        <xdr:cNvSpPr/>
      </xdr:nvSpPr>
      <xdr:spPr>
        <a:xfrm>
          <a:off x="25507950" y="14008100"/>
          <a:ext cx="0" cy="8858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694055</xdr:colOff>
      <xdr:row>3</xdr:row>
      <xdr:rowOff>156845</xdr:rowOff>
    </xdr:from>
    <xdr:to>
      <xdr:col>13</xdr:col>
      <xdr:colOff>4159885</xdr:colOff>
      <xdr:row>60</xdr:row>
      <xdr:rowOff>117475</xdr:rowOff>
    </xdr:to>
    <xdr:pic>
      <xdr:nvPicPr>
        <xdr:cNvPr id="9" name="図形 8"/>
        <xdr:cNvPicPr>
          <a:picLocks noChangeAspect="1"/>
        </xdr:cNvPicPr>
      </xdr:nvPicPr>
      <xdr:blipFill>
        <a:blip r:embed="rId1"/>
        <a:stretch>
          <a:fillRect/>
        </a:stretch>
      </xdr:blipFill>
      <xdr:spPr>
        <a:xfrm>
          <a:off x="9057005" y="11093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658495</xdr:colOff>
      <xdr:row>22</xdr:row>
      <xdr:rowOff>170180</xdr:rowOff>
    </xdr:from>
    <xdr:to>
      <xdr:col>6</xdr:col>
      <xdr:colOff>410210</xdr:colOff>
      <xdr:row>24</xdr:row>
      <xdr:rowOff>13970</xdr:rowOff>
    </xdr:to>
    <xdr:sp>
      <xdr:nvSpPr>
        <xdr:cNvPr id="4" name="四角形 48"/>
        <xdr:cNvSpPr/>
      </xdr:nvSpPr>
      <xdr:spPr>
        <a:xfrm>
          <a:off x="3173095" y="444690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158</xdr:row>
      <xdr:rowOff>130175</xdr:rowOff>
    </xdr:to>
    <xdr:sp>
      <xdr:nvSpPr>
        <xdr:cNvPr id="5" name="四角形 4"/>
        <xdr:cNvSpPr/>
      </xdr:nvSpPr>
      <xdr:spPr>
        <a:xfrm>
          <a:off x="25507950" y="14589125"/>
          <a:ext cx="0" cy="163639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1002030</xdr:colOff>
      <xdr:row>27</xdr:row>
      <xdr:rowOff>34925</xdr:rowOff>
    </xdr:from>
    <xdr:to>
      <xdr:col>6</xdr:col>
      <xdr:colOff>748030</xdr:colOff>
      <xdr:row>30</xdr:row>
      <xdr:rowOff>52070</xdr:rowOff>
    </xdr:to>
    <xdr:sp>
      <xdr:nvSpPr>
        <xdr:cNvPr id="7" name="四角形吹き出し 13"/>
        <xdr:cNvSpPr/>
      </xdr:nvSpPr>
      <xdr:spPr>
        <a:xfrm>
          <a:off x="6583680" y="51689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767080</xdr:colOff>
      <xdr:row>25</xdr:row>
      <xdr:rowOff>43180</xdr:rowOff>
    </xdr:from>
    <xdr:to>
      <xdr:col>13</xdr:col>
      <xdr:colOff>4232910</xdr:colOff>
      <xdr:row>82</xdr:row>
      <xdr:rowOff>69850</xdr:rowOff>
    </xdr:to>
    <xdr:pic>
      <xdr:nvPicPr>
        <xdr:cNvPr id="11" name="図形 10"/>
        <xdr:cNvPicPr>
          <a:picLocks noChangeAspect="1"/>
        </xdr:cNvPicPr>
      </xdr:nvPicPr>
      <xdr:blipFill>
        <a:blip r:embed="rId1"/>
        <a:stretch>
          <a:fillRect/>
        </a:stretch>
      </xdr:blipFill>
      <xdr:spPr>
        <a:xfrm>
          <a:off x="9130030" y="4767580"/>
          <a:ext cx="12228830" cy="9799320"/>
        </a:xfrm>
        <a:prstGeom prst="rect">
          <a:avLst/>
        </a:prstGeom>
        <a:noFill/>
        <a:ln w="9525">
          <a:noFill/>
        </a:ln>
      </xdr:spPr>
    </xdr:pic>
    <xdr:clientData/>
  </xdr:twoCellAnchor>
  <xdr:twoCellAnchor>
    <xdr:from>
      <xdr:col>0</xdr:col>
      <xdr:colOff>635</xdr:colOff>
      <xdr:row>25</xdr:row>
      <xdr:rowOff>31115</xdr:rowOff>
    </xdr:from>
    <xdr:to>
      <xdr:col>9</xdr:col>
      <xdr:colOff>113665</xdr:colOff>
      <xdr:row>82</xdr:row>
      <xdr:rowOff>58420</xdr:rowOff>
    </xdr:to>
    <xdr:pic>
      <xdr:nvPicPr>
        <xdr:cNvPr id="10" name="図形 9"/>
        <xdr:cNvPicPr>
          <a:picLocks noChangeAspect="1"/>
        </xdr:cNvPicPr>
      </xdr:nvPicPr>
      <xdr:blipFill>
        <a:blip r:embed="rId2"/>
        <a:stretch>
          <a:fillRect/>
        </a:stretch>
      </xdr:blipFill>
      <xdr:spPr>
        <a:xfrm>
          <a:off x="635" y="4755515"/>
          <a:ext cx="12228830" cy="9799955"/>
        </a:xfrm>
        <a:prstGeom prst="rect">
          <a:avLst/>
        </a:prstGeom>
        <a:noFill/>
        <a:ln w="9525">
          <a:noFill/>
        </a:ln>
      </xdr:spPr>
    </xdr:pic>
    <xdr:clientData/>
  </xdr:twoCellAnchor>
  <xdr:twoCellAnchor>
    <xdr:from>
      <xdr:col>6</xdr:col>
      <xdr:colOff>686435</xdr:colOff>
      <xdr:row>3</xdr:row>
      <xdr:rowOff>157480</xdr:rowOff>
    </xdr:from>
    <xdr:to>
      <xdr:col>13</xdr:col>
      <xdr:colOff>4152265</xdr:colOff>
      <xdr:row>61</xdr:row>
      <xdr:rowOff>13335</xdr:rowOff>
    </xdr:to>
    <xdr:pic>
      <xdr:nvPicPr>
        <xdr:cNvPr id="9" name="図形 8"/>
        <xdr:cNvPicPr>
          <a:picLocks noChangeAspect="1"/>
        </xdr:cNvPicPr>
      </xdr:nvPicPr>
      <xdr:blipFill>
        <a:blip r:embed="rId3"/>
        <a:stretch>
          <a:fillRect/>
        </a:stretch>
      </xdr:blipFill>
      <xdr:spPr>
        <a:xfrm>
          <a:off x="9049385" y="110998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8" name="図形 7"/>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96</xdr:row>
      <xdr:rowOff>320675</xdr:rowOff>
    </xdr:from>
    <xdr:to>
      <xdr:col>16</xdr:col>
      <xdr:colOff>685800</xdr:colOff>
      <xdr:row>103</xdr:row>
      <xdr:rowOff>130175</xdr:rowOff>
    </xdr:to>
    <xdr:sp>
      <xdr:nvSpPr>
        <xdr:cNvPr id="7" name="四角形 6"/>
        <xdr:cNvSpPr/>
      </xdr:nvSpPr>
      <xdr:spPr>
        <a:xfrm>
          <a:off x="25507950" y="17608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1451610</xdr:colOff>
      <xdr:row>46</xdr:row>
      <xdr:rowOff>157480</xdr:rowOff>
    </xdr:from>
    <xdr:to>
      <xdr:col>6</xdr:col>
      <xdr:colOff>1197610</xdr:colOff>
      <xdr:row>50</xdr:row>
      <xdr:rowOff>3175</xdr:rowOff>
    </xdr:to>
    <xdr:sp>
      <xdr:nvSpPr>
        <xdr:cNvPr id="2" name="四角形吹き出し 13"/>
        <xdr:cNvSpPr/>
      </xdr:nvSpPr>
      <xdr:spPr>
        <a:xfrm>
          <a:off x="7033260" y="84823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598805</xdr:colOff>
      <xdr:row>24</xdr:row>
      <xdr:rowOff>100965</xdr:rowOff>
    </xdr:from>
    <xdr:to>
      <xdr:col>13</xdr:col>
      <xdr:colOff>4064635</xdr:colOff>
      <xdr:row>81</xdr:row>
      <xdr:rowOff>128270</xdr:rowOff>
    </xdr:to>
    <xdr:pic>
      <xdr:nvPicPr>
        <xdr:cNvPr id="11" name="図形 10"/>
        <xdr:cNvPicPr>
          <a:picLocks noChangeAspect="1"/>
        </xdr:cNvPicPr>
      </xdr:nvPicPr>
      <xdr:blipFill>
        <a:blip r:embed="rId1"/>
        <a:stretch>
          <a:fillRect/>
        </a:stretch>
      </xdr:blipFill>
      <xdr:spPr>
        <a:xfrm>
          <a:off x="8961755" y="4720590"/>
          <a:ext cx="12228830" cy="9799955"/>
        </a:xfrm>
        <a:prstGeom prst="rect">
          <a:avLst/>
        </a:prstGeom>
        <a:noFill/>
        <a:ln w="9525">
          <a:noFill/>
        </a:ln>
      </xdr:spPr>
    </xdr:pic>
    <xdr:clientData/>
  </xdr:twoCellAnchor>
  <xdr:twoCellAnchor>
    <xdr:from>
      <xdr:col>0</xdr:col>
      <xdr:colOff>635</xdr:colOff>
      <xdr:row>24</xdr:row>
      <xdr:rowOff>111760</xdr:rowOff>
    </xdr:from>
    <xdr:to>
      <xdr:col>9</xdr:col>
      <xdr:colOff>113665</xdr:colOff>
      <xdr:row>81</xdr:row>
      <xdr:rowOff>139065</xdr:rowOff>
    </xdr:to>
    <xdr:pic>
      <xdr:nvPicPr>
        <xdr:cNvPr id="10" name="図形 9"/>
        <xdr:cNvPicPr>
          <a:picLocks noChangeAspect="1"/>
        </xdr:cNvPicPr>
      </xdr:nvPicPr>
      <xdr:blipFill>
        <a:blip r:embed="rId2"/>
        <a:stretch>
          <a:fillRect/>
        </a:stretch>
      </xdr:blipFill>
      <xdr:spPr>
        <a:xfrm>
          <a:off x="635" y="4731385"/>
          <a:ext cx="12228830" cy="9799955"/>
        </a:xfrm>
        <a:prstGeom prst="rect">
          <a:avLst/>
        </a:prstGeom>
        <a:noFill/>
        <a:ln w="9525">
          <a:noFill/>
        </a:ln>
      </xdr:spPr>
    </xdr:pic>
    <xdr:clientData/>
  </xdr:twoCellAnchor>
  <xdr:twoCellAnchor>
    <xdr:from>
      <xdr:col>6</xdr:col>
      <xdr:colOff>625475</xdr:colOff>
      <xdr:row>3</xdr:row>
      <xdr:rowOff>170815</xdr:rowOff>
    </xdr:from>
    <xdr:to>
      <xdr:col>13</xdr:col>
      <xdr:colOff>4091305</xdr:colOff>
      <xdr:row>60</xdr:row>
      <xdr:rowOff>131445</xdr:rowOff>
    </xdr:to>
    <xdr:pic>
      <xdr:nvPicPr>
        <xdr:cNvPr id="9" name="図形 8"/>
        <xdr:cNvPicPr>
          <a:picLocks noChangeAspect="1"/>
        </xdr:cNvPicPr>
      </xdr:nvPicPr>
      <xdr:blipFill>
        <a:blip r:embed="rId3"/>
        <a:stretch>
          <a:fillRect/>
        </a:stretch>
      </xdr:blipFill>
      <xdr:spPr>
        <a:xfrm>
          <a:off x="898842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4"/>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98</xdr:row>
      <xdr:rowOff>320675</xdr:rowOff>
    </xdr:from>
    <xdr:to>
      <xdr:col>16</xdr:col>
      <xdr:colOff>685800</xdr:colOff>
      <xdr:row>179</xdr:row>
      <xdr:rowOff>130175</xdr:rowOff>
    </xdr:to>
    <xdr:sp>
      <xdr:nvSpPr>
        <xdr:cNvPr id="5" name="四角形 4"/>
        <xdr:cNvSpPr/>
      </xdr:nvSpPr>
      <xdr:spPr>
        <a:xfrm>
          <a:off x="25507950" y="18018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1473835</xdr:colOff>
      <xdr:row>46</xdr:row>
      <xdr:rowOff>77470</xdr:rowOff>
    </xdr:from>
    <xdr:to>
      <xdr:col>6</xdr:col>
      <xdr:colOff>1219835</xdr:colOff>
      <xdr:row>49</xdr:row>
      <xdr:rowOff>94615</xdr:rowOff>
    </xdr:to>
    <xdr:sp>
      <xdr:nvSpPr>
        <xdr:cNvPr id="7" name="四角形吹き出し 13"/>
        <xdr:cNvSpPr/>
      </xdr:nvSpPr>
      <xdr:spPr>
        <a:xfrm>
          <a:off x="7055485" y="846899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Ｆ式項目が基準値(70-139)</a:t>
          </a:r>
          <a:endParaRPr lang="en-US" altLang="ja-JP">
            <a:solidFill>
              <a:sysClr val="windowText" lastClr="000000"/>
            </a:solidFill>
          </a:endParaRPr>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6</xdr:col>
      <xdr:colOff>699135</xdr:colOff>
      <xdr:row>3</xdr:row>
      <xdr:rowOff>165100</xdr:rowOff>
    </xdr:from>
    <xdr:to>
      <xdr:col>13</xdr:col>
      <xdr:colOff>4164965</xdr:colOff>
      <xdr:row>61</xdr:row>
      <xdr:rowOff>20955</xdr:rowOff>
    </xdr:to>
    <xdr:pic>
      <xdr:nvPicPr>
        <xdr:cNvPr id="7" name="図形 6"/>
        <xdr:cNvPicPr>
          <a:picLocks noChangeAspect="1"/>
        </xdr:cNvPicPr>
      </xdr:nvPicPr>
      <xdr:blipFill>
        <a:blip r:embed="rId1"/>
        <a:stretch>
          <a:fillRect/>
        </a:stretch>
      </xdr:blipFill>
      <xdr:spPr>
        <a:xfrm>
          <a:off x="9062085" y="1117600"/>
          <a:ext cx="12228830" cy="9799955"/>
        </a:xfrm>
        <a:prstGeom prst="rect">
          <a:avLst/>
        </a:prstGeom>
        <a:noFill/>
        <a:ln w="9525">
          <a:noFill/>
        </a:ln>
      </xdr:spPr>
    </xdr:pic>
    <xdr:clientData/>
  </xdr:twoCellAnchor>
  <xdr:twoCellAnchor>
    <xdr:from>
      <xdr:col>0</xdr:col>
      <xdr:colOff>9525</xdr:colOff>
      <xdr:row>3</xdr:row>
      <xdr:rowOff>170180</xdr:rowOff>
    </xdr:from>
    <xdr:to>
      <xdr:col>9</xdr:col>
      <xdr:colOff>122555</xdr:colOff>
      <xdr:row>61</xdr:row>
      <xdr:rowOff>26035</xdr:rowOff>
    </xdr:to>
    <xdr:pic>
      <xdr:nvPicPr>
        <xdr:cNvPr id="6" name="図形 5"/>
        <xdr:cNvPicPr>
          <a:picLocks noChangeAspect="1"/>
        </xdr:cNvPicPr>
      </xdr:nvPicPr>
      <xdr:blipFill>
        <a:blip r:embed="rId2"/>
        <a:stretch>
          <a:fillRect/>
        </a:stretch>
      </xdr:blipFill>
      <xdr:spPr>
        <a:xfrm>
          <a:off x="9525" y="1122680"/>
          <a:ext cx="12228830" cy="9799955"/>
        </a:xfrm>
        <a:prstGeom prst="rect">
          <a:avLst/>
        </a:prstGeom>
        <a:noFill/>
        <a:ln w="9525">
          <a:noFill/>
        </a:ln>
      </xdr:spPr>
    </xdr:pic>
    <xdr:clientData/>
  </xdr:twoCellAnchor>
  <xdr:twoCellAnchor>
    <xdr:from>
      <xdr:col>3</xdr:col>
      <xdr:colOff>697230</xdr:colOff>
      <xdr:row>36</xdr:row>
      <xdr:rowOff>114300</xdr:rowOff>
    </xdr:from>
    <xdr:to>
      <xdr:col>6</xdr:col>
      <xdr:colOff>729615</xdr:colOff>
      <xdr:row>37</xdr:row>
      <xdr:rowOff>140970</xdr:rowOff>
    </xdr:to>
    <xdr:sp>
      <xdr:nvSpPr>
        <xdr:cNvPr id="4" name="四角形 8"/>
        <xdr:cNvSpPr/>
      </xdr:nvSpPr>
      <xdr:spPr>
        <a:xfrm>
          <a:off x="3211830" y="672465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1610360</xdr:colOff>
      <xdr:row>41</xdr:row>
      <xdr:rowOff>62865</xdr:rowOff>
    </xdr:from>
    <xdr:to>
      <xdr:col>6</xdr:col>
      <xdr:colOff>1356360</xdr:colOff>
      <xdr:row>44</xdr:row>
      <xdr:rowOff>80010</xdr:rowOff>
    </xdr:to>
    <xdr:sp>
      <xdr:nvSpPr>
        <xdr:cNvPr id="2" name="四角形吹き出し 13"/>
        <xdr:cNvSpPr/>
      </xdr:nvSpPr>
      <xdr:spPr>
        <a:xfrm>
          <a:off x="7192010" y="753046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6</xdr:col>
      <xdr:colOff>521335</xdr:colOff>
      <xdr:row>3</xdr:row>
      <xdr:rowOff>168275</xdr:rowOff>
    </xdr:from>
    <xdr:to>
      <xdr:col>13</xdr:col>
      <xdr:colOff>3987165</xdr:colOff>
      <xdr:row>60</xdr:row>
      <xdr:rowOff>128905</xdr:rowOff>
    </xdr:to>
    <xdr:pic>
      <xdr:nvPicPr>
        <xdr:cNvPr id="8" name="図形 7"/>
        <xdr:cNvPicPr>
          <a:picLocks noChangeAspect="1"/>
        </xdr:cNvPicPr>
      </xdr:nvPicPr>
      <xdr:blipFill>
        <a:blip r:embed="rId1"/>
        <a:stretch>
          <a:fillRect/>
        </a:stretch>
      </xdr:blipFill>
      <xdr:spPr>
        <a:xfrm>
          <a:off x="8884285" y="112077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697865</xdr:colOff>
      <xdr:row>36</xdr:row>
      <xdr:rowOff>59690</xdr:rowOff>
    </xdr:from>
    <xdr:to>
      <xdr:col>6</xdr:col>
      <xdr:colOff>434975</xdr:colOff>
      <xdr:row>37</xdr:row>
      <xdr:rowOff>116205</xdr:rowOff>
    </xdr:to>
    <xdr:sp>
      <xdr:nvSpPr>
        <xdr:cNvPr id="4" name="四角形 48"/>
        <xdr:cNvSpPr/>
      </xdr:nvSpPr>
      <xdr:spPr>
        <a:xfrm>
          <a:off x="3212465" y="673671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1016635</xdr:colOff>
      <xdr:row>40</xdr:row>
      <xdr:rowOff>142240</xdr:rowOff>
    </xdr:from>
    <xdr:to>
      <xdr:col>6</xdr:col>
      <xdr:colOff>762635</xdr:colOff>
      <xdr:row>43</xdr:row>
      <xdr:rowOff>159385</xdr:rowOff>
    </xdr:to>
    <xdr:sp>
      <xdr:nvSpPr>
        <xdr:cNvPr id="6" name="四角形吹き出し 13"/>
        <xdr:cNvSpPr/>
      </xdr:nvSpPr>
      <xdr:spPr>
        <a:xfrm>
          <a:off x="6598285" y="750506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6</xdr:col>
      <xdr:colOff>521335</xdr:colOff>
      <xdr:row>3</xdr:row>
      <xdr:rowOff>167005</xdr:rowOff>
    </xdr:from>
    <xdr:to>
      <xdr:col>13</xdr:col>
      <xdr:colOff>3987165</xdr:colOff>
      <xdr:row>61</xdr:row>
      <xdr:rowOff>23495</xdr:rowOff>
    </xdr:to>
    <xdr:pic>
      <xdr:nvPicPr>
        <xdr:cNvPr id="7" name="図形 6"/>
        <xdr:cNvPicPr>
          <a:picLocks noChangeAspect="1"/>
        </xdr:cNvPicPr>
      </xdr:nvPicPr>
      <xdr:blipFill>
        <a:blip r:embed="rId1"/>
        <a:stretch>
          <a:fillRect/>
        </a:stretch>
      </xdr:blipFill>
      <xdr:spPr>
        <a:xfrm>
          <a:off x="8884285" y="1119505"/>
          <a:ext cx="12228830" cy="9800590"/>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656590</xdr:colOff>
      <xdr:row>35</xdr:row>
      <xdr:rowOff>100965</xdr:rowOff>
    </xdr:from>
    <xdr:to>
      <xdr:col>6</xdr:col>
      <xdr:colOff>690245</xdr:colOff>
      <xdr:row>36</xdr:row>
      <xdr:rowOff>127635</xdr:rowOff>
    </xdr:to>
    <xdr:sp>
      <xdr:nvSpPr>
        <xdr:cNvPr id="4" name="四角形 8"/>
        <xdr:cNvSpPr/>
      </xdr:nvSpPr>
      <xdr:spPr>
        <a:xfrm>
          <a:off x="3171190" y="6539865"/>
          <a:ext cx="588200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617220</xdr:colOff>
      <xdr:row>40</xdr:row>
      <xdr:rowOff>34925</xdr:rowOff>
    </xdr:from>
    <xdr:to>
      <xdr:col>6</xdr:col>
      <xdr:colOff>363220</xdr:colOff>
      <xdr:row>43</xdr:row>
      <xdr:rowOff>52070</xdr:rowOff>
    </xdr:to>
    <xdr:sp>
      <xdr:nvSpPr>
        <xdr:cNvPr id="2" name="四角形吹き出し 13"/>
        <xdr:cNvSpPr/>
      </xdr:nvSpPr>
      <xdr:spPr>
        <a:xfrm>
          <a:off x="6198870" y="733107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6</xdr:col>
      <xdr:colOff>657860</xdr:colOff>
      <xdr:row>3</xdr:row>
      <xdr:rowOff>153670</xdr:rowOff>
    </xdr:from>
    <xdr:to>
      <xdr:col>13</xdr:col>
      <xdr:colOff>4123690</xdr:colOff>
      <xdr:row>60</xdr:row>
      <xdr:rowOff>114300</xdr:rowOff>
    </xdr:to>
    <xdr:pic>
      <xdr:nvPicPr>
        <xdr:cNvPr id="8" name="図形 7"/>
        <xdr:cNvPicPr>
          <a:picLocks noChangeAspect="1"/>
        </xdr:cNvPicPr>
      </xdr:nvPicPr>
      <xdr:blipFill>
        <a:blip r:embed="rId1"/>
        <a:stretch>
          <a:fillRect/>
        </a:stretch>
      </xdr:blipFill>
      <xdr:spPr>
        <a:xfrm>
          <a:off x="9020810" y="1106170"/>
          <a:ext cx="12228830" cy="9799955"/>
        </a:xfrm>
        <a:prstGeom prst="rect">
          <a:avLst/>
        </a:prstGeom>
        <a:noFill/>
        <a:ln w="9525">
          <a:noFill/>
        </a:ln>
      </xdr:spPr>
    </xdr:pic>
    <xdr:clientData/>
  </xdr:twoCellAnchor>
  <xdr:twoCellAnchor>
    <xdr:from>
      <xdr:col>0</xdr:col>
      <xdr:colOff>635</xdr:colOff>
      <xdr:row>3</xdr:row>
      <xdr:rowOff>156845</xdr:rowOff>
    </xdr:from>
    <xdr:to>
      <xdr:col>9</xdr:col>
      <xdr:colOff>113665</xdr:colOff>
      <xdr:row>60</xdr:row>
      <xdr:rowOff>117475</xdr:rowOff>
    </xdr:to>
    <xdr:pic>
      <xdr:nvPicPr>
        <xdr:cNvPr id="7" name="図形 6"/>
        <xdr:cNvPicPr>
          <a:picLocks noChangeAspect="1"/>
        </xdr:cNvPicPr>
      </xdr:nvPicPr>
      <xdr:blipFill>
        <a:blip r:embed="rId2"/>
        <a:stretch>
          <a:fillRect/>
        </a:stretch>
      </xdr:blipFill>
      <xdr:spPr>
        <a:xfrm>
          <a:off x="635" y="1109345"/>
          <a:ext cx="12228830" cy="9799955"/>
        </a:xfrm>
        <a:prstGeom prst="rect">
          <a:avLst/>
        </a:prstGeom>
        <a:noFill/>
        <a:ln w="9525">
          <a:noFill/>
        </a:ln>
      </xdr:spPr>
    </xdr:pic>
    <xdr:clientData/>
  </xdr:twoCellAnchor>
  <xdr:twoCellAnchor>
    <xdr:from>
      <xdr:col>4</xdr:col>
      <xdr:colOff>387350</xdr:colOff>
      <xdr:row>35</xdr:row>
      <xdr:rowOff>45720</xdr:rowOff>
    </xdr:from>
    <xdr:to>
      <xdr:col>6</xdr:col>
      <xdr:colOff>309880</xdr:colOff>
      <xdr:row>36</xdr:row>
      <xdr:rowOff>62230</xdr:rowOff>
    </xdr:to>
    <xdr:sp>
      <xdr:nvSpPr>
        <xdr:cNvPr id="4" name="四角形 8"/>
        <xdr:cNvSpPr/>
      </xdr:nvSpPr>
      <xdr:spPr>
        <a:xfrm>
          <a:off x="4435475" y="6551295"/>
          <a:ext cx="4237355" cy="18796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2740025</xdr:colOff>
      <xdr:row>39</xdr:row>
      <xdr:rowOff>76200</xdr:rowOff>
    </xdr:from>
    <xdr:to>
      <xdr:col>7</xdr:col>
      <xdr:colOff>952500</xdr:colOff>
      <xdr:row>42</xdr:row>
      <xdr:rowOff>93345</xdr:rowOff>
    </xdr:to>
    <xdr:sp>
      <xdr:nvSpPr>
        <xdr:cNvPr id="2" name="四角形吹き出し 13"/>
        <xdr:cNvSpPr/>
      </xdr:nvSpPr>
      <xdr:spPr>
        <a:xfrm>
          <a:off x="8321675" y="726757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6</xdr:col>
      <xdr:colOff>581660</xdr:colOff>
      <xdr:row>3</xdr:row>
      <xdr:rowOff>160655</xdr:rowOff>
    </xdr:from>
    <xdr:to>
      <xdr:col>13</xdr:col>
      <xdr:colOff>4047490</xdr:colOff>
      <xdr:row>61</xdr:row>
      <xdr:rowOff>16510</xdr:rowOff>
    </xdr:to>
    <xdr:pic>
      <xdr:nvPicPr>
        <xdr:cNvPr id="3" name="図形 2"/>
        <xdr:cNvPicPr>
          <a:picLocks noChangeAspect="1"/>
        </xdr:cNvPicPr>
      </xdr:nvPicPr>
      <xdr:blipFill>
        <a:blip r:embed="rId1"/>
        <a:stretch>
          <a:fillRect/>
        </a:stretch>
      </xdr:blipFill>
      <xdr:spPr>
        <a:xfrm>
          <a:off x="8944610" y="111315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82</xdr:row>
      <xdr:rowOff>130175</xdr:rowOff>
    </xdr:to>
    <xdr:sp>
      <xdr:nvSpPr>
        <xdr:cNvPr id="7" name="四角形 6"/>
        <xdr:cNvSpPr/>
      </xdr:nvSpPr>
      <xdr:spPr>
        <a:xfrm>
          <a:off x="25507950" y="1400810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1610360</xdr:colOff>
      <xdr:row>46</xdr:row>
      <xdr:rowOff>132080</xdr:rowOff>
    </xdr:from>
    <xdr:to>
      <xdr:col>6</xdr:col>
      <xdr:colOff>1356360</xdr:colOff>
      <xdr:row>49</xdr:row>
      <xdr:rowOff>149225</xdr:rowOff>
    </xdr:to>
    <xdr:sp>
      <xdr:nvSpPr>
        <xdr:cNvPr id="5" name="四角形吹き出し 13"/>
        <xdr:cNvSpPr/>
      </xdr:nvSpPr>
      <xdr:spPr>
        <a:xfrm>
          <a:off x="7192010" y="84569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xdr:col>
      <xdr:colOff>508635</xdr:colOff>
      <xdr:row>3</xdr:row>
      <xdr:rowOff>169545</xdr:rowOff>
    </xdr:from>
    <xdr:to>
      <xdr:col>13</xdr:col>
      <xdr:colOff>3974465</xdr:colOff>
      <xdr:row>60</xdr:row>
      <xdr:rowOff>130175</xdr:rowOff>
    </xdr:to>
    <xdr:pic>
      <xdr:nvPicPr>
        <xdr:cNvPr id="9" name="図形 8"/>
        <xdr:cNvPicPr>
          <a:picLocks noChangeAspect="1"/>
        </xdr:cNvPicPr>
      </xdr:nvPicPr>
      <xdr:blipFill>
        <a:blip r:embed="rId1"/>
        <a:stretch>
          <a:fillRect/>
        </a:stretch>
      </xdr:blipFill>
      <xdr:spPr>
        <a:xfrm>
          <a:off x="8871585" y="112204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4"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159</xdr:row>
      <xdr:rowOff>130175</xdr:rowOff>
    </xdr:to>
    <xdr:sp>
      <xdr:nvSpPr>
        <xdr:cNvPr id="5" name="四角形 4"/>
        <xdr:cNvSpPr/>
      </xdr:nvSpPr>
      <xdr:spPr>
        <a:xfrm>
          <a:off x="25507950" y="145891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1297305</xdr:colOff>
      <xdr:row>46</xdr:row>
      <xdr:rowOff>89535</xdr:rowOff>
    </xdr:from>
    <xdr:to>
      <xdr:col>6</xdr:col>
      <xdr:colOff>1043305</xdr:colOff>
      <xdr:row>49</xdr:row>
      <xdr:rowOff>106680</xdr:rowOff>
    </xdr:to>
    <xdr:sp>
      <xdr:nvSpPr>
        <xdr:cNvPr id="10" name="四角形吹き出し 13"/>
        <xdr:cNvSpPr/>
      </xdr:nvSpPr>
      <xdr:spPr>
        <a:xfrm>
          <a:off x="6878955" y="848106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Ｆ式項目が正常値高値(140以上)</a:t>
          </a:r>
          <a:endParaRPr lang="en-US" altLang="ja-JP">
            <a:solidFill>
              <a:sysClr val="windowText" lastClr="000000"/>
            </a:solidFill>
          </a:endParaRPr>
        </a:p>
      </xdr:txBody>
    </xdr: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4</xdr:row>
      <xdr:rowOff>0</xdr:rowOff>
    </xdr:from>
    <xdr:to>
      <xdr:col>9</xdr:col>
      <xdr:colOff>113030</xdr:colOff>
      <xdr:row>61</xdr:row>
      <xdr:rowOff>27305</xdr:rowOff>
    </xdr:to>
    <xdr:pic>
      <xdr:nvPicPr>
        <xdr:cNvPr id="2" name="図形 1"/>
        <xdr:cNvPicPr>
          <a:picLocks noChangeAspect="1"/>
        </xdr:cNvPicPr>
      </xdr:nvPicPr>
      <xdr:blipFill>
        <a:blip r:embed="rId1"/>
        <a:stretch>
          <a:fillRect/>
        </a:stretch>
      </xdr:blipFill>
      <xdr:spPr>
        <a:xfrm>
          <a:off x="0" y="1123950"/>
          <a:ext cx="12228830" cy="9799955"/>
        </a:xfrm>
        <a:prstGeom prst="rect">
          <a:avLst/>
        </a:prstGeom>
        <a:noFill/>
        <a:ln w="9525">
          <a:noFill/>
        </a:ln>
      </xdr:spPr>
    </xdr:pic>
    <xdr:clientData/>
  </xdr:twoCellAnchor>
  <xdr:twoCellAnchor>
    <xdr:from>
      <xdr:col>3</xdr:col>
      <xdr:colOff>683895</xdr:colOff>
      <xdr:row>38</xdr:row>
      <xdr:rowOff>167640</xdr:rowOff>
    </xdr:from>
    <xdr:to>
      <xdr:col>6</xdr:col>
      <xdr:colOff>716280</xdr:colOff>
      <xdr:row>40</xdr:row>
      <xdr:rowOff>22860</xdr:rowOff>
    </xdr:to>
    <xdr:sp>
      <xdr:nvSpPr>
        <xdr:cNvPr id="4" name="四角形 8"/>
        <xdr:cNvSpPr/>
      </xdr:nvSpPr>
      <xdr:spPr>
        <a:xfrm>
          <a:off x="3198495" y="7120890"/>
          <a:ext cx="5880735" cy="19812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843280</xdr:colOff>
      <xdr:row>43</xdr:row>
      <xdr:rowOff>62230</xdr:rowOff>
    </xdr:from>
    <xdr:to>
      <xdr:col>6</xdr:col>
      <xdr:colOff>589280</xdr:colOff>
      <xdr:row>46</xdr:row>
      <xdr:rowOff>79375</xdr:rowOff>
    </xdr:to>
    <xdr:sp>
      <xdr:nvSpPr>
        <xdr:cNvPr id="3" name="四角形吹き出し 13"/>
        <xdr:cNvSpPr/>
      </xdr:nvSpPr>
      <xdr:spPr>
        <a:xfrm>
          <a:off x="6424930" y="787273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6</xdr:col>
      <xdr:colOff>666750</xdr:colOff>
      <xdr:row>3</xdr:row>
      <xdr:rowOff>166370</xdr:rowOff>
    </xdr:from>
    <xdr:to>
      <xdr:col>13</xdr:col>
      <xdr:colOff>4132580</xdr:colOff>
      <xdr:row>60</xdr:row>
      <xdr:rowOff>127000</xdr:rowOff>
    </xdr:to>
    <xdr:pic>
      <xdr:nvPicPr>
        <xdr:cNvPr id="8" name="図形 7"/>
        <xdr:cNvPicPr>
          <a:picLocks noChangeAspect="1"/>
        </xdr:cNvPicPr>
      </xdr:nvPicPr>
      <xdr:blipFill>
        <a:blip r:embed="rId1"/>
        <a:stretch>
          <a:fillRect/>
        </a:stretch>
      </xdr:blipFill>
      <xdr:spPr>
        <a:xfrm>
          <a:off x="9029700" y="111887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712470</xdr:colOff>
      <xdr:row>39</xdr:row>
      <xdr:rowOff>114300</xdr:rowOff>
    </xdr:from>
    <xdr:to>
      <xdr:col>6</xdr:col>
      <xdr:colOff>449580</xdr:colOff>
      <xdr:row>40</xdr:row>
      <xdr:rowOff>170815</xdr:rowOff>
    </xdr:to>
    <xdr:sp>
      <xdr:nvSpPr>
        <xdr:cNvPr id="4" name="四角形 48"/>
        <xdr:cNvSpPr/>
      </xdr:nvSpPr>
      <xdr:spPr>
        <a:xfrm>
          <a:off x="3227070" y="7305675"/>
          <a:ext cx="5585460" cy="22796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2555240</xdr:colOff>
      <xdr:row>44</xdr:row>
      <xdr:rowOff>47625</xdr:rowOff>
    </xdr:from>
    <xdr:to>
      <xdr:col>7</xdr:col>
      <xdr:colOff>767715</xdr:colOff>
      <xdr:row>47</xdr:row>
      <xdr:rowOff>64770</xdr:rowOff>
    </xdr:to>
    <xdr:sp>
      <xdr:nvSpPr>
        <xdr:cNvPr id="6" name="四角形吹き出し 13"/>
        <xdr:cNvSpPr/>
      </xdr:nvSpPr>
      <xdr:spPr>
        <a:xfrm>
          <a:off x="8136890" y="809625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6</xdr:col>
      <xdr:colOff>653415</xdr:colOff>
      <xdr:row>3</xdr:row>
      <xdr:rowOff>161925</xdr:rowOff>
    </xdr:from>
    <xdr:to>
      <xdr:col>13</xdr:col>
      <xdr:colOff>4119245</xdr:colOff>
      <xdr:row>61</xdr:row>
      <xdr:rowOff>17780</xdr:rowOff>
    </xdr:to>
    <xdr:pic>
      <xdr:nvPicPr>
        <xdr:cNvPr id="7" name="図形 6"/>
        <xdr:cNvPicPr>
          <a:picLocks noChangeAspect="1"/>
        </xdr:cNvPicPr>
      </xdr:nvPicPr>
      <xdr:blipFill>
        <a:blip r:embed="rId1"/>
        <a:stretch>
          <a:fillRect/>
        </a:stretch>
      </xdr:blipFill>
      <xdr:spPr>
        <a:xfrm>
          <a:off x="9016365" y="1114425"/>
          <a:ext cx="12228830" cy="9799955"/>
        </a:xfrm>
        <a:prstGeom prst="rect">
          <a:avLst/>
        </a:prstGeom>
        <a:noFill/>
        <a:ln w="9525">
          <a:noFill/>
        </a:ln>
      </xdr:spPr>
    </xdr:pic>
    <xdr:clientData/>
  </xdr:twoCellAnchor>
  <xdr:twoCellAnchor>
    <xdr:from>
      <xdr:col>3</xdr:col>
      <xdr:colOff>657225</xdr:colOff>
      <xdr:row>34</xdr:row>
      <xdr:rowOff>87630</xdr:rowOff>
    </xdr:from>
    <xdr:to>
      <xdr:col>6</xdr:col>
      <xdr:colOff>690245</xdr:colOff>
      <xdr:row>36</xdr:row>
      <xdr:rowOff>127635</xdr:rowOff>
    </xdr:to>
    <xdr:sp>
      <xdr:nvSpPr>
        <xdr:cNvPr id="4" name="四角形 8"/>
        <xdr:cNvSpPr/>
      </xdr:nvSpPr>
      <xdr:spPr>
        <a:xfrm>
          <a:off x="3171825" y="6355080"/>
          <a:ext cx="5881370" cy="38290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83</xdr:row>
      <xdr:rowOff>130175</xdr:rowOff>
    </xdr:to>
    <xdr:sp>
      <xdr:nvSpPr>
        <xdr:cNvPr id="5" name="四角形 4"/>
        <xdr:cNvSpPr/>
      </xdr:nvSpPr>
      <xdr:spPr>
        <a:xfrm>
          <a:off x="25507950" y="1417955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685165</xdr:colOff>
      <xdr:row>34</xdr:row>
      <xdr:rowOff>102870</xdr:rowOff>
    </xdr:from>
    <xdr:to>
      <xdr:col>6</xdr:col>
      <xdr:colOff>718185</xdr:colOff>
      <xdr:row>36</xdr:row>
      <xdr:rowOff>115570</xdr:rowOff>
    </xdr:to>
    <xdr:sp>
      <xdr:nvSpPr>
        <xdr:cNvPr id="2" name="四角形 8"/>
        <xdr:cNvSpPr/>
      </xdr:nvSpPr>
      <xdr:spPr>
        <a:xfrm>
          <a:off x="3199765" y="6370320"/>
          <a:ext cx="5881370" cy="3556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1442085</xdr:colOff>
      <xdr:row>40</xdr:row>
      <xdr:rowOff>37465</xdr:rowOff>
    </xdr:from>
    <xdr:to>
      <xdr:col>6</xdr:col>
      <xdr:colOff>1188085</xdr:colOff>
      <xdr:row>43</xdr:row>
      <xdr:rowOff>54610</xdr:rowOff>
    </xdr:to>
    <xdr:sp>
      <xdr:nvSpPr>
        <xdr:cNvPr id="3" name="四角形吹き出し 13"/>
        <xdr:cNvSpPr/>
      </xdr:nvSpPr>
      <xdr:spPr>
        <a:xfrm>
          <a:off x="7023735" y="73336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6</xdr:col>
      <xdr:colOff>657860</xdr:colOff>
      <xdr:row>3</xdr:row>
      <xdr:rowOff>170815</xdr:rowOff>
    </xdr:from>
    <xdr:to>
      <xdr:col>13</xdr:col>
      <xdr:colOff>4123690</xdr:colOff>
      <xdr:row>60</xdr:row>
      <xdr:rowOff>131445</xdr:rowOff>
    </xdr:to>
    <xdr:pic>
      <xdr:nvPicPr>
        <xdr:cNvPr id="8" name="図形 7"/>
        <xdr:cNvPicPr>
          <a:picLocks noChangeAspect="1"/>
        </xdr:cNvPicPr>
      </xdr:nvPicPr>
      <xdr:blipFill>
        <a:blip r:embed="rId1"/>
        <a:stretch>
          <a:fillRect/>
        </a:stretch>
      </xdr:blipFill>
      <xdr:spPr>
        <a:xfrm>
          <a:off x="9020810"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4</xdr:col>
      <xdr:colOff>387350</xdr:colOff>
      <xdr:row>34</xdr:row>
      <xdr:rowOff>19050</xdr:rowOff>
    </xdr:from>
    <xdr:to>
      <xdr:col>6</xdr:col>
      <xdr:colOff>309880</xdr:colOff>
      <xdr:row>36</xdr:row>
      <xdr:rowOff>62230</xdr:rowOff>
    </xdr:to>
    <xdr:sp>
      <xdr:nvSpPr>
        <xdr:cNvPr id="4" name="四角形 8"/>
        <xdr:cNvSpPr/>
      </xdr:nvSpPr>
      <xdr:spPr>
        <a:xfrm>
          <a:off x="4435475" y="6353175"/>
          <a:ext cx="4237355" cy="38608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1501775</xdr:colOff>
      <xdr:row>39</xdr:row>
      <xdr:rowOff>116840</xdr:rowOff>
    </xdr:from>
    <xdr:to>
      <xdr:col>6</xdr:col>
      <xdr:colOff>1247775</xdr:colOff>
      <xdr:row>42</xdr:row>
      <xdr:rowOff>133985</xdr:rowOff>
    </xdr:to>
    <xdr:sp>
      <xdr:nvSpPr>
        <xdr:cNvPr id="9" name="四角形吹き出し 13"/>
        <xdr:cNvSpPr/>
      </xdr:nvSpPr>
      <xdr:spPr>
        <a:xfrm>
          <a:off x="7083425" y="730821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6</xdr:col>
      <xdr:colOff>601345</xdr:colOff>
      <xdr:row>3</xdr:row>
      <xdr:rowOff>165100</xdr:rowOff>
    </xdr:from>
    <xdr:to>
      <xdr:col>13</xdr:col>
      <xdr:colOff>4067175</xdr:colOff>
      <xdr:row>61</xdr:row>
      <xdr:rowOff>20955</xdr:rowOff>
    </xdr:to>
    <xdr:pic>
      <xdr:nvPicPr>
        <xdr:cNvPr id="7" name="図形 6"/>
        <xdr:cNvPicPr>
          <a:picLocks noChangeAspect="1"/>
        </xdr:cNvPicPr>
      </xdr:nvPicPr>
      <xdr:blipFill>
        <a:blip r:embed="rId1"/>
        <a:stretch>
          <a:fillRect/>
        </a:stretch>
      </xdr:blipFill>
      <xdr:spPr>
        <a:xfrm>
          <a:off x="8964295" y="1117600"/>
          <a:ext cx="12228830" cy="9799955"/>
        </a:xfrm>
        <a:prstGeom prst="rect">
          <a:avLst/>
        </a:prstGeom>
        <a:noFill/>
        <a:ln w="9525">
          <a:noFill/>
        </a:ln>
      </xdr:spPr>
    </xdr:pic>
    <xdr:clientData/>
  </xdr:twoCellAnchor>
  <xdr:twoCellAnchor>
    <xdr:from>
      <xdr:col>3</xdr:col>
      <xdr:colOff>683260</xdr:colOff>
      <xdr:row>23</xdr:row>
      <xdr:rowOff>33655</xdr:rowOff>
    </xdr:from>
    <xdr:to>
      <xdr:col>6</xdr:col>
      <xdr:colOff>716915</xdr:colOff>
      <xdr:row>24</xdr:row>
      <xdr:rowOff>141605</xdr:rowOff>
    </xdr:to>
    <xdr:sp>
      <xdr:nvSpPr>
        <xdr:cNvPr id="4" name="四角形 8"/>
        <xdr:cNvSpPr/>
      </xdr:nvSpPr>
      <xdr:spPr>
        <a:xfrm>
          <a:off x="3197860" y="4415155"/>
          <a:ext cx="5882005" cy="27940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80</xdr:row>
      <xdr:rowOff>130175</xdr:rowOff>
    </xdr:to>
    <xdr:sp>
      <xdr:nvSpPr>
        <xdr:cNvPr id="5" name="四角形 4"/>
        <xdr:cNvSpPr/>
      </xdr:nvSpPr>
      <xdr:spPr>
        <a:xfrm>
          <a:off x="25507950" y="14008100"/>
          <a:ext cx="0" cy="8858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6" name="図形 5"/>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685800</xdr:colOff>
      <xdr:row>23</xdr:row>
      <xdr:rowOff>62865</xdr:rowOff>
    </xdr:from>
    <xdr:to>
      <xdr:col>6</xdr:col>
      <xdr:colOff>437515</xdr:colOff>
      <xdr:row>24</xdr:row>
      <xdr:rowOff>78105</xdr:rowOff>
    </xdr:to>
    <xdr:sp>
      <xdr:nvSpPr>
        <xdr:cNvPr id="2" name="四角形 48"/>
        <xdr:cNvSpPr/>
      </xdr:nvSpPr>
      <xdr:spPr>
        <a:xfrm>
          <a:off x="3200400" y="444436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5</xdr:col>
      <xdr:colOff>1323975</xdr:colOff>
      <xdr:row>27</xdr:row>
      <xdr:rowOff>131445</xdr:rowOff>
    </xdr:from>
    <xdr:to>
      <xdr:col>6</xdr:col>
      <xdr:colOff>1069975</xdr:colOff>
      <xdr:row>30</xdr:row>
      <xdr:rowOff>148590</xdr:rowOff>
    </xdr:to>
    <xdr:sp>
      <xdr:nvSpPr>
        <xdr:cNvPr id="3" name="四角形吹き出し 13"/>
        <xdr:cNvSpPr/>
      </xdr:nvSpPr>
      <xdr:spPr>
        <a:xfrm>
          <a:off x="6905625" y="519874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6</xdr:col>
      <xdr:colOff>508635</xdr:colOff>
      <xdr:row>3</xdr:row>
      <xdr:rowOff>170815</xdr:rowOff>
    </xdr:from>
    <xdr:to>
      <xdr:col>13</xdr:col>
      <xdr:colOff>3974465</xdr:colOff>
      <xdr:row>60</xdr:row>
      <xdr:rowOff>131445</xdr:rowOff>
    </xdr:to>
    <xdr:pic>
      <xdr:nvPicPr>
        <xdr:cNvPr id="8" name="図形 7"/>
        <xdr:cNvPicPr>
          <a:picLocks noChangeAspect="1"/>
        </xdr:cNvPicPr>
      </xdr:nvPicPr>
      <xdr:blipFill>
        <a:blip r:embed="rId1"/>
        <a:stretch>
          <a:fillRect/>
        </a:stretch>
      </xdr:blipFill>
      <xdr:spPr>
        <a:xfrm>
          <a:off x="8871585" y="1123315"/>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7" name="図形 6"/>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658495</xdr:colOff>
      <xdr:row>22</xdr:row>
      <xdr:rowOff>170180</xdr:rowOff>
    </xdr:from>
    <xdr:to>
      <xdr:col>6</xdr:col>
      <xdr:colOff>410210</xdr:colOff>
      <xdr:row>24</xdr:row>
      <xdr:rowOff>13970</xdr:rowOff>
    </xdr:to>
    <xdr:sp>
      <xdr:nvSpPr>
        <xdr:cNvPr id="4" name="四角形 48"/>
        <xdr:cNvSpPr/>
      </xdr:nvSpPr>
      <xdr:spPr>
        <a:xfrm>
          <a:off x="3173095" y="444690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78</xdr:row>
      <xdr:rowOff>320675</xdr:rowOff>
    </xdr:from>
    <xdr:to>
      <xdr:col>16</xdr:col>
      <xdr:colOff>685800</xdr:colOff>
      <xdr:row>158</xdr:row>
      <xdr:rowOff>130175</xdr:rowOff>
    </xdr:to>
    <xdr:sp>
      <xdr:nvSpPr>
        <xdr:cNvPr id="5" name="四角形 4"/>
        <xdr:cNvSpPr/>
      </xdr:nvSpPr>
      <xdr:spPr>
        <a:xfrm>
          <a:off x="25507950" y="14589125"/>
          <a:ext cx="0" cy="1636395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495300</xdr:colOff>
      <xdr:row>27</xdr:row>
      <xdr:rowOff>34925</xdr:rowOff>
    </xdr:from>
    <xdr:to>
      <xdr:col>6</xdr:col>
      <xdr:colOff>241300</xdr:colOff>
      <xdr:row>30</xdr:row>
      <xdr:rowOff>52070</xdr:rowOff>
    </xdr:to>
    <xdr:sp>
      <xdr:nvSpPr>
        <xdr:cNvPr id="9" name="四角形吹き出し 13"/>
        <xdr:cNvSpPr/>
      </xdr:nvSpPr>
      <xdr:spPr>
        <a:xfrm>
          <a:off x="6076950" y="516890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6</xdr:col>
      <xdr:colOff>616585</xdr:colOff>
      <xdr:row>3</xdr:row>
      <xdr:rowOff>165100</xdr:rowOff>
    </xdr:from>
    <xdr:to>
      <xdr:col>13</xdr:col>
      <xdr:colOff>4082415</xdr:colOff>
      <xdr:row>61</xdr:row>
      <xdr:rowOff>20955</xdr:rowOff>
    </xdr:to>
    <xdr:pic>
      <xdr:nvPicPr>
        <xdr:cNvPr id="9" name="図形 8"/>
        <xdr:cNvPicPr>
          <a:picLocks noChangeAspect="1"/>
        </xdr:cNvPicPr>
      </xdr:nvPicPr>
      <xdr:blipFill>
        <a:blip r:embed="rId1"/>
        <a:stretch>
          <a:fillRect/>
        </a:stretch>
      </xdr:blipFill>
      <xdr:spPr>
        <a:xfrm>
          <a:off x="8979535" y="1117600"/>
          <a:ext cx="12228830" cy="9799955"/>
        </a:xfrm>
        <a:prstGeom prst="rect">
          <a:avLst/>
        </a:prstGeom>
        <a:noFill/>
        <a:ln w="9525">
          <a:noFill/>
        </a:ln>
      </xdr:spPr>
    </xdr:pic>
    <xdr:clientData/>
  </xdr:twoCellAnchor>
  <xdr:twoCellAnchor>
    <xdr:from>
      <xdr:col>3</xdr:col>
      <xdr:colOff>695325</xdr:colOff>
      <xdr:row>42</xdr:row>
      <xdr:rowOff>20320</xdr:rowOff>
    </xdr:from>
    <xdr:to>
      <xdr:col>6</xdr:col>
      <xdr:colOff>798195</xdr:colOff>
      <xdr:row>43</xdr:row>
      <xdr:rowOff>86995</xdr:rowOff>
    </xdr:to>
    <xdr:sp>
      <xdr:nvSpPr>
        <xdr:cNvPr id="6" name="四角形 8"/>
        <xdr:cNvSpPr/>
      </xdr:nvSpPr>
      <xdr:spPr>
        <a:xfrm>
          <a:off x="3209925" y="7659370"/>
          <a:ext cx="5951220" cy="238125"/>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75</xdr:row>
      <xdr:rowOff>320675</xdr:rowOff>
    </xdr:from>
    <xdr:to>
      <xdr:col>16</xdr:col>
      <xdr:colOff>685800</xdr:colOff>
      <xdr:row>82</xdr:row>
      <xdr:rowOff>130175</xdr:rowOff>
    </xdr:to>
    <xdr:sp>
      <xdr:nvSpPr>
        <xdr:cNvPr id="7" name="四角形 6"/>
        <xdr:cNvSpPr/>
      </xdr:nvSpPr>
      <xdr:spPr>
        <a:xfrm>
          <a:off x="25507950" y="14008100"/>
          <a:ext cx="0" cy="1228725"/>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0</xdr:col>
      <xdr:colOff>0</xdr:colOff>
      <xdr:row>4</xdr:row>
      <xdr:rowOff>0</xdr:rowOff>
    </xdr:from>
    <xdr:to>
      <xdr:col>9</xdr:col>
      <xdr:colOff>113030</xdr:colOff>
      <xdr:row>61</xdr:row>
      <xdr:rowOff>27305</xdr:rowOff>
    </xdr:to>
    <xdr:pic>
      <xdr:nvPicPr>
        <xdr:cNvPr id="8" name="図形 7"/>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5</xdr:col>
      <xdr:colOff>1800860</xdr:colOff>
      <xdr:row>46</xdr:row>
      <xdr:rowOff>116205</xdr:rowOff>
    </xdr:from>
    <xdr:to>
      <xdr:col>7</xdr:col>
      <xdr:colOff>13335</xdr:colOff>
      <xdr:row>49</xdr:row>
      <xdr:rowOff>133350</xdr:rowOff>
    </xdr:to>
    <xdr:sp>
      <xdr:nvSpPr>
        <xdr:cNvPr id="2" name="四角形吹き出し 13"/>
        <xdr:cNvSpPr/>
      </xdr:nvSpPr>
      <xdr:spPr>
        <a:xfrm>
          <a:off x="7382510" y="8441055"/>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twoCellAnchor>
    <xdr:from>
      <xdr:col>3</xdr:col>
      <xdr:colOff>671830</xdr:colOff>
      <xdr:row>42</xdr:row>
      <xdr:rowOff>48895</xdr:rowOff>
    </xdr:from>
    <xdr:to>
      <xdr:col>6</xdr:col>
      <xdr:colOff>423545</xdr:colOff>
      <xdr:row>43</xdr:row>
      <xdr:rowOff>64135</xdr:rowOff>
    </xdr:to>
    <xdr:sp>
      <xdr:nvSpPr>
        <xdr:cNvPr id="3" name="四角形 48"/>
        <xdr:cNvSpPr/>
      </xdr:nvSpPr>
      <xdr:spPr>
        <a:xfrm>
          <a:off x="3186430" y="7687945"/>
          <a:ext cx="5600065" cy="18669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6</xdr:col>
      <xdr:colOff>607060</xdr:colOff>
      <xdr:row>3</xdr:row>
      <xdr:rowOff>160020</xdr:rowOff>
    </xdr:from>
    <xdr:to>
      <xdr:col>13</xdr:col>
      <xdr:colOff>4072890</xdr:colOff>
      <xdr:row>60</xdr:row>
      <xdr:rowOff>120650</xdr:rowOff>
    </xdr:to>
    <xdr:pic>
      <xdr:nvPicPr>
        <xdr:cNvPr id="11" name="図形 10"/>
        <xdr:cNvPicPr>
          <a:picLocks noChangeAspect="1"/>
        </xdr:cNvPicPr>
      </xdr:nvPicPr>
      <xdr:blipFill>
        <a:blip r:embed="rId1"/>
        <a:stretch>
          <a:fillRect/>
        </a:stretch>
      </xdr:blipFill>
      <xdr:spPr>
        <a:xfrm>
          <a:off x="8970010" y="1112520"/>
          <a:ext cx="12228830" cy="9799955"/>
        </a:xfrm>
        <a:prstGeom prst="rect">
          <a:avLst/>
        </a:prstGeom>
        <a:noFill/>
        <a:ln w="9525">
          <a:noFill/>
        </a:ln>
      </xdr:spPr>
    </xdr:pic>
    <xdr:clientData/>
  </xdr:twoCellAnchor>
  <xdr:twoCellAnchor>
    <xdr:from>
      <xdr:col>0</xdr:col>
      <xdr:colOff>0</xdr:colOff>
      <xdr:row>4</xdr:row>
      <xdr:rowOff>0</xdr:rowOff>
    </xdr:from>
    <xdr:to>
      <xdr:col>9</xdr:col>
      <xdr:colOff>113030</xdr:colOff>
      <xdr:row>60</xdr:row>
      <xdr:rowOff>132080</xdr:rowOff>
    </xdr:to>
    <xdr:pic>
      <xdr:nvPicPr>
        <xdr:cNvPr id="10" name="図形 9"/>
        <xdr:cNvPicPr>
          <a:picLocks noChangeAspect="1"/>
        </xdr:cNvPicPr>
      </xdr:nvPicPr>
      <xdr:blipFill>
        <a:blip r:embed="rId2"/>
        <a:stretch>
          <a:fillRect/>
        </a:stretch>
      </xdr:blipFill>
      <xdr:spPr>
        <a:xfrm>
          <a:off x="0" y="1123950"/>
          <a:ext cx="12228830" cy="9799955"/>
        </a:xfrm>
        <a:prstGeom prst="rect">
          <a:avLst/>
        </a:prstGeom>
        <a:noFill/>
        <a:ln w="9525">
          <a:noFill/>
        </a:ln>
      </xdr:spPr>
    </xdr:pic>
    <xdr:clientData/>
  </xdr:twoCellAnchor>
  <xdr:twoCellAnchor>
    <xdr:from>
      <xdr:col>3</xdr:col>
      <xdr:colOff>672465</xdr:colOff>
      <xdr:row>41</xdr:row>
      <xdr:rowOff>143510</xdr:rowOff>
    </xdr:from>
    <xdr:to>
      <xdr:col>6</xdr:col>
      <xdr:colOff>224155</xdr:colOff>
      <xdr:row>43</xdr:row>
      <xdr:rowOff>27940</xdr:rowOff>
    </xdr:to>
    <xdr:sp>
      <xdr:nvSpPr>
        <xdr:cNvPr id="6" name="四角形 48"/>
        <xdr:cNvSpPr/>
      </xdr:nvSpPr>
      <xdr:spPr>
        <a:xfrm>
          <a:off x="3187065" y="7677785"/>
          <a:ext cx="5400040" cy="227330"/>
        </a:xfrm>
        <a:prstGeom prst="rect">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xdr:txBody>
    </xdr:sp>
    <xdr:clientData/>
  </xdr:twoCellAnchor>
  <xdr:twoCellAnchor>
    <xdr:from>
      <xdr:col>16</xdr:col>
      <xdr:colOff>685800</xdr:colOff>
      <xdr:row>76</xdr:row>
      <xdr:rowOff>320675</xdr:rowOff>
    </xdr:from>
    <xdr:to>
      <xdr:col>16</xdr:col>
      <xdr:colOff>685800</xdr:colOff>
      <xdr:row>157</xdr:row>
      <xdr:rowOff>130175</xdr:rowOff>
    </xdr:to>
    <xdr:sp>
      <xdr:nvSpPr>
        <xdr:cNvPr id="7" name="四角形 6"/>
        <xdr:cNvSpPr/>
      </xdr:nvSpPr>
      <xdr:spPr>
        <a:xfrm>
          <a:off x="25507950" y="14246225"/>
          <a:ext cx="0" cy="16535400"/>
        </a:xfrm>
        <a:prstGeom prst="rect">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ja-JP" altLang="en-US"/>
        </a:p>
        <a:p>
          <a:endParaRPr lang="ja-JP" altLang="en-US"/>
        </a:p>
        <a:p>
          <a:endParaRPr lang="ja-JP" altLang="en-US"/>
        </a:p>
        <a:p>
          <a:endParaRPr lang="ja-JP" altLang="en-US"/>
        </a:p>
        <a:p>
          <a:endParaRPr lang="ja-JP" altLang="en-US"/>
        </a:p>
        <a:p>
          <a:endParaRPr lang="ja-JP" altLang="en-US"/>
        </a:p>
        <a:p>
          <a:r>
            <a:rPr lang="ja-JP" altLang="en-US"/>
            <a:t>　　　　　　　　　　　　　　　</a:t>
          </a:r>
          <a:r>
            <a:rPr lang="ja-JP" altLang="en-US" sz="1800">
              <a:solidFill>
                <a:sysClr val="windowText" lastClr="000000"/>
              </a:solidFill>
            </a:rPr>
            <a:t>印</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刷</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省</a:t>
          </a:r>
          <a:endParaRPr lang="ja-JP" altLang="en-US" sz="1800">
            <a:solidFill>
              <a:sysClr val="windowText" lastClr="000000"/>
            </a:solidFill>
          </a:endParaRPr>
        </a:p>
        <a:p>
          <a:endParaRPr lang="ja-JP" altLang="en-US" sz="1800">
            <a:solidFill>
              <a:sysClr val="windowText" lastClr="000000"/>
            </a:solidFill>
            <a:sym typeface="+mn-ea"/>
          </a:endParaRPr>
        </a:p>
        <a:p>
          <a:r>
            <a:rPr lang="ja-JP" altLang="en-US">
              <a:solidFill>
                <a:sysClr val="windowText" lastClr="000000"/>
              </a:solidFill>
              <a:sym typeface="+mn-ea"/>
            </a:rPr>
            <a:t>　　　　　　　　　　　</a:t>
          </a:r>
          <a:r>
            <a:rPr lang="ja-JP" altLang="en-US" sz="1800">
              <a:solidFill>
                <a:sysClr val="windowText" lastClr="000000"/>
              </a:solidFill>
            </a:rPr>
            <a:t>略</a:t>
          </a:r>
          <a:endParaRPr lang="ja-JP" altLang="en-US" sz="1800">
            <a:solidFill>
              <a:sysClr val="windowText" lastClr="000000"/>
            </a:solidFill>
          </a:endParaRPr>
        </a:p>
        <a:p>
          <a:endParaRPr lang="ja-JP" altLang="en-US" sz="1800">
            <a:solidFill>
              <a:sysClr val="windowText" lastClr="000000"/>
            </a:solidFill>
          </a:endParaRPr>
        </a:p>
      </xdr:txBody>
    </xdr:sp>
    <xdr:clientData/>
  </xdr:twoCellAnchor>
  <xdr:twoCellAnchor>
    <xdr:from>
      <xdr:col>5</xdr:col>
      <xdr:colOff>1496695</xdr:colOff>
      <xdr:row>46</xdr:row>
      <xdr:rowOff>75565</xdr:rowOff>
    </xdr:from>
    <xdr:to>
      <xdr:col>6</xdr:col>
      <xdr:colOff>1242695</xdr:colOff>
      <xdr:row>49</xdr:row>
      <xdr:rowOff>92710</xdr:rowOff>
    </xdr:to>
    <xdr:sp>
      <xdr:nvSpPr>
        <xdr:cNvPr id="9" name="四角形吹き出し 13"/>
        <xdr:cNvSpPr/>
      </xdr:nvSpPr>
      <xdr:spPr>
        <a:xfrm>
          <a:off x="7078345" y="8467090"/>
          <a:ext cx="2527300" cy="531495"/>
        </a:xfrm>
        <a:prstGeom prst="wedgeRectCallout">
          <a:avLst>
            <a:gd name="adj1" fmla="val -78306"/>
            <a:gd name="adj2" fmla="val -151783"/>
          </a:avLst>
        </a:prstGeom>
        <a:solidFill>
          <a:srgbClr xmlns:mc="http://schemas.openxmlformats.org/markup-compatibility/2006" xmlns:a14="http://schemas.microsoft.com/office/drawing/2010/main" val="FFFF00" mc:Ignorable="a14" a14:legacySpreadsheetColorIndex="13">
            <a:alpha val="100000"/>
          </a:srgbClr>
        </a:solidFill>
        <a:ln w="9525" cap="flat" cmpd="sng">
          <a:solidFill>
            <a:srgbClr xmlns:mc="http://schemas.openxmlformats.org/markup-compatibility/2006" xmlns:a14="http://schemas.microsoft.com/office/drawing/2010/main" val="FF0000" mc:Ignorable="a14" a14:legacySpreadsheetColorIndex="10"/>
          </a:solidFill>
          <a:prstDash val="solid"/>
          <a:headEnd type="none" w="med" len="med"/>
          <a:tailEnd type="none" w="med" len="med"/>
        </a:ln>
      </xdr:spPr>
      <xdr:txBody>
        <a:bodyPr/>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a:solidFill>
                <a:sysClr val="windowText" lastClr="000000"/>
              </a:solidFill>
            </a:rPr>
            <a:t>Ｆ式項目が</a:t>
          </a:r>
          <a:r>
            <a:rPr lang="ja-JP" altLang="en-US">
              <a:solidFill>
                <a:sysClr val="windowText" lastClr="000000"/>
              </a:solidFill>
            </a:rPr>
            <a:t>計算不可</a:t>
          </a:r>
          <a:endParaRPr lang="en-US" altLang="ja-JP">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cs-fs01\PROJECT\IFC\Allegro\&#20154;&#20107;\&#20869;&#37096;&#35373;&#35336;\11.&#38556;&#23475;&#31649;&#29702;\&#38556;&#23475;&#31649;&#29702;&#21488;&#24115;&#65288;&#21407;&#264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VEGAS\doc\KINMU\XLS\&#26085;&#39640;\&#21220;&#24608;&#34920;&#26085;&#39640;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522;&#12522;&#12540;&#12473;&#26360;&#39006;_A0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障害管理台帳（原本）"/>
      <sheetName val="リスト用"/>
    </sheetNames>
    <sheetDataSet>
      <sheetData sheetId="0"/>
      <sheetData sheetId="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入力"/>
      <sheetName val="作業計画シート"/>
      <sheetName val="稼動前レビュー記録表"/>
      <sheetName val="変更作業申請書"/>
      <sheetName val="変更仕様書"/>
      <sheetName val="F式項目コード一覧"/>
      <sheetName val="テスト仕様書"/>
      <sheetName val="稼動後の機能チェックシート"/>
      <sheetName val="機能確認依頼書"/>
      <sheetName val="標準稼働チェックシート"/>
      <sheetName val="稼働確認書"/>
      <sheetName val="実機作業手順書_改訂後"/>
      <sheetName val="1"/>
      <sheetName val="プログラムソース変更記録書"/>
      <sheetName val="Sheet1"/>
      <sheetName val="F式電文取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00"/>
        </a:solidFill>
        <a:ln w="9525" cap="flat" cmpd="sng" algn="ctr">
          <a:solidFill>
            <a:srgbClr val="FF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00"/>
        </a:solidFill>
        <a:ln w="9525" cap="flat" cmpd="sng" algn="ctr">
          <a:solidFill>
            <a:srgbClr val="FF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comments" Target="../comments12.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comments" Target="../comments13.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comments" Target="../comments1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comments" Target="../comments1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comments" Target="../comments17.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comments" Target="../comments1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comments" Target="../comments19.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comments" Target="../comments20.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comments" Target="../comments2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comments" Target="../comments2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comments" Target="../comments23.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comments" Target="../comments24.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comments" Target="../comments25.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comments" Target="../comments26.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comments" Target="../comments27.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comments" Target="../comments28.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comments" Target="../comments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34"/>
  <sheetViews>
    <sheetView zoomScale="190" zoomScaleNormal="190" workbookViewId="0">
      <selection activeCell="B2" sqref="B2"/>
    </sheetView>
  </sheetViews>
  <sheetFormatPr defaultColWidth="9" defaultRowHeight="13.5" outlineLevelCol="1"/>
  <cols>
    <col min="1" max="1" width="6.125" style="263" customWidth="1"/>
    <col min="2" max="2" width="54.375" style="264" customWidth="1"/>
    <col min="3" max="16384" width="9" style="264"/>
  </cols>
  <sheetData>
    <row r="1" spans="1:1">
      <c r="A1" s="263" t="s">
        <v>0</v>
      </c>
    </row>
    <row r="2" spans="1:1">
      <c r="A2" s="263" t="s">
        <v>1</v>
      </c>
    </row>
    <row r="3" ht="27" spans="1:2">
      <c r="A3" s="263">
        <v>1</v>
      </c>
      <c r="B3" s="265" t="s">
        <v>2</v>
      </c>
    </row>
    <row r="4" ht="40.5" spans="1:2">
      <c r="A4" s="263">
        <f>A3+1</f>
        <v>2</v>
      </c>
      <c r="B4" s="265" t="s">
        <v>3</v>
      </c>
    </row>
    <row r="5" spans="1:2">
      <c r="A5" s="263">
        <f t="shared" ref="A5:A19" si="0">A4+1</f>
        <v>3</v>
      </c>
      <c r="B5" s="264" t="s">
        <v>4</v>
      </c>
    </row>
    <row r="6" ht="27" spans="1:2">
      <c r="A6" s="263">
        <f t="shared" si="0"/>
        <v>4</v>
      </c>
      <c r="B6" s="265" t="s">
        <v>5</v>
      </c>
    </row>
    <row r="7" spans="1:2">
      <c r="A7" s="263">
        <f t="shared" si="0"/>
        <v>5</v>
      </c>
      <c r="B7" s="264" t="s">
        <v>6</v>
      </c>
    </row>
    <row r="8" ht="27" spans="1:2">
      <c r="A8" s="263">
        <f t="shared" si="0"/>
        <v>6</v>
      </c>
      <c r="B8" s="265" t="s">
        <v>7</v>
      </c>
    </row>
    <row r="9" spans="1:2">
      <c r="A9" s="263">
        <f t="shared" si="0"/>
        <v>7</v>
      </c>
      <c r="B9" s="264" t="s">
        <v>8</v>
      </c>
    </row>
    <row r="10" spans="1:2">
      <c r="A10" s="263">
        <f t="shared" si="0"/>
        <v>8</v>
      </c>
      <c r="B10" s="264" t="s">
        <v>9</v>
      </c>
    </row>
    <row r="11" ht="54" spans="1:2">
      <c r="A11" s="263">
        <f t="shared" si="0"/>
        <v>9</v>
      </c>
      <c r="B11" s="265" t="s">
        <v>10</v>
      </c>
    </row>
    <row r="12" spans="1:2">
      <c r="A12" s="263">
        <f t="shared" si="0"/>
        <v>10</v>
      </c>
      <c r="B12" s="264" t="s">
        <v>11</v>
      </c>
    </row>
    <row r="13" spans="1:2">
      <c r="A13" s="263">
        <f t="shared" si="0"/>
        <v>11</v>
      </c>
      <c r="B13" s="264" t="s">
        <v>12</v>
      </c>
    </row>
    <row r="14" spans="1:2">
      <c r="A14" s="263">
        <f t="shared" si="0"/>
        <v>12</v>
      </c>
      <c r="B14" s="264" t="s">
        <v>13</v>
      </c>
    </row>
    <row r="15" spans="1:2">
      <c r="A15" s="263">
        <f t="shared" si="0"/>
        <v>13</v>
      </c>
      <c r="B15" s="264" t="s">
        <v>14</v>
      </c>
    </row>
    <row r="16" spans="1:2">
      <c r="A16" s="263">
        <f t="shared" si="0"/>
        <v>14</v>
      </c>
      <c r="B16" s="264" t="s">
        <v>15</v>
      </c>
    </row>
    <row r="17" spans="1:2">
      <c r="A17" s="263">
        <f t="shared" si="0"/>
        <v>15</v>
      </c>
      <c r="B17" s="264" t="s">
        <v>16</v>
      </c>
    </row>
    <row r="18" spans="1:2">
      <c r="A18" s="263">
        <f t="shared" si="0"/>
        <v>16</v>
      </c>
      <c r="B18" s="264" t="s">
        <v>17</v>
      </c>
    </row>
    <row r="19" spans="1:2">
      <c r="A19" s="263">
        <f t="shared" si="0"/>
        <v>17</v>
      </c>
      <c r="B19" s="264" t="s">
        <v>18</v>
      </c>
    </row>
    <row r="21" spans="2:2">
      <c r="B21" s="264" t="s">
        <v>19</v>
      </c>
    </row>
    <row r="22" spans="2:2">
      <c r="B22" s="264" t="s">
        <v>20</v>
      </c>
    </row>
    <row r="23" spans="2:2">
      <c r="B23" s="264" t="s">
        <v>21</v>
      </c>
    </row>
    <row r="24" spans="2:2">
      <c r="B24" s="264" t="s">
        <v>22</v>
      </c>
    </row>
    <row r="25" spans="2:2">
      <c r="B25" s="264" t="s">
        <v>23</v>
      </c>
    </row>
    <row r="26" spans="2:2">
      <c r="B26" s="264" t="s">
        <v>24</v>
      </c>
    </row>
    <row r="27" spans="2:2">
      <c r="B27" s="264" t="s">
        <v>25</v>
      </c>
    </row>
    <row r="28" spans="2:2">
      <c r="B28" s="264" t="s">
        <v>26</v>
      </c>
    </row>
    <row r="29" spans="2:2">
      <c r="B29" s="264" t="s">
        <v>27</v>
      </c>
    </row>
    <row r="30" spans="2:2">
      <c r="B30" s="264" t="s">
        <v>28</v>
      </c>
    </row>
    <row r="31" spans="2:2">
      <c r="B31" s="264" t="s">
        <v>29</v>
      </c>
    </row>
    <row r="32" spans="2:2">
      <c r="B32" s="264" t="s">
        <v>30</v>
      </c>
    </row>
    <row r="33" spans="2:2">
      <c r="B33" s="264" t="s">
        <v>31</v>
      </c>
    </row>
    <row r="34" spans="2:2">
      <c r="B34" s="264" t="s">
        <v>32</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Q54"/>
  <sheetViews>
    <sheetView showGridLines="0" workbookViewId="0">
      <selection activeCell="A1" sqref="A1"/>
    </sheetView>
  </sheetViews>
  <sheetFormatPr defaultColWidth="9" defaultRowHeight="13.5"/>
  <cols>
    <col min="1" max="1" width="3.25" style="122" customWidth="1"/>
    <col min="2" max="2" width="9.75" style="122" customWidth="1"/>
    <col min="3" max="3" width="11.75" style="122" customWidth="1"/>
    <col min="4" max="8" width="11.125" style="123" customWidth="1"/>
    <col min="9" max="17" width="11.125" style="122" customWidth="1"/>
    <col min="18" max="21" width="8.625" style="122" customWidth="1"/>
    <col min="22" max="16384" width="9" style="122"/>
  </cols>
  <sheetData>
    <row r="1" ht="17.25" customHeight="1" spans="2:17">
      <c r="B1" s="124" t="s">
        <v>33</v>
      </c>
      <c r="C1" s="125"/>
      <c r="D1" s="126"/>
      <c r="E1" s="126"/>
      <c r="F1" s="126"/>
      <c r="G1" s="126"/>
      <c r="H1" s="126"/>
      <c r="I1" s="125"/>
      <c r="J1" s="125"/>
      <c r="K1" s="125"/>
      <c r="L1" s="125"/>
      <c r="M1" s="125"/>
      <c r="N1" s="125"/>
      <c r="O1" s="125"/>
      <c r="P1" s="125"/>
      <c r="Q1" s="125"/>
    </row>
    <row r="2" spans="2:17">
      <c r="B2" s="127"/>
      <c r="C2" s="125"/>
      <c r="D2" s="126"/>
      <c r="E2" s="126"/>
      <c r="F2" s="126"/>
      <c r="G2" s="126"/>
      <c r="H2" s="126"/>
      <c r="I2" s="125"/>
      <c r="J2" s="125"/>
      <c r="K2" s="125"/>
      <c r="L2" s="125"/>
      <c r="M2" s="125"/>
      <c r="N2" s="125"/>
      <c r="O2" s="125"/>
      <c r="P2" s="125"/>
      <c r="Q2" s="125"/>
    </row>
    <row r="3" spans="1:16">
      <c r="A3" s="128" t="s">
        <v>34</v>
      </c>
      <c r="B3" s="129"/>
      <c r="C3" s="129"/>
      <c r="D3" s="129"/>
      <c r="E3" s="130"/>
      <c r="F3" s="131" t="s">
        <v>35</v>
      </c>
      <c r="G3" s="132"/>
      <c r="H3" s="133" t="s">
        <v>36</v>
      </c>
      <c r="I3" s="142" t="s">
        <v>37</v>
      </c>
      <c r="L3" s="203"/>
      <c r="M3" s="203"/>
      <c r="N3" s="204"/>
      <c r="O3" s="204"/>
      <c r="P3" s="205"/>
    </row>
    <row r="4" spans="1:16">
      <c r="A4" s="134" t="s">
        <v>38</v>
      </c>
      <c r="B4" s="135"/>
      <c r="C4" s="135"/>
      <c r="D4" s="135"/>
      <c r="E4" s="136"/>
      <c r="F4" s="137" t="s">
        <v>39</v>
      </c>
      <c r="G4" s="137"/>
      <c r="H4" s="138" t="s">
        <v>40</v>
      </c>
      <c r="I4" s="206">
        <v>1</v>
      </c>
      <c r="L4" s="203"/>
      <c r="M4" s="203"/>
      <c r="N4" s="207"/>
      <c r="O4" s="207"/>
      <c r="P4" s="207"/>
    </row>
    <row r="5" spans="2:17">
      <c r="B5" s="139"/>
      <c r="C5" s="139"/>
      <c r="D5" s="140"/>
      <c r="E5" s="140"/>
      <c r="F5" s="140"/>
      <c r="G5" s="140"/>
      <c r="H5" s="140"/>
      <c r="I5" s="139"/>
      <c r="J5" s="139"/>
      <c r="K5" s="139"/>
      <c r="L5" s="139"/>
      <c r="M5" s="139"/>
      <c r="N5" s="139"/>
      <c r="O5" s="139"/>
      <c r="P5" s="207"/>
      <c r="Q5" s="207"/>
    </row>
    <row r="6" spans="1:13">
      <c r="A6" s="141"/>
      <c r="B6" s="141"/>
      <c r="C6" s="142" t="s">
        <v>41</v>
      </c>
      <c r="D6" s="142" t="s">
        <v>42</v>
      </c>
      <c r="E6" s="142" t="s">
        <v>43</v>
      </c>
      <c r="F6" s="142" t="s">
        <v>44</v>
      </c>
      <c r="G6" s="131" t="s">
        <v>45</v>
      </c>
      <c r="H6" s="143"/>
      <c r="I6" s="208" t="s">
        <v>46</v>
      </c>
      <c r="K6" s="209"/>
      <c r="L6" s="207"/>
      <c r="M6" s="207"/>
    </row>
    <row r="7" spans="1:13">
      <c r="A7" s="142" t="s">
        <v>47</v>
      </c>
      <c r="B7" s="142"/>
      <c r="C7" s="144"/>
      <c r="D7" s="144">
        <v>45084</v>
      </c>
      <c r="E7" s="138" t="s">
        <v>48</v>
      </c>
      <c r="F7" s="144">
        <v>45084</v>
      </c>
      <c r="G7" s="145" t="s">
        <v>49</v>
      </c>
      <c r="H7" s="146" t="s">
        <v>50</v>
      </c>
      <c r="I7" s="210">
        <v>0</v>
      </c>
      <c r="K7" s="211"/>
      <c r="L7" s="207"/>
      <c r="M7" s="207"/>
    </row>
    <row r="8" spans="2:17">
      <c r="B8" s="147"/>
      <c r="C8" s="148"/>
      <c r="D8" s="147"/>
      <c r="E8" s="147"/>
      <c r="F8" s="147"/>
      <c r="G8" s="147"/>
      <c r="H8" s="147"/>
      <c r="I8" s="147"/>
      <c r="J8" s="147"/>
      <c r="K8" s="212"/>
      <c r="L8" s="213"/>
      <c r="M8" s="139"/>
      <c r="N8" s="139"/>
      <c r="O8" s="139"/>
      <c r="P8" s="139"/>
      <c r="Q8" s="139"/>
    </row>
    <row r="9" spans="2:17">
      <c r="B9" s="139"/>
      <c r="C9" s="139"/>
      <c r="D9" s="140"/>
      <c r="E9" s="140"/>
      <c r="F9" s="140"/>
      <c r="G9" s="140"/>
      <c r="H9" s="140"/>
      <c r="I9" s="139"/>
      <c r="J9" s="131" t="s">
        <v>51</v>
      </c>
      <c r="K9" s="214"/>
      <c r="L9" s="215"/>
      <c r="M9" s="216" t="str">
        <f>I4&amp;"回目"</f>
        <v>1回目</v>
      </c>
      <c r="N9" s="214"/>
      <c r="O9" s="132"/>
      <c r="P9" s="139"/>
      <c r="Q9" s="139"/>
    </row>
    <row r="10" spans="2:17">
      <c r="B10" s="139"/>
      <c r="C10" s="139"/>
      <c r="D10" s="140"/>
      <c r="E10" s="140"/>
      <c r="F10" s="140"/>
      <c r="G10" s="140"/>
      <c r="H10" s="140"/>
      <c r="I10" s="139"/>
      <c r="J10" s="142" t="s">
        <v>52</v>
      </c>
      <c r="K10" s="133" t="s">
        <v>53</v>
      </c>
      <c r="L10" s="217" t="s">
        <v>54</v>
      </c>
      <c r="M10" s="146" t="s">
        <v>52</v>
      </c>
      <c r="N10" s="133" t="s">
        <v>53</v>
      </c>
      <c r="O10" s="133" t="s">
        <v>54</v>
      </c>
      <c r="P10" s="139"/>
      <c r="Q10" s="139"/>
    </row>
    <row r="11" spans="1:17">
      <c r="A11" s="149" t="s">
        <v>55</v>
      </c>
      <c r="B11" s="149"/>
      <c r="C11" s="149"/>
      <c r="I11" s="139"/>
      <c r="J11" s="206"/>
      <c r="K11" s="144"/>
      <c r="L11" s="218"/>
      <c r="M11" s="206" t="s">
        <v>48</v>
      </c>
      <c r="N11" s="144">
        <v>45083</v>
      </c>
      <c r="O11" s="218"/>
      <c r="P11" s="219"/>
      <c r="Q11" s="139"/>
    </row>
    <row r="12" spans="1:17">
      <c r="A12" s="142" t="s">
        <v>56</v>
      </c>
      <c r="B12" s="142"/>
      <c r="C12" s="142"/>
      <c r="D12" s="142" t="s">
        <v>57</v>
      </c>
      <c r="E12" s="150" t="s">
        <v>58</v>
      </c>
      <c r="F12" s="150" t="s">
        <v>59</v>
      </c>
      <c r="G12" s="150" t="s">
        <v>60</v>
      </c>
      <c r="H12" s="150" t="s">
        <v>61</v>
      </c>
      <c r="I12" s="220" t="s">
        <v>62</v>
      </c>
      <c r="J12" s="146" t="s">
        <v>63</v>
      </c>
      <c r="K12" s="142" t="s">
        <v>64</v>
      </c>
      <c r="L12" s="220" t="s">
        <v>65</v>
      </c>
      <c r="M12" s="146" t="s">
        <v>63</v>
      </c>
      <c r="N12" s="142" t="s">
        <v>64</v>
      </c>
      <c r="O12" s="220" t="s">
        <v>65</v>
      </c>
      <c r="P12" s="146" t="s">
        <v>66</v>
      </c>
      <c r="Q12" s="142" t="s">
        <v>67</v>
      </c>
    </row>
    <row r="13" spans="1:17">
      <c r="A13" s="151" t="s">
        <v>68</v>
      </c>
      <c r="B13" s="151"/>
      <c r="C13" s="151"/>
      <c r="D13" s="152">
        <f>SUM(共通!C:C)</f>
        <v>7</v>
      </c>
      <c r="E13" s="153">
        <f>SUMPRODUCT((共通!C3:C4979=1)*(共通!D3:D4979="正常系テスト"))</f>
        <v>7</v>
      </c>
      <c r="F13" s="153">
        <f>SUMPRODUCT((共通!C3:C4979=1)*(共通!D3:D4979="異常系テスト"))</f>
        <v>0</v>
      </c>
      <c r="G13" s="153">
        <f>SUMPRODUCT((共通!C3:C4979=1)*(共通!D3:D4979="限界値等テスト"))</f>
        <v>0</v>
      </c>
      <c r="H13" s="153">
        <f>SUMPRODUCT((共通!C3:C4979=1)*(共通!D3:D4979="I/F系テスト"))</f>
        <v>0</v>
      </c>
      <c r="I13" s="221">
        <f t="shared" ref="I13:I19" si="0">ROUNDDOWN(D13*I$7,0)</f>
        <v>0</v>
      </c>
      <c r="J13" s="222"/>
      <c r="K13" s="223"/>
      <c r="L13" s="224" t="str">
        <f t="shared" ref="L13:L19" si="1">IF(J13=0,"0",K13/J13)</f>
        <v>0</v>
      </c>
      <c r="M13" s="225">
        <f t="shared" ref="M13:M19" si="2">D13</f>
        <v>7</v>
      </c>
      <c r="N13" s="226">
        <f>SUMPRODUCT((共通!C3:C4979=1)*(共通!M3:M4979="NG"))</f>
        <v>0</v>
      </c>
      <c r="O13" s="224">
        <f t="shared" ref="O13:O20" si="3">IF(M13=0,"",N13/M13)</f>
        <v>0</v>
      </c>
      <c r="P13" s="227"/>
      <c r="Q13" s="226">
        <f t="shared" ref="Q13:Q19" si="4">I13-P13</f>
        <v>0</v>
      </c>
    </row>
    <row r="14" spans="1:17">
      <c r="A14" s="151" t="s">
        <v>69</v>
      </c>
      <c r="B14" s="151"/>
      <c r="C14" s="151"/>
      <c r="D14" s="152">
        <f>SUM(帳票!C:C)</f>
        <v>0</v>
      </c>
      <c r="E14" s="153">
        <f>SUMPRODUCT((帳票!C3:C4975=1)*(帳票!D3:D4975="正常系テスト"))</f>
        <v>0</v>
      </c>
      <c r="F14" s="153">
        <f>SUMPRODUCT((帳票!C3:C4975=1)*(帳票!D3:D4975="異常系テスト"))</f>
        <v>0</v>
      </c>
      <c r="G14" s="153">
        <f>SUMPRODUCT((帳票!C3:C4975=1)*(帳票!D3:D4975="限界値等テスト"))</f>
        <v>0</v>
      </c>
      <c r="H14" s="153">
        <f>SUMPRODUCT((帳票!C3:C4975=1)*(帳票!D3:D4975="I/F系テスト"))</f>
        <v>0</v>
      </c>
      <c r="I14" s="221">
        <f t="shared" si="0"/>
        <v>0</v>
      </c>
      <c r="J14" s="222"/>
      <c r="K14" s="223"/>
      <c r="L14" s="224" t="str">
        <f t="shared" si="1"/>
        <v>0</v>
      </c>
      <c r="M14" s="225">
        <f t="shared" si="2"/>
        <v>0</v>
      </c>
      <c r="N14" s="226">
        <f>SUMPRODUCT((帳票!C3:C4975=1)*(帳票!M3:M4975="NG"))</f>
        <v>0</v>
      </c>
      <c r="O14" s="224" t="str">
        <f t="shared" si="3"/>
        <v/>
      </c>
      <c r="P14" s="227"/>
      <c r="Q14" s="226">
        <f t="shared" si="4"/>
        <v>0</v>
      </c>
    </row>
    <row r="15" spans="1:17">
      <c r="A15" s="151" t="s">
        <v>70</v>
      </c>
      <c r="B15" s="151"/>
      <c r="C15" s="151"/>
      <c r="D15" s="152">
        <f>SUM(多重処理!C:C)</f>
        <v>0</v>
      </c>
      <c r="E15" s="153">
        <f>SUMPRODUCT((多重処理!C3:C5000=1)*(多重処理!D3:D5000="正常系テスト"))</f>
        <v>0</v>
      </c>
      <c r="F15" s="153">
        <f>SUMPRODUCT((多重処理!C3:C5000=1)*(多重処理!D3:D5000="異常系テスト"))</f>
        <v>0</v>
      </c>
      <c r="G15" s="153">
        <f>SUMPRODUCT((多重処理!C3:C5000=1)*(多重処理!D3:D5000="限界値等テスト"))</f>
        <v>0</v>
      </c>
      <c r="H15" s="153">
        <f>SUMPRODUCT((多重処理!C3:C5000=1)*(多重処理!D3:D5000="I/F系テスト"))</f>
        <v>0</v>
      </c>
      <c r="I15" s="221">
        <f t="shared" si="0"/>
        <v>0</v>
      </c>
      <c r="J15" s="222"/>
      <c r="K15" s="223"/>
      <c r="L15" s="224" t="str">
        <f t="shared" si="1"/>
        <v>0</v>
      </c>
      <c r="M15" s="225">
        <f t="shared" si="2"/>
        <v>0</v>
      </c>
      <c r="N15" s="226">
        <f>SUMPRODUCT((多重処理!C3:C5000=1)*(多重処理!M3:M5000="NG"))</f>
        <v>0</v>
      </c>
      <c r="O15" s="224" t="str">
        <f t="shared" si="3"/>
        <v/>
      </c>
      <c r="P15" s="227"/>
      <c r="Q15" s="226">
        <f t="shared" si="4"/>
        <v>0</v>
      </c>
    </row>
    <row r="16" spans="1:17">
      <c r="A16" s="151" t="s">
        <v>71</v>
      </c>
      <c r="B16" s="151"/>
      <c r="C16" s="151"/>
      <c r="D16" s="152">
        <f>SUM(データベース!C:C)</f>
        <v>0</v>
      </c>
      <c r="E16" s="153">
        <f>SUMPRODUCT((データベース!C3:C4966=1)*(データベース!D3:D4966="正常系テスト"))</f>
        <v>0</v>
      </c>
      <c r="F16" s="153">
        <f>SUMPRODUCT((データベース!C3:C4966=1)*(データベース!D3:D4966="異常系テスト"))</f>
        <v>0</v>
      </c>
      <c r="G16" s="153">
        <f>SUMPRODUCT((データベース!C3:C4966=1)*(データベース!D3:D4966="限界値等テスト"))</f>
        <v>0</v>
      </c>
      <c r="H16" s="153">
        <f>SUMPRODUCT((データベース!C3:C4966=1)*(データベース!D3:D4966="I/F系テスト"))</f>
        <v>0</v>
      </c>
      <c r="I16" s="221">
        <f t="shared" si="0"/>
        <v>0</v>
      </c>
      <c r="J16" s="222"/>
      <c r="K16" s="223"/>
      <c r="L16" s="224" t="str">
        <f t="shared" si="1"/>
        <v>0</v>
      </c>
      <c r="M16" s="225">
        <f t="shared" si="2"/>
        <v>0</v>
      </c>
      <c r="N16" s="226">
        <f>SUMPRODUCT((データベース!C3:C4966=1)*(データベース!M3:M4966="NG"))</f>
        <v>0</v>
      </c>
      <c r="O16" s="224" t="str">
        <f t="shared" si="3"/>
        <v/>
      </c>
      <c r="P16" s="227"/>
      <c r="Q16" s="226">
        <f t="shared" si="4"/>
        <v>0</v>
      </c>
    </row>
    <row r="17" spans="1:17">
      <c r="A17" s="151" t="s">
        <v>72</v>
      </c>
      <c r="B17" s="151"/>
      <c r="C17" s="151"/>
      <c r="D17" s="152">
        <f>SUM(パフォーマンス!C:C)</f>
        <v>0</v>
      </c>
      <c r="E17" s="153">
        <f>SUMPRODUCT((パフォーマンス!C3:C4997=1)*(パフォーマンス!D3:D4997="正常系テスト"))</f>
        <v>0</v>
      </c>
      <c r="F17" s="153">
        <f>SUMPRODUCT((パフォーマンス!C3:C4997=1)*(パフォーマンス!D3:D4997="異常系テスト"))</f>
        <v>0</v>
      </c>
      <c r="G17" s="153">
        <f>SUMPRODUCT((パフォーマンス!C3:C4997=1)*(パフォーマンス!D3:D4997="限界値等テスト"))</f>
        <v>0</v>
      </c>
      <c r="H17" s="153">
        <f>SUMPRODUCT((パフォーマンス!C3:C4997=1)*(パフォーマンス!D3:D4997="I/F系テスト"))</f>
        <v>0</v>
      </c>
      <c r="I17" s="221">
        <f t="shared" si="0"/>
        <v>0</v>
      </c>
      <c r="J17" s="222"/>
      <c r="K17" s="223"/>
      <c r="L17" s="224" t="str">
        <f t="shared" si="1"/>
        <v>0</v>
      </c>
      <c r="M17" s="225">
        <f t="shared" si="2"/>
        <v>0</v>
      </c>
      <c r="N17" s="226">
        <f>SUMPRODUCT((パフォーマンス!C3:C4997=1)*(パフォーマンス!M3:M4997="NG"))</f>
        <v>0</v>
      </c>
      <c r="O17" s="224" t="str">
        <f t="shared" si="3"/>
        <v/>
      </c>
      <c r="P17" s="227"/>
      <c r="Q17" s="226">
        <f t="shared" si="4"/>
        <v>0</v>
      </c>
    </row>
    <row r="18" spans="1:17">
      <c r="A18" s="151" t="s">
        <v>73</v>
      </c>
      <c r="B18" s="151"/>
      <c r="C18" s="151"/>
      <c r="D18" s="152">
        <f>SUM(モジュールＩＦ!C:C)</f>
        <v>0</v>
      </c>
      <c r="E18" s="153">
        <f>SUMPRODUCT((モジュールＩＦ!C3:C4980=1)*(モジュールＩＦ!D3:D4980="正常系テスト"))</f>
        <v>0</v>
      </c>
      <c r="F18" s="153">
        <f>SUMPRODUCT((モジュールＩＦ!C3:C4980=1)*(モジュールＩＦ!D3:D4980="異常系テスト"))</f>
        <v>0</v>
      </c>
      <c r="G18" s="153">
        <f>SUMPRODUCT((モジュールＩＦ!C3:C4980=1)*(モジュールＩＦ!D3:D4980="限界値等テスト"))</f>
        <v>0</v>
      </c>
      <c r="H18" s="153">
        <f>SUMPRODUCT((モジュールＩＦ!C3:C4980=1)*(モジュールＩＦ!D3:D4980="I/F系テスト"))</f>
        <v>0</v>
      </c>
      <c r="I18" s="221">
        <f t="shared" si="0"/>
        <v>0</v>
      </c>
      <c r="J18" s="222"/>
      <c r="K18" s="223"/>
      <c r="L18" s="224" t="str">
        <f t="shared" si="1"/>
        <v>0</v>
      </c>
      <c r="M18" s="225">
        <f t="shared" si="2"/>
        <v>0</v>
      </c>
      <c r="N18" s="226">
        <f>SUMPRODUCT((モジュールＩＦ!C3:C4980=1)*(モジュールＩＦ!M3:M4980="NG"))</f>
        <v>0</v>
      </c>
      <c r="O18" s="224" t="str">
        <f t="shared" si="3"/>
        <v/>
      </c>
      <c r="P18" s="227"/>
      <c r="Q18" s="226">
        <f t="shared" si="4"/>
        <v>0</v>
      </c>
    </row>
    <row r="19" spans="1:17">
      <c r="A19" s="151" t="s">
        <v>74</v>
      </c>
      <c r="B19" s="151"/>
      <c r="C19" s="151"/>
      <c r="D19" s="152">
        <f>SUM(システムＩＦ!C:C)</f>
        <v>0</v>
      </c>
      <c r="E19" s="153">
        <f>SUMPRODUCT((システムＩＦ!C3:C4989=1)*(システムＩＦ!D3:D4989="正常系テスト"))</f>
        <v>0</v>
      </c>
      <c r="F19" s="153">
        <f>SUMPRODUCT((システムＩＦ!C3:C4989=1)*(システムＩＦ!D3:D4989="異常系テスト"))</f>
        <v>0</v>
      </c>
      <c r="G19" s="153">
        <f>SUMPRODUCT((システムＩＦ!C3:C4989=1)*(システムＩＦ!D3:D4989="限界値等テスト"))</f>
        <v>0</v>
      </c>
      <c r="H19" s="153">
        <f>SUMPRODUCT((システムＩＦ!C3:C4989=1)*(システムＩＦ!D3:D4989="I/F系テスト"))</f>
        <v>0</v>
      </c>
      <c r="I19" s="221">
        <f t="shared" si="0"/>
        <v>0</v>
      </c>
      <c r="J19" s="222"/>
      <c r="K19" s="223"/>
      <c r="L19" s="224" t="str">
        <f t="shared" si="1"/>
        <v>0</v>
      </c>
      <c r="M19" s="225">
        <f t="shared" si="2"/>
        <v>0</v>
      </c>
      <c r="N19" s="226">
        <f>SUMPRODUCT((システムＩＦ!C3:C4989=1)*(システムＩＦ!M3:M4989="NG"))</f>
        <v>0</v>
      </c>
      <c r="O19" s="224" t="str">
        <f t="shared" si="3"/>
        <v/>
      </c>
      <c r="P19" s="227"/>
      <c r="Q19" s="226">
        <f t="shared" si="4"/>
        <v>0</v>
      </c>
    </row>
    <row r="20" spans="1:17">
      <c r="A20" s="154" t="s">
        <v>75</v>
      </c>
      <c r="B20" s="154"/>
      <c r="C20" s="154"/>
      <c r="D20" s="155">
        <f t="shared" ref="D20:K20" si="5">SUM(D13:D19)</f>
        <v>7</v>
      </c>
      <c r="E20" s="156">
        <f t="shared" si="5"/>
        <v>7</v>
      </c>
      <c r="F20" s="156">
        <f t="shared" si="5"/>
        <v>0</v>
      </c>
      <c r="G20" s="156">
        <f t="shared" si="5"/>
        <v>0</v>
      </c>
      <c r="H20" s="156">
        <f t="shared" si="5"/>
        <v>0</v>
      </c>
      <c r="I20" s="228">
        <f t="shared" si="5"/>
        <v>0</v>
      </c>
      <c r="J20" s="229">
        <f t="shared" si="5"/>
        <v>0</v>
      </c>
      <c r="K20" s="230">
        <f t="shared" si="5"/>
        <v>0</v>
      </c>
      <c r="L20" s="231" t="str">
        <f>IF(J20=0,"",K20/J20)</f>
        <v/>
      </c>
      <c r="M20" s="229">
        <f t="shared" ref="M20:Q20" si="6">SUM(M13:M19)</f>
        <v>7</v>
      </c>
      <c r="N20" s="230">
        <f t="shared" si="6"/>
        <v>0</v>
      </c>
      <c r="O20" s="231">
        <f t="shared" si="3"/>
        <v>0</v>
      </c>
      <c r="P20" s="232">
        <f t="shared" si="6"/>
        <v>0</v>
      </c>
      <c r="Q20" s="155">
        <f t="shared" si="6"/>
        <v>0</v>
      </c>
    </row>
    <row r="21" spans="1:17">
      <c r="A21" s="157" t="s">
        <v>76</v>
      </c>
      <c r="B21" s="157"/>
      <c r="C21" s="157"/>
      <c r="D21" s="158"/>
      <c r="E21" s="159">
        <f>IF(SUM(E20:H20)=0,"",E20/SUM(E20:H20))</f>
        <v>1</v>
      </c>
      <c r="F21" s="159">
        <f>IF(SUM(E20:H20)=0,"",F20/SUM(E20:H20))</f>
        <v>0</v>
      </c>
      <c r="G21" s="159">
        <f>IF(SUM(E20:H20)=0,"",G20/SUM(E20:H20))</f>
        <v>0</v>
      </c>
      <c r="H21" s="159">
        <f>IF(SUM(E20:H20)=0,"",H20/SUM(E20:H20))</f>
        <v>0</v>
      </c>
      <c r="I21" s="139"/>
      <c r="J21" s="233"/>
      <c r="K21" s="139"/>
      <c r="L21" s="139"/>
      <c r="M21" s="139"/>
      <c r="N21" s="139"/>
      <c r="O21" s="139"/>
      <c r="P21" s="234" t="s">
        <v>77</v>
      </c>
      <c r="Q21" s="254" t="str">
        <f>IF(Q20=0,"",IF(Q20&gt;0,"未達","過達"))</f>
        <v/>
      </c>
    </row>
    <row r="22" spans="2:17">
      <c r="B22" s="160"/>
      <c r="C22" s="161"/>
      <c r="D22" s="162"/>
      <c r="E22" s="162"/>
      <c r="F22" s="162"/>
      <c r="G22" s="162"/>
      <c r="H22" s="162"/>
      <c r="I22" s="235"/>
      <c r="J22" s="236"/>
      <c r="K22" s="235"/>
      <c r="L22" s="235"/>
      <c r="M22" s="235"/>
      <c r="N22" s="235"/>
      <c r="O22" s="235"/>
      <c r="P22" s="237"/>
      <c r="Q22" s="163"/>
    </row>
    <row r="23" spans="2:17">
      <c r="B23" s="160"/>
      <c r="C23" s="161"/>
      <c r="D23" s="162"/>
      <c r="E23" s="163"/>
      <c r="F23" s="162"/>
      <c r="G23" s="162"/>
      <c r="H23" s="162"/>
      <c r="I23" s="235"/>
      <c r="J23" s="236"/>
      <c r="K23" s="235"/>
      <c r="L23" s="235"/>
      <c r="M23" s="235"/>
      <c r="N23" s="235"/>
      <c r="O23" s="238" t="s">
        <v>78</v>
      </c>
      <c r="P23" s="238" t="s">
        <v>79</v>
      </c>
      <c r="Q23" s="255" t="s">
        <v>80</v>
      </c>
    </row>
    <row r="24" spans="2:17">
      <c r="B24" s="160"/>
      <c r="C24" s="161"/>
      <c r="D24" s="162"/>
      <c r="E24" s="162"/>
      <c r="F24" s="162"/>
      <c r="G24" s="162"/>
      <c r="H24" s="162"/>
      <c r="I24" s="235"/>
      <c r="J24" s="236"/>
      <c r="K24" s="235"/>
      <c r="L24" s="235"/>
      <c r="M24" s="235"/>
      <c r="N24" s="235"/>
      <c r="O24" s="239" t="s">
        <v>81</v>
      </c>
      <c r="P24" s="239" t="s">
        <v>81</v>
      </c>
      <c r="Q24" s="239" t="s">
        <v>81</v>
      </c>
    </row>
    <row r="25" spans="2:17">
      <c r="B25" s="160"/>
      <c r="C25" s="161"/>
      <c r="D25" s="162"/>
      <c r="E25" s="162"/>
      <c r="F25" s="162"/>
      <c r="G25" s="162"/>
      <c r="H25" s="162"/>
      <c r="I25" s="235"/>
      <c r="J25" s="236"/>
      <c r="K25" s="235"/>
      <c r="L25" s="235"/>
      <c r="M25" s="235"/>
      <c r="N25" s="235"/>
      <c r="O25" s="240"/>
      <c r="P25" s="240"/>
      <c r="Q25" s="240"/>
    </row>
    <row r="26" spans="2:17">
      <c r="B26" s="160"/>
      <c r="C26" s="161"/>
      <c r="D26" s="162"/>
      <c r="E26" s="162"/>
      <c r="F26" s="162"/>
      <c r="G26" s="162"/>
      <c r="H26" s="162"/>
      <c r="I26" s="235"/>
      <c r="J26" s="236"/>
      <c r="K26" s="235"/>
      <c r="L26" s="235"/>
      <c r="M26" s="235"/>
      <c r="N26" s="235"/>
      <c r="O26" s="240"/>
      <c r="P26" s="240"/>
      <c r="Q26" s="240"/>
    </row>
    <row r="27" customHeight="1" spans="1:17">
      <c r="A27" s="164" t="s">
        <v>82</v>
      </c>
      <c r="B27" s="164"/>
      <c r="C27" s="164"/>
      <c r="D27" s="165" t="s">
        <v>83</v>
      </c>
      <c r="E27" s="165"/>
      <c r="F27" s="165"/>
      <c r="G27" s="165"/>
      <c r="H27" s="165"/>
      <c r="I27" s="241"/>
      <c r="J27" s="241"/>
      <c r="K27" s="241"/>
      <c r="L27" s="242"/>
      <c r="M27" s="139"/>
      <c r="N27" s="139"/>
      <c r="O27" s="243"/>
      <c r="P27" s="243"/>
      <c r="Q27" s="243"/>
    </row>
    <row r="28" spans="1:17">
      <c r="A28" s="166" t="s">
        <v>82</v>
      </c>
      <c r="B28" s="154" t="s">
        <v>84</v>
      </c>
      <c r="C28" s="144">
        <v>45084</v>
      </c>
      <c r="D28" s="167" t="s">
        <v>85</v>
      </c>
      <c r="E28" s="168"/>
      <c r="F28" s="168"/>
      <c r="G28" s="169"/>
      <c r="H28" s="170" t="s">
        <v>86</v>
      </c>
      <c r="I28" s="244" t="s">
        <v>85</v>
      </c>
      <c r="J28" s="245"/>
      <c r="K28" s="245"/>
      <c r="L28" s="246"/>
      <c r="M28" s="247" t="s">
        <v>86</v>
      </c>
      <c r="N28" s="244" t="s">
        <v>85</v>
      </c>
      <c r="O28" s="245"/>
      <c r="P28" s="246"/>
      <c r="Q28" s="256" t="s">
        <v>86</v>
      </c>
    </row>
    <row r="29" spans="1:17">
      <c r="A29" s="171"/>
      <c r="B29" s="154" t="s">
        <v>52</v>
      </c>
      <c r="C29" s="145" t="s">
        <v>48</v>
      </c>
      <c r="D29" s="172" t="s">
        <v>87</v>
      </c>
      <c r="E29" s="173"/>
      <c r="F29" s="173"/>
      <c r="G29" s="174"/>
      <c r="H29" s="175" t="s">
        <v>88</v>
      </c>
      <c r="I29" s="178" t="s">
        <v>89</v>
      </c>
      <c r="J29" s="179"/>
      <c r="K29" s="179"/>
      <c r="L29" s="180"/>
      <c r="M29" s="248" t="s">
        <v>90</v>
      </c>
      <c r="N29" s="178" t="s">
        <v>91</v>
      </c>
      <c r="O29" s="179"/>
      <c r="P29" s="180"/>
      <c r="Q29" s="257" t="s">
        <v>88</v>
      </c>
    </row>
    <row r="30" spans="1:17">
      <c r="A30" s="171"/>
      <c r="B30" s="176" t="s">
        <v>92</v>
      </c>
      <c r="C30" s="145" t="s">
        <v>49</v>
      </c>
      <c r="D30" s="172" t="s">
        <v>93</v>
      </c>
      <c r="E30" s="173"/>
      <c r="F30" s="173"/>
      <c r="G30" s="174"/>
      <c r="H30" s="175" t="s">
        <v>90</v>
      </c>
      <c r="I30" s="178" t="s">
        <v>94</v>
      </c>
      <c r="J30" s="179"/>
      <c r="K30" s="179"/>
      <c r="L30" s="180"/>
      <c r="M30" s="248" t="s">
        <v>88</v>
      </c>
      <c r="N30" s="178" t="s">
        <v>95</v>
      </c>
      <c r="O30" s="179"/>
      <c r="P30" s="180"/>
      <c r="Q30" s="257" t="s">
        <v>88</v>
      </c>
    </row>
    <row r="31" spans="1:17">
      <c r="A31" s="171"/>
      <c r="B31" s="177"/>
      <c r="C31" s="145"/>
      <c r="D31" s="172" t="s">
        <v>96</v>
      </c>
      <c r="E31" s="173"/>
      <c r="F31" s="173"/>
      <c r="G31" s="174"/>
      <c r="H31" s="175" t="s">
        <v>90</v>
      </c>
      <c r="I31" s="178" t="s">
        <v>97</v>
      </c>
      <c r="J31" s="179"/>
      <c r="K31" s="179"/>
      <c r="L31" s="180"/>
      <c r="M31" s="248" t="s">
        <v>88</v>
      </c>
      <c r="N31" s="178"/>
      <c r="O31" s="179"/>
      <c r="P31" s="180"/>
      <c r="Q31" s="257"/>
    </row>
    <row r="32" spans="1:17">
      <c r="A32" s="171"/>
      <c r="B32" s="177"/>
      <c r="C32" s="145"/>
      <c r="D32" s="172" t="s">
        <v>98</v>
      </c>
      <c r="E32" s="173"/>
      <c r="F32" s="173"/>
      <c r="G32" s="174"/>
      <c r="H32" s="175" t="s">
        <v>88</v>
      </c>
      <c r="I32" s="178" t="s">
        <v>99</v>
      </c>
      <c r="J32" s="179"/>
      <c r="K32" s="179"/>
      <c r="L32" s="180"/>
      <c r="M32" s="248" t="s">
        <v>88</v>
      </c>
      <c r="N32" s="178"/>
      <c r="O32" s="179"/>
      <c r="P32" s="180"/>
      <c r="Q32" s="257"/>
    </row>
    <row r="33" spans="1:17">
      <c r="A33" s="171"/>
      <c r="B33" s="177"/>
      <c r="C33" s="145"/>
      <c r="D33" s="172" t="s">
        <v>100</v>
      </c>
      <c r="E33" s="173"/>
      <c r="F33" s="173"/>
      <c r="G33" s="174"/>
      <c r="H33" s="175" t="s">
        <v>88</v>
      </c>
      <c r="I33" s="178" t="s">
        <v>101</v>
      </c>
      <c r="J33" s="179"/>
      <c r="K33" s="179"/>
      <c r="L33" s="180"/>
      <c r="M33" s="248" t="s">
        <v>90</v>
      </c>
      <c r="N33" s="178"/>
      <c r="O33" s="179"/>
      <c r="P33" s="180"/>
      <c r="Q33" s="257"/>
    </row>
    <row r="34" spans="1:17">
      <c r="A34" s="171"/>
      <c r="B34" s="177"/>
      <c r="C34" s="145"/>
      <c r="D34" s="172" t="s">
        <v>102</v>
      </c>
      <c r="E34" s="173"/>
      <c r="F34" s="173"/>
      <c r="G34" s="174"/>
      <c r="H34" s="175" t="s">
        <v>90</v>
      </c>
      <c r="I34" s="178" t="s">
        <v>103</v>
      </c>
      <c r="J34" s="179"/>
      <c r="K34" s="179"/>
      <c r="L34" s="180"/>
      <c r="M34" s="248" t="s">
        <v>88</v>
      </c>
      <c r="N34" s="178"/>
      <c r="O34" s="179"/>
      <c r="P34" s="180"/>
      <c r="Q34" s="257"/>
    </row>
    <row r="35" spans="1:17">
      <c r="A35" s="171"/>
      <c r="B35" s="177"/>
      <c r="C35" s="145"/>
      <c r="D35" s="178" t="s">
        <v>104</v>
      </c>
      <c r="E35" s="179"/>
      <c r="F35" s="179"/>
      <c r="G35" s="180"/>
      <c r="H35" s="175" t="s">
        <v>90</v>
      </c>
      <c r="I35" s="178" t="s">
        <v>105</v>
      </c>
      <c r="J35" s="179"/>
      <c r="K35" s="179"/>
      <c r="L35" s="180"/>
      <c r="M35" s="248" t="s">
        <v>88</v>
      </c>
      <c r="N35" s="178"/>
      <c r="O35" s="179"/>
      <c r="P35" s="180"/>
      <c r="Q35" s="257"/>
    </row>
    <row r="36" spans="1:17">
      <c r="A36" s="171"/>
      <c r="B36" s="177"/>
      <c r="C36" s="145"/>
      <c r="D36" s="178" t="s">
        <v>106</v>
      </c>
      <c r="E36" s="179"/>
      <c r="F36" s="179"/>
      <c r="G36" s="180"/>
      <c r="H36" s="175" t="s">
        <v>88</v>
      </c>
      <c r="I36" s="178" t="s">
        <v>107</v>
      </c>
      <c r="J36" s="179"/>
      <c r="K36" s="179"/>
      <c r="L36" s="180"/>
      <c r="M36" s="249" t="s">
        <v>88</v>
      </c>
      <c r="N36" s="178"/>
      <c r="O36" s="179"/>
      <c r="P36" s="180"/>
      <c r="Q36" s="258"/>
    </row>
    <row r="37" spans="1:17">
      <c r="A37" s="171"/>
      <c r="B37" s="177"/>
      <c r="C37" s="145"/>
      <c r="D37" s="178" t="s">
        <v>108</v>
      </c>
      <c r="E37" s="179"/>
      <c r="F37" s="179"/>
      <c r="G37" s="180"/>
      <c r="H37" s="175" t="s">
        <v>88</v>
      </c>
      <c r="I37" s="178" t="s">
        <v>109</v>
      </c>
      <c r="J37" s="179"/>
      <c r="K37" s="179"/>
      <c r="L37" s="180"/>
      <c r="M37" s="249" t="s">
        <v>88</v>
      </c>
      <c r="N37" s="178"/>
      <c r="O37" s="179"/>
      <c r="P37" s="180"/>
      <c r="Q37" s="258"/>
    </row>
    <row r="38" spans="1:17">
      <c r="A38" s="181"/>
      <c r="B38" s="182" t="s">
        <v>110</v>
      </c>
      <c r="C38" s="183" t="str">
        <f ca="1">IF(C28&lt;&gt;"",IF((H38+M38+Q38)&gt;0,"再ﾚﾋﾞｭｰ","合格"),"")</f>
        <v>合格</v>
      </c>
      <c r="H38" s="184">
        <f>COUNTIF(H29:H37,"NG")</f>
        <v>0</v>
      </c>
      <c r="L38" s="184"/>
      <c r="M38" s="184">
        <f>COUNTIF(M29:M37,"NG")</f>
        <v>0</v>
      </c>
      <c r="Q38" s="184">
        <f>COUNTIF(Q29:Q37,"NG")</f>
        <v>0</v>
      </c>
    </row>
    <row r="39" spans="2:17">
      <c r="B39" s="160"/>
      <c r="C39" s="161"/>
      <c r="D39" s="162"/>
      <c r="E39" s="162"/>
      <c r="F39" s="162"/>
      <c r="G39" s="162"/>
      <c r="H39" s="162"/>
      <c r="I39" s="235"/>
      <c r="J39" s="236"/>
      <c r="K39" s="235"/>
      <c r="L39" s="235"/>
      <c r="M39" s="235"/>
      <c r="N39" s="235"/>
      <c r="O39" s="238" t="s">
        <v>78</v>
      </c>
      <c r="P39" s="238" t="s">
        <v>79</v>
      </c>
      <c r="Q39" s="255" t="s">
        <v>80</v>
      </c>
    </row>
    <row r="40" spans="2:17">
      <c r="B40" s="160"/>
      <c r="C40" s="161"/>
      <c r="D40" s="162"/>
      <c r="E40" s="162"/>
      <c r="F40" s="162"/>
      <c r="G40" s="162"/>
      <c r="H40" s="162"/>
      <c r="I40" s="235"/>
      <c r="J40" s="236"/>
      <c r="K40" s="235"/>
      <c r="L40" s="235"/>
      <c r="M40" s="235"/>
      <c r="N40" s="235"/>
      <c r="O40" s="239" t="s">
        <v>81</v>
      </c>
      <c r="P40" s="239" t="s">
        <v>81</v>
      </c>
      <c r="Q40" s="239" t="s">
        <v>81</v>
      </c>
    </row>
    <row r="41" spans="2:17">
      <c r="B41" s="160"/>
      <c r="C41" s="161"/>
      <c r="D41" s="162"/>
      <c r="E41" s="162"/>
      <c r="F41" s="162"/>
      <c r="G41" s="162"/>
      <c r="H41" s="162"/>
      <c r="I41" s="235"/>
      <c r="J41" s="236"/>
      <c r="K41" s="235"/>
      <c r="L41" s="235"/>
      <c r="M41" s="235"/>
      <c r="N41" s="235"/>
      <c r="O41" s="240"/>
      <c r="P41" s="240"/>
      <c r="Q41" s="240"/>
    </row>
    <row r="42" spans="2:17">
      <c r="B42" s="160"/>
      <c r="C42" s="161"/>
      <c r="D42" s="162"/>
      <c r="E42" s="162"/>
      <c r="F42" s="162"/>
      <c r="G42" s="162"/>
      <c r="H42" s="162"/>
      <c r="I42" s="235"/>
      <c r="J42" s="236"/>
      <c r="K42" s="235"/>
      <c r="L42" s="235"/>
      <c r="M42" s="235"/>
      <c r="N42" s="235"/>
      <c r="O42" s="240"/>
      <c r="P42" s="240"/>
      <c r="Q42" s="240"/>
    </row>
    <row r="43" customHeight="1" spans="1:17">
      <c r="A43" s="185" t="s">
        <v>111</v>
      </c>
      <c r="B43" s="185"/>
      <c r="C43" s="185"/>
      <c r="D43" s="165" t="s">
        <v>83</v>
      </c>
      <c r="E43" s="122"/>
      <c r="F43" s="165"/>
      <c r="G43" s="165"/>
      <c r="H43" s="165"/>
      <c r="I43" s="241"/>
      <c r="J43" s="241"/>
      <c r="K43" s="241"/>
      <c r="L43" s="242"/>
      <c r="M43" s="139"/>
      <c r="N43" s="139"/>
      <c r="O43" s="243"/>
      <c r="P43" s="243"/>
      <c r="Q43" s="243"/>
    </row>
    <row r="44" customHeight="1" spans="1:17">
      <c r="A44" s="166" t="s">
        <v>112</v>
      </c>
      <c r="B44" s="154" t="s">
        <v>84</v>
      </c>
      <c r="C44" s="144">
        <v>45084</v>
      </c>
      <c r="D44" s="168" t="s">
        <v>85</v>
      </c>
      <c r="E44" s="168"/>
      <c r="F44" s="168"/>
      <c r="G44" s="186"/>
      <c r="H44" s="170" t="s">
        <v>86</v>
      </c>
      <c r="I44" s="244" t="s">
        <v>85</v>
      </c>
      <c r="J44" s="245"/>
      <c r="K44" s="245"/>
      <c r="L44" s="246"/>
      <c r="M44" s="247" t="s">
        <v>86</v>
      </c>
      <c r="N44" s="244" t="s">
        <v>85</v>
      </c>
      <c r="O44" s="245"/>
      <c r="P44" s="246"/>
      <c r="Q44" s="256" t="s">
        <v>86</v>
      </c>
    </row>
    <row r="45" spans="1:17">
      <c r="A45" s="171"/>
      <c r="B45" s="154" t="s">
        <v>52</v>
      </c>
      <c r="C45" s="145" t="s">
        <v>48</v>
      </c>
      <c r="D45" s="178" t="s">
        <v>113</v>
      </c>
      <c r="E45" s="179"/>
      <c r="F45" s="179"/>
      <c r="G45" s="179"/>
      <c r="H45" s="175" t="s">
        <v>88</v>
      </c>
      <c r="I45" s="178" t="s">
        <v>114</v>
      </c>
      <c r="J45" s="179"/>
      <c r="K45" s="179"/>
      <c r="L45" s="180"/>
      <c r="M45" s="248" t="s">
        <v>90</v>
      </c>
      <c r="N45" s="178" t="s">
        <v>115</v>
      </c>
      <c r="O45" s="179"/>
      <c r="P45" s="180"/>
      <c r="Q45" s="257" t="s">
        <v>88</v>
      </c>
    </row>
    <row r="46" spans="1:17">
      <c r="A46" s="171"/>
      <c r="B46" s="176" t="s">
        <v>92</v>
      </c>
      <c r="C46" s="145" t="s">
        <v>49</v>
      </c>
      <c r="D46" s="178" t="s">
        <v>116</v>
      </c>
      <c r="E46" s="179"/>
      <c r="F46" s="179"/>
      <c r="G46" s="179"/>
      <c r="H46" s="175" t="s">
        <v>88</v>
      </c>
      <c r="I46" s="178" t="s">
        <v>117</v>
      </c>
      <c r="J46" s="179"/>
      <c r="K46" s="179"/>
      <c r="L46" s="180"/>
      <c r="M46" s="248" t="s">
        <v>88</v>
      </c>
      <c r="N46" s="178" t="s">
        <v>118</v>
      </c>
      <c r="O46" s="179"/>
      <c r="P46" s="180"/>
      <c r="Q46" s="257" t="s">
        <v>88</v>
      </c>
    </row>
    <row r="47" spans="1:17">
      <c r="A47" s="171"/>
      <c r="B47" s="177"/>
      <c r="C47" s="187"/>
      <c r="D47" s="178" t="s">
        <v>119</v>
      </c>
      <c r="E47" s="179"/>
      <c r="F47" s="179"/>
      <c r="G47" s="179"/>
      <c r="H47" s="175" t="s">
        <v>88</v>
      </c>
      <c r="I47" s="178" t="s">
        <v>120</v>
      </c>
      <c r="J47" s="179"/>
      <c r="K47" s="179"/>
      <c r="L47" s="180"/>
      <c r="M47" s="248" t="s">
        <v>88</v>
      </c>
      <c r="N47" s="178"/>
      <c r="O47" s="179"/>
      <c r="P47" s="180"/>
      <c r="Q47" s="257"/>
    </row>
    <row r="48" spans="1:17">
      <c r="A48" s="171"/>
      <c r="B48" s="177"/>
      <c r="C48" s="187"/>
      <c r="D48" s="178" t="s">
        <v>121</v>
      </c>
      <c r="E48" s="179"/>
      <c r="F48" s="179"/>
      <c r="G48" s="179"/>
      <c r="H48" s="175" t="s">
        <v>88</v>
      </c>
      <c r="I48" s="250" t="s">
        <v>122</v>
      </c>
      <c r="J48" s="251"/>
      <c r="K48" s="251"/>
      <c r="L48" s="251"/>
      <c r="M48" s="248" t="s">
        <v>88</v>
      </c>
      <c r="N48" s="178"/>
      <c r="O48" s="179"/>
      <c r="P48" s="180"/>
      <c r="Q48" s="257"/>
    </row>
    <row r="49" spans="1:17">
      <c r="A49" s="181"/>
      <c r="B49" s="188" t="s">
        <v>110</v>
      </c>
      <c r="C49" s="183" t="str">
        <f ca="1">IF(C44&lt;&gt;"",IF((H49+M49+Q49)&gt;0,"再ﾚﾋﾞｭｰ","合格"),"")</f>
        <v>合格</v>
      </c>
      <c r="D49" s="189"/>
      <c r="E49" s="190"/>
      <c r="F49" s="190"/>
      <c r="G49" s="191"/>
      <c r="H49" s="184">
        <f>COUNTIF(H45:H48,"NG")</f>
        <v>0</v>
      </c>
      <c r="I49" s="191"/>
      <c r="J49" s="191"/>
      <c r="K49" s="252"/>
      <c r="L49" s="184">
        <f>COUNTIF(L44:L47,"NG")</f>
        <v>0</v>
      </c>
      <c r="M49" s="184">
        <f>COUNTIF(M45:M48,"NG")</f>
        <v>0</v>
      </c>
      <c r="Q49" s="184">
        <f>COUNTIF(Q45:Q48,"NG")</f>
        <v>0</v>
      </c>
    </row>
    <row r="50" spans="1:17">
      <c r="A50" s="192"/>
      <c r="B50" s="193"/>
      <c r="C50" s="194"/>
      <c r="D50" s="195"/>
      <c r="E50" s="195"/>
      <c r="F50" s="195"/>
      <c r="G50" s="195"/>
      <c r="H50" s="196"/>
      <c r="I50" s="195"/>
      <c r="J50" s="195"/>
      <c r="K50" s="253"/>
      <c r="L50" s="196"/>
      <c r="M50" s="196"/>
      <c r="N50" s="253"/>
      <c r="O50" s="253"/>
      <c r="P50" s="253"/>
      <c r="Q50" s="196"/>
    </row>
    <row r="51" spans="1:17">
      <c r="A51" s="166" t="s">
        <v>123</v>
      </c>
      <c r="B51" s="197"/>
      <c r="C51" s="198"/>
      <c r="D51" s="198"/>
      <c r="E51" s="198"/>
      <c r="F51" s="198"/>
      <c r="G51" s="198"/>
      <c r="H51" s="198"/>
      <c r="I51" s="198"/>
      <c r="J51" s="198"/>
      <c r="K51" s="198"/>
      <c r="L51" s="198"/>
      <c r="M51" s="198"/>
      <c r="N51" s="198"/>
      <c r="O51" s="198"/>
      <c r="P51" s="198"/>
      <c r="Q51" s="259"/>
    </row>
    <row r="52" ht="14.25" spans="1:17">
      <c r="A52" s="171"/>
      <c r="B52" s="199"/>
      <c r="C52" s="200"/>
      <c r="D52" s="200"/>
      <c r="E52" s="200"/>
      <c r="F52" s="200"/>
      <c r="G52" s="200"/>
      <c r="H52" s="200"/>
      <c r="I52" s="200"/>
      <c r="J52" s="200"/>
      <c r="K52" s="200"/>
      <c r="L52" s="200"/>
      <c r="M52" s="200"/>
      <c r="N52" s="200"/>
      <c r="O52" s="200"/>
      <c r="P52" s="200"/>
      <c r="Q52" s="260"/>
    </row>
    <row r="53" spans="1:17">
      <c r="A53" s="171"/>
      <c r="B53" s="199"/>
      <c r="C53" s="200"/>
      <c r="D53" s="200"/>
      <c r="E53" s="200"/>
      <c r="F53" s="200"/>
      <c r="G53" s="200"/>
      <c r="H53" s="200"/>
      <c r="I53" s="200"/>
      <c r="J53" s="200"/>
      <c r="K53" s="200"/>
      <c r="L53" s="200"/>
      <c r="M53" s="200"/>
      <c r="N53" s="200"/>
      <c r="O53" s="200"/>
      <c r="P53" s="200"/>
      <c r="Q53" s="261" t="s">
        <v>86</v>
      </c>
    </row>
    <row r="54" spans="1:17">
      <c r="A54" s="181"/>
      <c r="B54" s="201"/>
      <c r="C54" s="202"/>
      <c r="D54" s="202"/>
      <c r="E54" s="202"/>
      <c r="F54" s="202"/>
      <c r="G54" s="202"/>
      <c r="H54" s="202"/>
      <c r="I54" s="202"/>
      <c r="J54" s="202"/>
      <c r="K54" s="202"/>
      <c r="L54" s="202"/>
      <c r="M54" s="202"/>
      <c r="N54" s="202"/>
      <c r="O54" s="202"/>
      <c r="P54" s="202"/>
      <c r="Q54" s="262" t="s">
        <v>124</v>
      </c>
    </row>
  </sheetData>
  <sheetProtection selectLockedCells="1"/>
  <mergeCells count="74">
    <mergeCell ref="A3:E3"/>
    <mergeCell ref="F3:G3"/>
    <mergeCell ref="A4:E4"/>
    <mergeCell ref="F4:G4"/>
    <mergeCell ref="A6:B6"/>
    <mergeCell ref="A7:B7"/>
    <mergeCell ref="A11:C11"/>
    <mergeCell ref="A12:C12"/>
    <mergeCell ref="A13:C13"/>
    <mergeCell ref="A14:C14"/>
    <mergeCell ref="A15:C15"/>
    <mergeCell ref="A16:C16"/>
    <mergeCell ref="A17:C17"/>
    <mergeCell ref="A18:C18"/>
    <mergeCell ref="A19:C19"/>
    <mergeCell ref="A20:C20"/>
    <mergeCell ref="A21:C21"/>
    <mergeCell ref="A27:C27"/>
    <mergeCell ref="D28:G28"/>
    <mergeCell ref="I28:L28"/>
    <mergeCell ref="N28:P28"/>
    <mergeCell ref="D29:G29"/>
    <mergeCell ref="I29:L29"/>
    <mergeCell ref="N29:P29"/>
    <mergeCell ref="D30:G30"/>
    <mergeCell ref="I30:L30"/>
    <mergeCell ref="N30:P30"/>
    <mergeCell ref="D31:G31"/>
    <mergeCell ref="I31:L31"/>
    <mergeCell ref="N31:P31"/>
    <mergeCell ref="D32:G32"/>
    <mergeCell ref="I32:L32"/>
    <mergeCell ref="N32:P32"/>
    <mergeCell ref="D33:G33"/>
    <mergeCell ref="I33:L33"/>
    <mergeCell ref="N33:P33"/>
    <mergeCell ref="D34:G34"/>
    <mergeCell ref="I34:L34"/>
    <mergeCell ref="N34:P34"/>
    <mergeCell ref="D35:G35"/>
    <mergeCell ref="I35:L35"/>
    <mergeCell ref="N35:P35"/>
    <mergeCell ref="D36:G36"/>
    <mergeCell ref="I36:L36"/>
    <mergeCell ref="N36:P36"/>
    <mergeCell ref="D37:G37"/>
    <mergeCell ref="I37:L37"/>
    <mergeCell ref="N37:P37"/>
    <mergeCell ref="A43:C43"/>
    <mergeCell ref="D44:G44"/>
    <mergeCell ref="I44:L44"/>
    <mergeCell ref="N44:P44"/>
    <mergeCell ref="D45:G45"/>
    <mergeCell ref="I45:L45"/>
    <mergeCell ref="N45:P45"/>
    <mergeCell ref="D46:G46"/>
    <mergeCell ref="I46:L46"/>
    <mergeCell ref="N46:P46"/>
    <mergeCell ref="D47:G47"/>
    <mergeCell ref="I47:L47"/>
    <mergeCell ref="N47:P47"/>
    <mergeCell ref="D48:G48"/>
    <mergeCell ref="I48:L48"/>
    <mergeCell ref="N48:P48"/>
    <mergeCell ref="A28:A38"/>
    <mergeCell ref="A44:A49"/>
    <mergeCell ref="A51:A54"/>
    <mergeCell ref="O24:O27"/>
    <mergeCell ref="O40:O43"/>
    <mergeCell ref="P24:P27"/>
    <mergeCell ref="P40:P43"/>
    <mergeCell ref="Q24:Q27"/>
    <mergeCell ref="Q40:Q43"/>
    <mergeCell ref="B51:P54"/>
  </mergeCells>
  <conditionalFormatting sqref="Q54">
    <cfRule type="cellIs" dxfId="0" priority="4" stopIfTrue="1" operator="equal">
      <formula>"不合格"</formula>
    </cfRule>
    <cfRule type="cellIs" dxfId="1" priority="5" stopIfTrue="1" operator="equal">
      <formula>"合格"</formula>
    </cfRule>
  </conditionalFormatting>
  <conditionalFormatting sqref="M13:O19">
    <cfRule type="expression" dxfId="2" priority="6" stopIfTrue="1">
      <formula>$M$11=""</formula>
    </cfRule>
  </conditionalFormatting>
  <conditionalFormatting sqref="Q28:Q37 H44:H48 H28:H37 Q44:Q48 M44:M48 M28:M37">
    <cfRule type="cellIs" dxfId="0" priority="3" stopIfTrue="1" operator="equal">
      <formula>"NG"</formula>
    </cfRule>
  </conditionalFormatting>
  <conditionalFormatting sqref="C49:C50 C38">
    <cfRule type="cellIs" dxfId="1" priority="1" stopIfTrue="1" operator="equal">
      <formula>"合格"</formula>
    </cfRule>
    <cfRule type="cellIs" dxfId="0" priority="2" stopIfTrue="1" operator="equal">
      <formula>"再ﾚﾋﾞｭｰ"</formula>
    </cfRule>
  </conditionalFormatting>
  <dataValidations count="5">
    <dataValidation type="list" allowBlank="1" showInputMessage="1" showErrorMessage="1" sqref="H4">
      <formula1>"新規,修正"</formula1>
    </dataValidation>
    <dataValidation type="whole" operator="greaterThanOrEqual" allowBlank="1" showInputMessage="1" showErrorMessage="1" sqref="I4">
      <formula1>1</formula1>
    </dataValidation>
    <dataValidation type="list" allowBlank="1" showInputMessage="1" showErrorMessage="1" sqref="C38 C49:C50" showDropDown="1">
      <formula1>"再ﾚﾋﾞｭｰ,合格"</formula1>
    </dataValidation>
    <dataValidation type="list" allowBlank="1" showInputMessage="1" showErrorMessage="1" sqref="Q54">
      <formula1>"合格,不合格"</formula1>
    </dataValidation>
    <dataValidation type="list" allowBlank="1" showInputMessage="1" showErrorMessage="1" sqref="H29:H37 H45:H48 M29:M37 M45:M48 Q29:Q37 Q45:Q48">
      <formula1>"OK,NG,条件付きでOK,対象外"</formula1>
    </dataValidation>
  </dataValidations>
  <printOptions horizontalCentered="1"/>
  <pageMargins left="0.629166666666667" right="0.279166666666667" top="0.979166666666667" bottom="0.238888888888889" header="0.309027777777778" footer="0.159027777777778"/>
  <pageSetup paperSize="9" scale="75" orientation="landscape" horizontalDpi="300" verticalDpi="300"/>
  <headerFooter alignWithMargins="0"/>
  <colBreaks count="1" manualBreakCount="1">
    <brk id="18" max="10485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6"/>
  <sheetViews>
    <sheetView tabSelected="1" zoomScale="130" zoomScaleNormal="130" workbookViewId="0">
      <selection activeCell="A1" sqref="A1:G1"/>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71.25" customHeight="1" spans="1:14">
      <c r="A3" s="17">
        <f t="shared" ref="A3:A9" si="0">ROW()-2</f>
        <v>1</v>
      </c>
      <c r="B3" s="11" t="s">
        <v>134</v>
      </c>
      <c r="C3" s="12">
        <v>1</v>
      </c>
      <c r="D3" s="12" t="s">
        <v>135</v>
      </c>
      <c r="E3" s="11" t="s">
        <v>136</v>
      </c>
      <c r="F3" s="11" t="s">
        <v>137</v>
      </c>
      <c r="G3" s="11" t="s">
        <v>138</v>
      </c>
      <c r="H3" s="18"/>
      <c r="I3" s="12" t="s">
        <v>48</v>
      </c>
      <c r="J3" s="12" t="s">
        <v>139</v>
      </c>
      <c r="K3" s="18"/>
      <c r="L3" s="12" t="s">
        <v>49</v>
      </c>
      <c r="M3" s="12" t="s">
        <v>88</v>
      </c>
      <c r="N3" s="12" t="s">
        <v>140</v>
      </c>
    </row>
    <row r="4" s="3" customFormat="1" ht="71.25" customHeight="1" spans="1:14">
      <c r="A4" s="17">
        <f t="shared" si="0"/>
        <v>2</v>
      </c>
      <c r="B4" s="11" t="s">
        <v>141</v>
      </c>
      <c r="C4" s="12">
        <v>1</v>
      </c>
      <c r="D4" s="12" t="s">
        <v>135</v>
      </c>
      <c r="E4" s="11" t="s">
        <v>142</v>
      </c>
      <c r="F4" s="11" t="s">
        <v>137</v>
      </c>
      <c r="G4" s="11" t="s">
        <v>138</v>
      </c>
      <c r="H4" s="18"/>
      <c r="I4" s="12" t="s">
        <v>48</v>
      </c>
      <c r="J4" s="12" t="s">
        <v>139</v>
      </c>
      <c r="K4" s="18"/>
      <c r="L4" s="12" t="s">
        <v>49</v>
      </c>
      <c r="M4" s="12" t="s">
        <v>88</v>
      </c>
      <c r="N4" s="12" t="s">
        <v>140</v>
      </c>
    </row>
    <row r="5" s="3" customFormat="1" ht="45" spans="1:14">
      <c r="A5" s="17">
        <f t="shared" si="0"/>
        <v>3</v>
      </c>
      <c r="B5" s="11" t="s">
        <v>15</v>
      </c>
      <c r="C5" s="12">
        <v>1</v>
      </c>
      <c r="D5" s="12" t="s">
        <v>135</v>
      </c>
      <c r="E5" s="11" t="s">
        <v>143</v>
      </c>
      <c r="F5" s="11" t="s">
        <v>144</v>
      </c>
      <c r="G5" s="11" t="s">
        <v>138</v>
      </c>
      <c r="H5" s="18">
        <v>45083</v>
      </c>
      <c r="I5" s="12" t="s">
        <v>48</v>
      </c>
      <c r="J5" s="12" t="s">
        <v>139</v>
      </c>
      <c r="K5" s="18">
        <v>45084</v>
      </c>
      <c r="L5" s="12" t="s">
        <v>49</v>
      </c>
      <c r="M5" s="12" t="s">
        <v>88</v>
      </c>
      <c r="N5" s="12" t="s">
        <v>140</v>
      </c>
    </row>
    <row r="6" s="3" customFormat="1" ht="56.25" spans="1:14">
      <c r="A6" s="17">
        <f t="shared" si="0"/>
        <v>4</v>
      </c>
      <c r="B6" s="11" t="s">
        <v>15</v>
      </c>
      <c r="C6" s="12">
        <v>1</v>
      </c>
      <c r="D6" s="12" t="s">
        <v>135</v>
      </c>
      <c r="E6" s="11" t="s">
        <v>145</v>
      </c>
      <c r="F6" s="11" t="s">
        <v>146</v>
      </c>
      <c r="G6" s="11" t="s">
        <v>138</v>
      </c>
      <c r="H6" s="18">
        <v>45083</v>
      </c>
      <c r="I6" s="12" t="s">
        <v>48</v>
      </c>
      <c r="J6" s="12" t="s">
        <v>139</v>
      </c>
      <c r="K6" s="18">
        <v>45084</v>
      </c>
      <c r="L6" s="12" t="s">
        <v>49</v>
      </c>
      <c r="M6" s="12" t="s">
        <v>88</v>
      </c>
      <c r="N6" s="12" t="s">
        <v>140</v>
      </c>
    </row>
    <row r="7" s="3" customFormat="1" ht="45" spans="1:14">
      <c r="A7" s="17">
        <f t="shared" si="0"/>
        <v>5</v>
      </c>
      <c r="B7" s="11" t="s">
        <v>15</v>
      </c>
      <c r="C7" s="12">
        <v>1</v>
      </c>
      <c r="D7" s="12" t="s">
        <v>135</v>
      </c>
      <c r="E7" s="11" t="s">
        <v>147</v>
      </c>
      <c r="F7" s="11" t="s">
        <v>148</v>
      </c>
      <c r="G7" s="11" t="s">
        <v>138</v>
      </c>
      <c r="H7" s="18">
        <v>45084</v>
      </c>
      <c r="I7" s="12" t="s">
        <v>48</v>
      </c>
      <c r="J7" s="12" t="s">
        <v>139</v>
      </c>
      <c r="K7" s="18">
        <v>45084</v>
      </c>
      <c r="L7" s="12" t="s">
        <v>49</v>
      </c>
      <c r="M7" s="12" t="s">
        <v>88</v>
      </c>
      <c r="N7" s="12" t="s">
        <v>140</v>
      </c>
    </row>
    <row r="8" s="3" customFormat="1" ht="56.25" spans="1:14">
      <c r="A8" s="17">
        <f t="shared" si="0"/>
        <v>6</v>
      </c>
      <c r="B8" s="11" t="s">
        <v>15</v>
      </c>
      <c r="C8" s="12">
        <v>1</v>
      </c>
      <c r="D8" s="12" t="s">
        <v>135</v>
      </c>
      <c r="E8" s="11" t="s">
        <v>149</v>
      </c>
      <c r="F8" s="11" t="s">
        <v>150</v>
      </c>
      <c r="G8" s="11" t="s">
        <v>138</v>
      </c>
      <c r="H8" s="18">
        <v>45084</v>
      </c>
      <c r="I8" s="12" t="s">
        <v>48</v>
      </c>
      <c r="J8" s="12" t="s">
        <v>139</v>
      </c>
      <c r="K8" s="18">
        <v>45084</v>
      </c>
      <c r="L8" s="12" t="s">
        <v>49</v>
      </c>
      <c r="M8" s="12" t="s">
        <v>88</v>
      </c>
      <c r="N8" s="12" t="s">
        <v>140</v>
      </c>
    </row>
    <row r="9" s="3" customFormat="1" ht="45" spans="1:14">
      <c r="A9" s="17">
        <f t="shared" ref="A9:A18" si="1">ROW()-2</f>
        <v>7</v>
      </c>
      <c r="B9" s="11" t="s">
        <v>151</v>
      </c>
      <c r="C9" s="12">
        <v>1</v>
      </c>
      <c r="D9" s="12" t="s">
        <v>135</v>
      </c>
      <c r="E9" s="11" t="s">
        <v>152</v>
      </c>
      <c r="F9" s="11" t="s">
        <v>153</v>
      </c>
      <c r="G9" s="11" t="s">
        <v>138</v>
      </c>
      <c r="H9" s="18">
        <v>45091</v>
      </c>
      <c r="I9" s="12" t="s">
        <v>48</v>
      </c>
      <c r="J9" s="12" t="s">
        <v>139</v>
      </c>
      <c r="K9" s="18">
        <v>45091</v>
      </c>
      <c r="L9" s="12" t="s">
        <v>49</v>
      </c>
      <c r="M9" s="12" t="s">
        <v>88</v>
      </c>
      <c r="N9" s="12" t="s">
        <v>140</v>
      </c>
    </row>
    <row r="10" s="3" customFormat="1" ht="12" spans="1:14">
      <c r="A10" s="17">
        <f t="shared" si="1"/>
        <v>8</v>
      </c>
      <c r="B10" s="11"/>
      <c r="C10" s="12"/>
      <c r="D10" s="12"/>
      <c r="E10" s="11"/>
      <c r="F10" s="11"/>
      <c r="G10" s="11"/>
      <c r="H10" s="18"/>
      <c r="I10" s="12"/>
      <c r="J10" s="12"/>
      <c r="K10" s="18"/>
      <c r="L10" s="12"/>
      <c r="M10" s="12"/>
      <c r="N10" s="12"/>
    </row>
    <row r="11" s="3" customFormat="1" ht="12" spans="1:14">
      <c r="A11" s="17">
        <f t="shared" si="1"/>
        <v>9</v>
      </c>
      <c r="B11" s="11"/>
      <c r="C11" s="12"/>
      <c r="D11" s="12"/>
      <c r="E11" s="11"/>
      <c r="F11" s="11"/>
      <c r="G11" s="11"/>
      <c r="H11" s="18"/>
      <c r="I11" s="12"/>
      <c r="J11" s="12"/>
      <c r="K11" s="18"/>
      <c r="L11" s="12"/>
      <c r="M11" s="12"/>
      <c r="N11" s="12"/>
    </row>
    <row r="12" s="3" customFormat="1" ht="12" spans="1:14">
      <c r="A12" s="17">
        <f t="shared" si="1"/>
        <v>10</v>
      </c>
      <c r="B12" s="11"/>
      <c r="C12" s="12"/>
      <c r="D12" s="12"/>
      <c r="E12" s="11"/>
      <c r="F12" s="11"/>
      <c r="G12" s="11"/>
      <c r="H12" s="18"/>
      <c r="I12" s="12"/>
      <c r="J12" s="12"/>
      <c r="K12" s="18"/>
      <c r="L12" s="12"/>
      <c r="M12" s="12"/>
      <c r="N12" s="12"/>
    </row>
    <row r="13" s="3" customFormat="1" ht="12" spans="1:14">
      <c r="A13" s="17">
        <f t="shared" si="1"/>
        <v>11</v>
      </c>
      <c r="B13" s="11"/>
      <c r="C13" s="12"/>
      <c r="D13" s="12"/>
      <c r="E13" s="11"/>
      <c r="F13" s="11"/>
      <c r="G13" s="11"/>
      <c r="H13" s="18"/>
      <c r="I13" s="12"/>
      <c r="J13" s="12"/>
      <c r="K13" s="18"/>
      <c r="L13" s="12"/>
      <c r="M13" s="12"/>
      <c r="N13" s="12"/>
    </row>
    <row r="14" s="3" customFormat="1" ht="12" spans="1:14">
      <c r="A14" s="17">
        <f t="shared" si="1"/>
        <v>12</v>
      </c>
      <c r="B14" s="11"/>
      <c r="C14" s="12"/>
      <c r="D14" s="12"/>
      <c r="E14" s="11"/>
      <c r="F14" s="11"/>
      <c r="G14" s="11"/>
      <c r="H14" s="18"/>
      <c r="I14" s="12"/>
      <c r="J14" s="12"/>
      <c r="K14" s="18"/>
      <c r="L14" s="12"/>
      <c r="M14" s="12"/>
      <c r="N14" s="12"/>
    </row>
    <row r="15" s="3" customFormat="1" ht="12" spans="1:14">
      <c r="A15" s="17">
        <f t="shared" si="1"/>
        <v>13</v>
      </c>
      <c r="B15" s="11"/>
      <c r="C15" s="12"/>
      <c r="D15" s="12"/>
      <c r="E15" s="11"/>
      <c r="F15" s="11"/>
      <c r="G15" s="11"/>
      <c r="H15" s="18"/>
      <c r="I15" s="12"/>
      <c r="J15" s="12"/>
      <c r="K15" s="18"/>
      <c r="L15" s="12"/>
      <c r="M15" s="12"/>
      <c r="N15" s="12"/>
    </row>
    <row r="16" s="3" customFormat="1" ht="12" spans="1:14">
      <c r="A16" s="17">
        <f t="shared" si="1"/>
        <v>14</v>
      </c>
      <c r="B16" s="11"/>
      <c r="C16" s="12"/>
      <c r="D16" s="12"/>
      <c r="E16" s="11"/>
      <c r="F16" s="11"/>
      <c r="G16" s="11"/>
      <c r="H16" s="18"/>
      <c r="I16" s="12"/>
      <c r="J16" s="12"/>
      <c r="K16" s="18"/>
      <c r="L16" s="12"/>
      <c r="M16" s="12"/>
      <c r="N16" s="12"/>
    </row>
    <row r="17" s="3" customFormat="1" ht="12" spans="1:14">
      <c r="A17" s="17">
        <f t="shared" si="1"/>
        <v>15</v>
      </c>
      <c r="B17" s="11"/>
      <c r="C17" s="12"/>
      <c r="D17" s="12"/>
      <c r="E17" s="11"/>
      <c r="F17" s="11"/>
      <c r="G17" s="11"/>
      <c r="H17" s="18"/>
      <c r="I17" s="12"/>
      <c r="J17" s="12"/>
      <c r="K17" s="18"/>
      <c r="L17" s="12"/>
      <c r="M17" s="12"/>
      <c r="N17" s="12"/>
    </row>
    <row r="18" s="3" customFormat="1" ht="12" spans="1:14">
      <c r="A18" s="17">
        <f t="shared" si="1"/>
        <v>16</v>
      </c>
      <c r="B18" s="11"/>
      <c r="C18" s="12"/>
      <c r="D18" s="12"/>
      <c r="E18" s="11"/>
      <c r="F18" s="11"/>
      <c r="G18" s="11"/>
      <c r="H18" s="18"/>
      <c r="I18" s="12"/>
      <c r="J18" s="12"/>
      <c r="K18" s="18"/>
      <c r="L18" s="12"/>
      <c r="M18" s="12"/>
      <c r="N18" s="12"/>
    </row>
    <row r="19" s="3" customFormat="1" ht="12" spans="1:14">
      <c r="A19" s="17"/>
      <c r="B19" s="11"/>
      <c r="C19" s="12"/>
      <c r="D19" s="12"/>
      <c r="E19" s="11"/>
      <c r="F19" s="11"/>
      <c r="G19" s="11"/>
      <c r="H19" s="18"/>
      <c r="I19" s="12"/>
      <c r="J19" s="12"/>
      <c r="K19" s="18"/>
      <c r="L19" s="12"/>
      <c r="M19" s="12"/>
      <c r="N19" s="11"/>
    </row>
    <row r="20" s="3" customFormat="1" ht="12" spans="1:14">
      <c r="A20" s="17"/>
      <c r="B20" s="11"/>
      <c r="C20" s="12"/>
      <c r="D20" s="12"/>
      <c r="E20" s="11"/>
      <c r="F20" s="11"/>
      <c r="G20" s="11"/>
      <c r="H20" s="19"/>
      <c r="I20" s="12"/>
      <c r="J20" s="12"/>
      <c r="K20" s="12"/>
      <c r="L20" s="12"/>
      <c r="M20" s="12"/>
      <c r="N20" s="11"/>
    </row>
    <row r="21" s="3" customFormat="1" ht="12" spans="1:14">
      <c r="A21" s="17"/>
      <c r="B21" s="11"/>
      <c r="C21" s="12"/>
      <c r="D21" s="12"/>
      <c r="E21" s="11"/>
      <c r="F21" s="11"/>
      <c r="G21" s="11"/>
      <c r="H21" s="19"/>
      <c r="I21" s="12"/>
      <c r="J21" s="12"/>
      <c r="K21" s="12"/>
      <c r="L21" s="12"/>
      <c r="M21" s="12"/>
      <c r="N21" s="11"/>
    </row>
    <row r="22" s="3" customFormat="1" ht="12" spans="1:14">
      <c r="A22" s="17"/>
      <c r="B22" s="11"/>
      <c r="C22" s="12"/>
      <c r="D22" s="12"/>
      <c r="E22" s="11"/>
      <c r="F22" s="11"/>
      <c r="G22" s="11"/>
      <c r="H22" s="19"/>
      <c r="I22" s="12"/>
      <c r="J22" s="12"/>
      <c r="K22" s="12"/>
      <c r="L22" s="12"/>
      <c r="M22" s="12"/>
      <c r="N22" s="11"/>
    </row>
    <row r="23" s="3" customFormat="1" ht="12" spans="1:14">
      <c r="A23" s="17"/>
      <c r="B23" s="11"/>
      <c r="C23" s="12"/>
      <c r="D23" s="12"/>
      <c r="E23" s="11"/>
      <c r="F23" s="11"/>
      <c r="G23" s="11"/>
      <c r="H23" s="19"/>
      <c r="I23" s="12"/>
      <c r="J23" s="12"/>
      <c r="K23" s="12"/>
      <c r="L23" s="12"/>
      <c r="M23" s="12"/>
      <c r="N23" s="11"/>
    </row>
    <row r="24" s="3" customFormat="1" ht="12" spans="1:14">
      <c r="A24" s="17"/>
      <c r="B24" s="11"/>
      <c r="C24" s="12"/>
      <c r="D24" s="12"/>
      <c r="E24" s="11"/>
      <c r="F24" s="11"/>
      <c r="G24" s="11"/>
      <c r="H24" s="19"/>
      <c r="I24" s="12"/>
      <c r="J24" s="12"/>
      <c r="K24" s="12"/>
      <c r="L24" s="12"/>
      <c r="M24" s="12"/>
      <c r="N24" s="11"/>
    </row>
    <row r="25" s="3" customFormat="1" ht="12" spans="1:14">
      <c r="A25" s="17"/>
      <c r="B25" s="11"/>
      <c r="C25" s="12"/>
      <c r="D25" s="12"/>
      <c r="E25" s="11"/>
      <c r="F25" s="11"/>
      <c r="G25" s="11"/>
      <c r="H25" s="19"/>
      <c r="I25" s="12"/>
      <c r="J25" s="12"/>
      <c r="K25" s="12"/>
      <c r="L25" s="12"/>
      <c r="M25" s="12"/>
      <c r="N25" s="11"/>
    </row>
    <row r="26" s="3" customFormat="1" ht="12" spans="1:14">
      <c r="A26" s="17"/>
      <c r="B26" s="11"/>
      <c r="C26" s="12"/>
      <c r="D26" s="12"/>
      <c r="E26" s="11"/>
      <c r="F26" s="11"/>
      <c r="G26" s="11"/>
      <c r="H26" s="19"/>
      <c r="I26" s="12"/>
      <c r="J26" s="12"/>
      <c r="K26" s="12"/>
      <c r="L26" s="12"/>
      <c r="M26" s="12"/>
      <c r="N26" s="11"/>
    </row>
    <row r="27" s="3" customFormat="1" ht="12" spans="1:14">
      <c r="A27" s="17"/>
      <c r="B27" s="11"/>
      <c r="C27" s="12"/>
      <c r="D27" s="12"/>
      <c r="E27" s="11"/>
      <c r="F27" s="11"/>
      <c r="G27" s="11"/>
      <c r="H27" s="19"/>
      <c r="I27" s="12"/>
      <c r="J27" s="12"/>
      <c r="K27" s="12"/>
      <c r="L27" s="12"/>
      <c r="M27" s="12"/>
      <c r="N27" s="11"/>
    </row>
    <row r="28" s="3" customFormat="1" ht="12" spans="1:14">
      <c r="A28" s="17"/>
      <c r="B28" s="11"/>
      <c r="C28" s="12"/>
      <c r="D28" s="12"/>
      <c r="E28" s="11"/>
      <c r="F28" s="11"/>
      <c r="G28" s="11"/>
      <c r="H28" s="19"/>
      <c r="I28" s="12"/>
      <c r="J28" s="12"/>
      <c r="K28" s="12"/>
      <c r="L28" s="12"/>
      <c r="M28" s="12"/>
      <c r="N28" s="11"/>
    </row>
    <row r="29" s="3" customFormat="1" ht="12" spans="1:14">
      <c r="A29" s="17"/>
      <c r="B29" s="11"/>
      <c r="C29" s="12"/>
      <c r="D29" s="12"/>
      <c r="E29" s="11"/>
      <c r="F29" s="11"/>
      <c r="G29" s="11"/>
      <c r="H29" s="19"/>
      <c r="I29" s="12"/>
      <c r="J29" s="12"/>
      <c r="K29" s="12"/>
      <c r="L29" s="12"/>
      <c r="M29" s="12"/>
      <c r="N29" s="11"/>
    </row>
    <row r="30" s="3" customFormat="1" ht="12" spans="1:14">
      <c r="A30" s="20"/>
      <c r="B30" s="11"/>
      <c r="C30" s="12"/>
      <c r="D30" s="12"/>
      <c r="E30" s="11"/>
      <c r="F30" s="11"/>
      <c r="G30" s="11"/>
      <c r="H30" s="19"/>
      <c r="I30" s="12"/>
      <c r="J30" s="12"/>
      <c r="K30" s="12"/>
      <c r="L30" s="12"/>
      <c r="M30" s="12"/>
      <c r="N30" s="11"/>
    </row>
    <row r="31" s="3" customFormat="1" ht="12" spans="1:14">
      <c r="A31" s="20"/>
      <c r="B31" s="11"/>
      <c r="C31" s="12"/>
      <c r="D31" s="12"/>
      <c r="E31" s="11"/>
      <c r="F31" s="11"/>
      <c r="G31" s="11"/>
      <c r="H31" s="19"/>
      <c r="I31" s="12"/>
      <c r="J31" s="12"/>
      <c r="K31" s="12"/>
      <c r="L31" s="12"/>
      <c r="M31" s="12"/>
      <c r="N31" s="11"/>
    </row>
    <row r="32" s="3" customFormat="1" ht="12" spans="1:14">
      <c r="A32" s="20"/>
      <c r="B32" s="11"/>
      <c r="C32" s="12"/>
      <c r="D32" s="12"/>
      <c r="E32" s="11"/>
      <c r="F32" s="11"/>
      <c r="G32" s="11"/>
      <c r="H32" s="19"/>
      <c r="I32" s="12"/>
      <c r="J32" s="12"/>
      <c r="K32" s="12"/>
      <c r="L32" s="12"/>
      <c r="M32" s="12"/>
      <c r="N32" s="11"/>
    </row>
    <row r="33" s="3" customFormat="1" ht="12" spans="1:14">
      <c r="A33" s="20"/>
      <c r="B33" s="11"/>
      <c r="C33" s="12"/>
      <c r="D33" s="12"/>
      <c r="E33" s="11"/>
      <c r="F33" s="11"/>
      <c r="G33" s="11"/>
      <c r="H33" s="19"/>
      <c r="I33" s="12"/>
      <c r="J33" s="12"/>
      <c r="K33" s="12"/>
      <c r="L33" s="12"/>
      <c r="M33" s="12"/>
      <c r="N33" s="11"/>
    </row>
    <row r="34" s="3" customFormat="1" ht="12" spans="1:14">
      <c r="A34" s="20"/>
      <c r="B34" s="11"/>
      <c r="C34" s="12"/>
      <c r="D34" s="12"/>
      <c r="E34" s="11"/>
      <c r="F34" s="11"/>
      <c r="G34" s="11"/>
      <c r="H34" s="19"/>
      <c r="I34" s="12"/>
      <c r="J34" s="12"/>
      <c r="K34" s="12"/>
      <c r="L34" s="12"/>
      <c r="M34" s="12"/>
      <c r="N34" s="11"/>
    </row>
    <row r="35" s="3" customFormat="1" ht="12" spans="1:14">
      <c r="A35" s="20"/>
      <c r="B35" s="11"/>
      <c r="C35" s="12"/>
      <c r="D35" s="12"/>
      <c r="E35" s="11"/>
      <c r="F35" s="11"/>
      <c r="G35" s="11"/>
      <c r="H35" s="19"/>
      <c r="I35" s="12"/>
      <c r="J35" s="12"/>
      <c r="K35" s="12"/>
      <c r="L35" s="12"/>
      <c r="M35" s="12"/>
      <c r="N35" s="11"/>
    </row>
    <row r="36" s="3" customFormat="1" ht="12" spans="1:14">
      <c r="A36" s="20"/>
      <c r="B36" s="11"/>
      <c r="C36" s="12"/>
      <c r="D36" s="12"/>
      <c r="E36" s="11"/>
      <c r="F36" s="11"/>
      <c r="G36" s="11"/>
      <c r="H36" s="19"/>
      <c r="I36" s="12"/>
      <c r="J36" s="12"/>
      <c r="K36" s="12"/>
      <c r="L36" s="12"/>
      <c r="M36" s="12"/>
      <c r="N36" s="11"/>
    </row>
  </sheetData>
  <sheetProtection selectLockedCells="1"/>
  <mergeCells count="1">
    <mergeCell ref="A1:G1"/>
  </mergeCells>
  <dataValidations count="4">
    <dataValidation type="list" allowBlank="1" showInputMessage="1" showErrorMessage="1" sqref="C5 C6 C7 C8 C9 C3:C4 C10:C36">
      <formula1>"0,1"</formula1>
    </dataValidation>
    <dataValidation type="list" allowBlank="1" showInputMessage="1" showErrorMessage="1" sqref="D5 D6 D7 D8 D9 D3:D4 D10:D36">
      <formula1>"正常系テスト,異常系テスト,限界値等テスト,I/F系テスト"</formula1>
    </dataValidation>
    <dataValidation type="list" allowBlank="1" showInputMessage="1" showErrorMessage="1" sqref="J5 J6 J7 J8 J9 J3:J4 J10:J36">
      <formula1>"合,否"</formula1>
    </dataValidation>
    <dataValidation type="list" allowBlank="1" showInputMessage="1" showErrorMessage="1" sqref="M5 M6 M7 M8 M9 M3:M4 M10:M36">
      <formula1>"OK,NG"</formula1>
    </dataValidation>
  </dataValidations>
  <pageMargins left="0.196527777777778" right="0.196527777777778" top="0.590277777777778" bottom="0.235416666666667" header="0.313888888888889" footer="0.354166666666667"/>
  <pageSetup paperSize="9" scale="83" orientation="landscape"/>
  <headerFooter alignWithMargins="0">
    <oddHeader>&amp;C&amp;"ＭＳ Ｐゴシック,太字"&amp;14&amp;A&amp;RPage &amp;P </oddHead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BA21"/>
  <sheetViews>
    <sheetView showGridLines="0" view="pageBreakPreview" zoomScaleNormal="85" zoomScaleSheetLayoutView="100" workbookViewId="0">
      <selection activeCell="H31" sqref="H31"/>
    </sheetView>
  </sheetViews>
  <sheetFormatPr defaultColWidth="9" defaultRowHeight="13.5"/>
  <cols>
    <col min="50" max="51" width="11.5" customWidth="1"/>
    <col min="53" max="53" width="11.5" customWidth="1"/>
  </cols>
  <sheetData>
    <row r="2" spans="1:1">
      <c r="A2" t="e">
        <f>--基準値マスタ</f>
        <v>#NAME?</v>
      </c>
    </row>
    <row r="3" spans="1:1">
      <c r="A3" t="s">
        <v>154</v>
      </c>
    </row>
    <row r="5" spans="1:1">
      <c r="A5" t="s">
        <v>155</v>
      </c>
    </row>
    <row r="6" ht="27" spans="1:53">
      <c r="A6" s="44" t="s">
        <v>156</v>
      </c>
      <c r="B6" s="44" t="s">
        <v>157</v>
      </c>
      <c r="C6" s="44" t="s">
        <v>158</v>
      </c>
      <c r="D6" s="44" t="s">
        <v>159</v>
      </c>
      <c r="E6" s="44" t="s">
        <v>160</v>
      </c>
      <c r="F6" s="44" t="s">
        <v>161</v>
      </c>
      <c r="G6" s="44" t="s">
        <v>162</v>
      </c>
      <c r="H6" s="44" t="s">
        <v>163</v>
      </c>
      <c r="I6" s="44" t="s">
        <v>164</v>
      </c>
      <c r="J6" s="44" t="s">
        <v>165</v>
      </c>
      <c r="K6" s="44" t="s">
        <v>166</v>
      </c>
      <c r="L6" s="44" t="s">
        <v>167</v>
      </c>
      <c r="M6" s="44" t="s">
        <v>168</v>
      </c>
      <c r="N6" s="44" t="s">
        <v>169</v>
      </c>
      <c r="O6" s="44" t="s">
        <v>170</v>
      </c>
      <c r="P6" s="44" t="s">
        <v>171</v>
      </c>
      <c r="Q6" s="44" t="s">
        <v>172</v>
      </c>
      <c r="R6" s="44" t="s">
        <v>173</v>
      </c>
      <c r="S6" s="44" t="s">
        <v>174</v>
      </c>
      <c r="T6" s="44" t="s">
        <v>175</v>
      </c>
      <c r="U6" s="44" t="s">
        <v>176</v>
      </c>
      <c r="V6" s="44" t="s">
        <v>177</v>
      </c>
      <c r="W6" s="44" t="s">
        <v>178</v>
      </c>
      <c r="X6" s="44" t="s">
        <v>179</v>
      </c>
      <c r="Y6" s="44" t="s">
        <v>180</v>
      </c>
      <c r="Z6" s="44" t="s">
        <v>181</v>
      </c>
      <c r="AA6" s="44" t="s">
        <v>182</v>
      </c>
      <c r="AB6" s="44" t="s">
        <v>183</v>
      </c>
      <c r="AC6" s="44" t="s">
        <v>184</v>
      </c>
      <c r="AD6" s="44" t="s">
        <v>185</v>
      </c>
      <c r="AE6" s="44" t="s">
        <v>186</v>
      </c>
      <c r="AF6" s="44" t="s">
        <v>187</v>
      </c>
      <c r="AG6" s="44" t="s">
        <v>188</v>
      </c>
      <c r="AH6" s="44" t="s">
        <v>189</v>
      </c>
      <c r="AI6" s="44" t="s">
        <v>190</v>
      </c>
      <c r="AJ6" s="44" t="s">
        <v>191</v>
      </c>
      <c r="AK6" s="44" t="s">
        <v>192</v>
      </c>
      <c r="AL6" s="44" t="s">
        <v>193</v>
      </c>
      <c r="AM6" s="44" t="s">
        <v>194</v>
      </c>
      <c r="AN6" s="44" t="s">
        <v>195</v>
      </c>
      <c r="AO6" s="44" t="s">
        <v>196</v>
      </c>
      <c r="AP6" s="44" t="s">
        <v>197</v>
      </c>
      <c r="AQ6" s="44" t="s">
        <v>198</v>
      </c>
      <c r="AR6" s="44" t="s">
        <v>199</v>
      </c>
      <c r="AS6" s="44" t="s">
        <v>200</v>
      </c>
      <c r="AT6" s="44" t="s">
        <v>201</v>
      </c>
      <c r="AU6" s="44" t="s">
        <v>202</v>
      </c>
      <c r="AV6" s="44" t="s">
        <v>203</v>
      </c>
      <c r="AW6" s="44" t="s">
        <v>204</v>
      </c>
      <c r="AX6" s="44" t="s">
        <v>205</v>
      </c>
      <c r="AY6" s="44" t="s">
        <v>206</v>
      </c>
      <c r="AZ6" s="44" t="s">
        <v>207</v>
      </c>
      <c r="BA6" s="44" t="s">
        <v>208</v>
      </c>
    </row>
    <row r="7" spans="1:53">
      <c r="A7" s="116" t="s">
        <v>209</v>
      </c>
      <c r="B7" s="116" t="s">
        <v>210</v>
      </c>
      <c r="C7" s="116" t="s">
        <v>211</v>
      </c>
      <c r="D7" s="116" t="s">
        <v>212</v>
      </c>
      <c r="E7" s="116" t="s">
        <v>213</v>
      </c>
      <c r="F7" s="116" t="s">
        <v>214</v>
      </c>
      <c r="G7" s="116" t="s">
        <v>215</v>
      </c>
      <c r="H7" s="116" t="s">
        <v>216</v>
      </c>
      <c r="I7" s="116" t="s">
        <v>217</v>
      </c>
      <c r="J7" s="116" t="s">
        <v>218</v>
      </c>
      <c r="K7" s="116" t="s">
        <v>217</v>
      </c>
      <c r="L7" s="116" t="s">
        <v>218</v>
      </c>
      <c r="M7" s="116" t="s">
        <v>217</v>
      </c>
      <c r="N7" s="116" t="s">
        <v>218</v>
      </c>
      <c r="O7" s="116" t="s">
        <v>219</v>
      </c>
      <c r="P7" s="116" t="s">
        <v>219</v>
      </c>
      <c r="Q7" s="116" t="s">
        <v>219</v>
      </c>
      <c r="R7" s="116" t="s">
        <v>219</v>
      </c>
      <c r="S7" s="116" t="s">
        <v>219</v>
      </c>
      <c r="T7" s="116" t="s">
        <v>219</v>
      </c>
      <c r="U7" s="118">
        <v>0</v>
      </c>
      <c r="V7" s="116" t="s">
        <v>220</v>
      </c>
      <c r="W7" s="116" t="s">
        <v>221</v>
      </c>
      <c r="X7" s="116" t="s">
        <v>220</v>
      </c>
      <c r="Y7" s="116" t="s">
        <v>221</v>
      </c>
      <c r="Z7" s="116" t="s">
        <v>220</v>
      </c>
      <c r="AA7" s="116" t="s">
        <v>221</v>
      </c>
      <c r="AB7" s="116" t="s">
        <v>219</v>
      </c>
      <c r="AC7" s="116" t="s">
        <v>219</v>
      </c>
      <c r="AD7" s="116" t="s">
        <v>219</v>
      </c>
      <c r="AE7" s="116" t="s">
        <v>219</v>
      </c>
      <c r="AF7" s="116" t="s">
        <v>219</v>
      </c>
      <c r="AG7" s="116" t="s">
        <v>219</v>
      </c>
      <c r="AH7" s="116" t="s">
        <v>219</v>
      </c>
      <c r="AI7" s="116" t="s">
        <v>219</v>
      </c>
      <c r="AJ7" s="116" t="s">
        <v>219</v>
      </c>
      <c r="AK7" s="116" t="s">
        <v>219</v>
      </c>
      <c r="AL7" s="116" t="s">
        <v>219</v>
      </c>
      <c r="AM7" s="116" t="s">
        <v>219</v>
      </c>
      <c r="AN7" s="116" t="s">
        <v>219</v>
      </c>
      <c r="AO7" s="116" t="s">
        <v>219</v>
      </c>
      <c r="AP7" s="116" t="s">
        <v>219</v>
      </c>
      <c r="AQ7" s="116" t="s">
        <v>219</v>
      </c>
      <c r="AR7" s="116" t="s">
        <v>219</v>
      </c>
      <c r="AS7" s="116" t="s">
        <v>219</v>
      </c>
      <c r="AT7" s="116" t="s">
        <v>222</v>
      </c>
      <c r="AU7" s="116" t="s">
        <v>223</v>
      </c>
      <c r="AV7" s="116" t="s">
        <v>224</v>
      </c>
      <c r="AW7" s="116" t="s">
        <v>225</v>
      </c>
      <c r="AX7" s="120">
        <v>40578</v>
      </c>
      <c r="AY7" s="120">
        <v>73415</v>
      </c>
      <c r="AZ7" s="116" t="s">
        <v>226</v>
      </c>
      <c r="BA7" s="120">
        <v>40213</v>
      </c>
    </row>
    <row r="8" spans="1:53">
      <c r="A8" s="117" t="s">
        <v>209</v>
      </c>
      <c r="B8" s="117" t="s">
        <v>227</v>
      </c>
      <c r="C8" s="117" t="s">
        <v>211</v>
      </c>
      <c r="D8" s="117" t="s">
        <v>228</v>
      </c>
      <c r="E8" s="117" t="s">
        <v>213</v>
      </c>
      <c r="F8" s="117" t="s">
        <v>214</v>
      </c>
      <c r="G8" s="117" t="s">
        <v>215</v>
      </c>
      <c r="H8" s="117" t="s">
        <v>216</v>
      </c>
      <c r="I8" s="117" t="s">
        <v>217</v>
      </c>
      <c r="J8" s="117" t="s">
        <v>218</v>
      </c>
      <c r="K8" s="117" t="s">
        <v>217</v>
      </c>
      <c r="L8" s="117" t="s">
        <v>218</v>
      </c>
      <c r="M8" s="117" t="s">
        <v>217</v>
      </c>
      <c r="N8" s="117" t="s">
        <v>218</v>
      </c>
      <c r="O8" s="117" t="s">
        <v>219</v>
      </c>
      <c r="P8" s="117" t="s">
        <v>219</v>
      </c>
      <c r="Q8" s="117" t="s">
        <v>219</v>
      </c>
      <c r="R8" s="117" t="s">
        <v>219</v>
      </c>
      <c r="S8" s="117" t="s">
        <v>219</v>
      </c>
      <c r="T8" s="117" t="s">
        <v>219</v>
      </c>
      <c r="U8" s="119">
        <v>0</v>
      </c>
      <c r="V8" s="117" t="s">
        <v>220</v>
      </c>
      <c r="W8" s="117" t="s">
        <v>221</v>
      </c>
      <c r="X8" s="117" t="s">
        <v>220</v>
      </c>
      <c r="Y8" s="117" t="s">
        <v>221</v>
      </c>
      <c r="Z8" s="117" t="s">
        <v>220</v>
      </c>
      <c r="AA8" s="117" t="s">
        <v>221</v>
      </c>
      <c r="AB8" s="117" t="s">
        <v>219</v>
      </c>
      <c r="AC8" s="117" t="s">
        <v>219</v>
      </c>
      <c r="AD8" s="117" t="s">
        <v>219</v>
      </c>
      <c r="AE8" s="117" t="s">
        <v>219</v>
      </c>
      <c r="AF8" s="117" t="s">
        <v>219</v>
      </c>
      <c r="AG8" s="117" t="s">
        <v>219</v>
      </c>
      <c r="AH8" s="117" t="s">
        <v>219</v>
      </c>
      <c r="AI8" s="117" t="s">
        <v>219</v>
      </c>
      <c r="AJ8" s="117" t="s">
        <v>219</v>
      </c>
      <c r="AK8" s="117" t="s">
        <v>219</v>
      </c>
      <c r="AL8" s="117" t="s">
        <v>219</v>
      </c>
      <c r="AM8" s="117" t="s">
        <v>219</v>
      </c>
      <c r="AN8" s="117" t="s">
        <v>219</v>
      </c>
      <c r="AO8" s="117" t="s">
        <v>219</v>
      </c>
      <c r="AP8" s="117" t="s">
        <v>219</v>
      </c>
      <c r="AQ8" s="117" t="s">
        <v>219</v>
      </c>
      <c r="AR8" s="117" t="s">
        <v>219</v>
      </c>
      <c r="AS8" s="117" t="s">
        <v>219</v>
      </c>
      <c r="AT8" s="117" t="s">
        <v>222</v>
      </c>
      <c r="AU8" s="117" t="s">
        <v>223</v>
      </c>
      <c r="AV8" s="117" t="s">
        <v>224</v>
      </c>
      <c r="AW8" s="117" t="s">
        <v>229</v>
      </c>
      <c r="AX8" s="121">
        <v>40578</v>
      </c>
      <c r="AY8" s="121">
        <v>73415</v>
      </c>
      <c r="AZ8" s="117" t="s">
        <v>226</v>
      </c>
      <c r="BA8" s="121">
        <v>40213</v>
      </c>
    </row>
    <row r="9" spans="1:53">
      <c r="A9" s="117" t="s">
        <v>209</v>
      </c>
      <c r="B9" s="117" t="s">
        <v>230</v>
      </c>
      <c r="C9" s="117" t="s">
        <v>211</v>
      </c>
      <c r="D9" s="117" t="s">
        <v>231</v>
      </c>
      <c r="E9" s="117" t="s">
        <v>213</v>
      </c>
      <c r="F9" s="117" t="s">
        <v>214</v>
      </c>
      <c r="G9" s="117" t="s">
        <v>215</v>
      </c>
      <c r="H9" s="117" t="s">
        <v>216</v>
      </c>
      <c r="I9" s="117" t="s">
        <v>219</v>
      </c>
      <c r="J9" s="117" t="s">
        <v>219</v>
      </c>
      <c r="K9" s="117" t="s">
        <v>219</v>
      </c>
      <c r="L9" s="117" t="s">
        <v>219</v>
      </c>
      <c r="M9" s="117" t="s">
        <v>219</v>
      </c>
      <c r="N9" s="117" t="s">
        <v>219</v>
      </c>
      <c r="O9" s="117" t="s">
        <v>219</v>
      </c>
      <c r="P9" s="117" t="s">
        <v>219</v>
      </c>
      <c r="Q9" s="117" t="s">
        <v>219</v>
      </c>
      <c r="R9" s="117" t="s">
        <v>219</v>
      </c>
      <c r="S9" s="117" t="s">
        <v>219</v>
      </c>
      <c r="T9" s="117" t="s">
        <v>219</v>
      </c>
      <c r="U9" s="119">
        <v>0</v>
      </c>
      <c r="V9" s="117" t="s">
        <v>232</v>
      </c>
      <c r="W9" s="117" t="s">
        <v>233</v>
      </c>
      <c r="X9" s="117" t="s">
        <v>232</v>
      </c>
      <c r="Y9" s="117" t="s">
        <v>233</v>
      </c>
      <c r="Z9" s="117" t="s">
        <v>232</v>
      </c>
      <c r="AA9" s="117" t="s">
        <v>233</v>
      </c>
      <c r="AB9" s="117" t="s">
        <v>219</v>
      </c>
      <c r="AC9" s="117" t="s">
        <v>219</v>
      </c>
      <c r="AD9" s="117" t="s">
        <v>219</v>
      </c>
      <c r="AE9" s="117" t="s">
        <v>219</v>
      </c>
      <c r="AF9" s="117" t="s">
        <v>219</v>
      </c>
      <c r="AG9" s="117" t="s">
        <v>219</v>
      </c>
      <c r="AH9" s="117" t="s">
        <v>219</v>
      </c>
      <c r="AI9" s="117" t="s">
        <v>219</v>
      </c>
      <c r="AJ9" s="117" t="s">
        <v>219</v>
      </c>
      <c r="AK9" s="117" t="s">
        <v>219</v>
      </c>
      <c r="AL9" s="117" t="s">
        <v>219</v>
      </c>
      <c r="AM9" s="117" t="s">
        <v>219</v>
      </c>
      <c r="AN9" s="117" t="s">
        <v>219</v>
      </c>
      <c r="AO9" s="117" t="s">
        <v>219</v>
      </c>
      <c r="AP9" s="117" t="s">
        <v>219</v>
      </c>
      <c r="AQ9" s="117" t="s">
        <v>219</v>
      </c>
      <c r="AR9" s="117" t="s">
        <v>219</v>
      </c>
      <c r="AS9" s="117" t="s">
        <v>219</v>
      </c>
      <c r="AT9" s="117" t="s">
        <v>222</v>
      </c>
      <c r="AU9" s="117" t="s">
        <v>223</v>
      </c>
      <c r="AV9" s="117" t="s">
        <v>224</v>
      </c>
      <c r="AW9" s="117" t="s">
        <v>234</v>
      </c>
      <c r="AX9" s="121">
        <v>40578</v>
      </c>
      <c r="AY9" s="121">
        <v>73415</v>
      </c>
      <c r="AZ9" s="117" t="s">
        <v>226</v>
      </c>
      <c r="BA9" s="121">
        <v>40213</v>
      </c>
    </row>
    <row r="10" spans="1:53">
      <c r="A10" s="116" t="s">
        <v>235</v>
      </c>
      <c r="B10" s="116" t="s">
        <v>210</v>
      </c>
      <c r="C10" s="116" t="s">
        <v>211</v>
      </c>
      <c r="D10" s="116" t="s">
        <v>212</v>
      </c>
      <c r="E10" s="116" t="s">
        <v>213</v>
      </c>
      <c r="F10" s="116" t="s">
        <v>214</v>
      </c>
      <c r="G10" s="116" t="s">
        <v>215</v>
      </c>
      <c r="H10" s="116" t="s">
        <v>216</v>
      </c>
      <c r="I10" s="116" t="s">
        <v>219</v>
      </c>
      <c r="J10" s="116" t="s">
        <v>219</v>
      </c>
      <c r="K10" s="116" t="s">
        <v>219</v>
      </c>
      <c r="L10" s="116" t="s">
        <v>219</v>
      </c>
      <c r="M10" s="116" t="s">
        <v>219</v>
      </c>
      <c r="N10" s="116" t="s">
        <v>219</v>
      </c>
      <c r="O10" s="116" t="s">
        <v>219</v>
      </c>
      <c r="P10" s="116" t="s">
        <v>219</v>
      </c>
      <c r="Q10" s="116" t="s">
        <v>219</v>
      </c>
      <c r="R10" s="116" t="s">
        <v>219</v>
      </c>
      <c r="S10" s="116" t="s">
        <v>219</v>
      </c>
      <c r="T10" s="116" t="s">
        <v>219</v>
      </c>
      <c r="U10" s="118">
        <v>1</v>
      </c>
      <c r="V10" s="116" t="s">
        <v>232</v>
      </c>
      <c r="W10" s="116" t="s">
        <v>233</v>
      </c>
      <c r="X10" s="116" t="s">
        <v>232</v>
      </c>
      <c r="Y10" s="116" t="s">
        <v>233</v>
      </c>
      <c r="Z10" s="116" t="s">
        <v>232</v>
      </c>
      <c r="AA10" s="116" t="s">
        <v>233</v>
      </c>
      <c r="AB10" s="116" t="s">
        <v>219</v>
      </c>
      <c r="AC10" s="116" t="s">
        <v>219</v>
      </c>
      <c r="AD10" s="116" t="s">
        <v>219</v>
      </c>
      <c r="AE10" s="116" t="s">
        <v>219</v>
      </c>
      <c r="AF10" s="116" t="s">
        <v>219</v>
      </c>
      <c r="AG10" s="116" t="s">
        <v>219</v>
      </c>
      <c r="AH10" s="116" t="s">
        <v>219</v>
      </c>
      <c r="AI10" s="116" t="s">
        <v>219</v>
      </c>
      <c r="AJ10" s="116" t="s">
        <v>219</v>
      </c>
      <c r="AK10" s="116" t="s">
        <v>219</v>
      </c>
      <c r="AL10" s="116" t="s">
        <v>219</v>
      </c>
      <c r="AM10" s="116" t="s">
        <v>219</v>
      </c>
      <c r="AN10" s="116" t="s">
        <v>219</v>
      </c>
      <c r="AO10" s="116" t="s">
        <v>219</v>
      </c>
      <c r="AP10" s="116" t="s">
        <v>219</v>
      </c>
      <c r="AQ10" s="116" t="s">
        <v>219</v>
      </c>
      <c r="AR10" s="116" t="s">
        <v>219</v>
      </c>
      <c r="AS10" s="116" t="s">
        <v>219</v>
      </c>
      <c r="AT10" s="116" t="s">
        <v>236</v>
      </c>
      <c r="AU10" s="116" t="s">
        <v>237</v>
      </c>
      <c r="AV10" s="116" t="s">
        <v>224</v>
      </c>
      <c r="AW10" s="116" t="s">
        <v>234</v>
      </c>
      <c r="AX10" s="120">
        <v>42614</v>
      </c>
      <c r="AY10" s="120">
        <v>73415</v>
      </c>
      <c r="AZ10" s="116" t="s">
        <v>238</v>
      </c>
      <c r="BA10" s="120">
        <v>42630</v>
      </c>
    </row>
    <row r="11" spans="1:53">
      <c r="A11" s="117" t="s">
        <v>235</v>
      </c>
      <c r="B11" s="117" t="s">
        <v>227</v>
      </c>
      <c r="C11" s="117" t="s">
        <v>211</v>
      </c>
      <c r="D11" s="117" t="s">
        <v>228</v>
      </c>
      <c r="E11" s="117" t="s">
        <v>213</v>
      </c>
      <c r="F11" s="117" t="s">
        <v>214</v>
      </c>
      <c r="G11" s="117" t="s">
        <v>215</v>
      </c>
      <c r="H11" s="117" t="s">
        <v>216</v>
      </c>
      <c r="I11" s="117" t="s">
        <v>219</v>
      </c>
      <c r="J11" s="117" t="s">
        <v>219</v>
      </c>
      <c r="K11" s="117" t="s">
        <v>219</v>
      </c>
      <c r="L11" s="117" t="s">
        <v>219</v>
      </c>
      <c r="M11" s="117" t="s">
        <v>219</v>
      </c>
      <c r="N11" s="117" t="s">
        <v>219</v>
      </c>
      <c r="O11" s="117" t="s">
        <v>219</v>
      </c>
      <c r="P11" s="117" t="s">
        <v>219</v>
      </c>
      <c r="Q11" s="117" t="s">
        <v>219</v>
      </c>
      <c r="R11" s="117" t="s">
        <v>219</v>
      </c>
      <c r="S11" s="117" t="s">
        <v>219</v>
      </c>
      <c r="T11" s="117" t="s">
        <v>219</v>
      </c>
      <c r="U11" s="119">
        <v>1</v>
      </c>
      <c r="V11" s="117" t="s">
        <v>232</v>
      </c>
      <c r="W11" s="117" t="s">
        <v>233</v>
      </c>
      <c r="X11" s="117" t="s">
        <v>232</v>
      </c>
      <c r="Y11" s="117" t="s">
        <v>233</v>
      </c>
      <c r="Z11" s="117" t="s">
        <v>232</v>
      </c>
      <c r="AA11" s="117" t="s">
        <v>233</v>
      </c>
      <c r="AB11" s="117" t="s">
        <v>219</v>
      </c>
      <c r="AC11" s="117" t="s">
        <v>219</v>
      </c>
      <c r="AD11" s="117" t="s">
        <v>219</v>
      </c>
      <c r="AE11" s="117" t="s">
        <v>219</v>
      </c>
      <c r="AF11" s="117" t="s">
        <v>219</v>
      </c>
      <c r="AG11" s="117" t="s">
        <v>219</v>
      </c>
      <c r="AH11" s="117" t="s">
        <v>219</v>
      </c>
      <c r="AI11" s="117" t="s">
        <v>219</v>
      </c>
      <c r="AJ11" s="117" t="s">
        <v>219</v>
      </c>
      <c r="AK11" s="117" t="s">
        <v>219</v>
      </c>
      <c r="AL11" s="117" t="s">
        <v>219</v>
      </c>
      <c r="AM11" s="117" t="s">
        <v>219</v>
      </c>
      <c r="AN11" s="117" t="s">
        <v>219</v>
      </c>
      <c r="AO11" s="117" t="s">
        <v>219</v>
      </c>
      <c r="AP11" s="117" t="s">
        <v>219</v>
      </c>
      <c r="AQ11" s="117" t="s">
        <v>219</v>
      </c>
      <c r="AR11" s="117" t="s">
        <v>219</v>
      </c>
      <c r="AS11" s="117" t="s">
        <v>219</v>
      </c>
      <c r="AT11" s="117" t="s">
        <v>236</v>
      </c>
      <c r="AU11" s="117" t="s">
        <v>237</v>
      </c>
      <c r="AV11" s="117" t="s">
        <v>224</v>
      </c>
      <c r="AW11" s="117" t="s">
        <v>234</v>
      </c>
      <c r="AX11" s="121">
        <v>42614</v>
      </c>
      <c r="AY11" s="121">
        <v>73415</v>
      </c>
      <c r="AZ11" s="117" t="s">
        <v>238</v>
      </c>
      <c r="BA11" s="121">
        <v>42630</v>
      </c>
    </row>
    <row r="12" spans="1:53">
      <c r="A12" s="117" t="s">
        <v>235</v>
      </c>
      <c r="B12" s="117" t="s">
        <v>230</v>
      </c>
      <c r="C12" s="117" t="s">
        <v>211</v>
      </c>
      <c r="D12" s="117" t="s">
        <v>231</v>
      </c>
      <c r="E12" s="117" t="s">
        <v>213</v>
      </c>
      <c r="F12" s="117" t="s">
        <v>214</v>
      </c>
      <c r="G12" s="117" t="s">
        <v>215</v>
      </c>
      <c r="H12" s="117" t="s">
        <v>216</v>
      </c>
      <c r="I12" s="117" t="s">
        <v>219</v>
      </c>
      <c r="J12" s="117" t="s">
        <v>219</v>
      </c>
      <c r="K12" s="117" t="s">
        <v>219</v>
      </c>
      <c r="L12" s="117" t="s">
        <v>219</v>
      </c>
      <c r="M12" s="117" t="s">
        <v>219</v>
      </c>
      <c r="N12" s="117" t="s">
        <v>219</v>
      </c>
      <c r="O12" s="117" t="s">
        <v>219</v>
      </c>
      <c r="P12" s="117" t="s">
        <v>219</v>
      </c>
      <c r="Q12" s="117" t="s">
        <v>219</v>
      </c>
      <c r="R12" s="117" t="s">
        <v>219</v>
      </c>
      <c r="S12" s="117" t="s">
        <v>219</v>
      </c>
      <c r="T12" s="117" t="s">
        <v>219</v>
      </c>
      <c r="U12" s="119">
        <v>1</v>
      </c>
      <c r="V12" s="117" t="s">
        <v>232</v>
      </c>
      <c r="W12" s="117" t="s">
        <v>233</v>
      </c>
      <c r="X12" s="117" t="s">
        <v>232</v>
      </c>
      <c r="Y12" s="117" t="s">
        <v>233</v>
      </c>
      <c r="Z12" s="117" t="s">
        <v>232</v>
      </c>
      <c r="AA12" s="117" t="s">
        <v>233</v>
      </c>
      <c r="AB12" s="117" t="s">
        <v>219</v>
      </c>
      <c r="AC12" s="117" t="s">
        <v>219</v>
      </c>
      <c r="AD12" s="117" t="s">
        <v>219</v>
      </c>
      <c r="AE12" s="117" t="s">
        <v>219</v>
      </c>
      <c r="AF12" s="117" t="s">
        <v>219</v>
      </c>
      <c r="AG12" s="117" t="s">
        <v>219</v>
      </c>
      <c r="AH12" s="117" t="s">
        <v>219</v>
      </c>
      <c r="AI12" s="117" t="s">
        <v>219</v>
      </c>
      <c r="AJ12" s="117" t="s">
        <v>219</v>
      </c>
      <c r="AK12" s="117" t="s">
        <v>219</v>
      </c>
      <c r="AL12" s="117" t="s">
        <v>219</v>
      </c>
      <c r="AM12" s="117" t="s">
        <v>219</v>
      </c>
      <c r="AN12" s="117" t="s">
        <v>219</v>
      </c>
      <c r="AO12" s="117" t="s">
        <v>219</v>
      </c>
      <c r="AP12" s="117" t="s">
        <v>219</v>
      </c>
      <c r="AQ12" s="117" t="s">
        <v>219</v>
      </c>
      <c r="AR12" s="117" t="s">
        <v>219</v>
      </c>
      <c r="AS12" s="117" t="s">
        <v>219</v>
      </c>
      <c r="AT12" s="117" t="s">
        <v>236</v>
      </c>
      <c r="AU12" s="117" t="s">
        <v>237</v>
      </c>
      <c r="AV12" s="117" t="s">
        <v>224</v>
      </c>
      <c r="AW12" s="117" t="s">
        <v>234</v>
      </c>
      <c r="AX12" s="121">
        <v>42614</v>
      </c>
      <c r="AY12" s="121">
        <v>73415</v>
      </c>
      <c r="AZ12" s="117" t="s">
        <v>238</v>
      </c>
      <c r="BA12" s="121">
        <v>42630</v>
      </c>
    </row>
    <row r="13" spans="1:53">
      <c r="A13" s="116" t="s">
        <v>239</v>
      </c>
      <c r="B13" s="116" t="s">
        <v>210</v>
      </c>
      <c r="C13" s="116" t="s">
        <v>211</v>
      </c>
      <c r="D13" s="116" t="s">
        <v>212</v>
      </c>
      <c r="E13" s="116" t="s">
        <v>213</v>
      </c>
      <c r="F13" s="116" t="s">
        <v>214</v>
      </c>
      <c r="G13" s="116" t="s">
        <v>215</v>
      </c>
      <c r="H13" s="116" t="s">
        <v>216</v>
      </c>
      <c r="I13" s="116" t="s">
        <v>219</v>
      </c>
      <c r="J13" s="116" t="s">
        <v>219</v>
      </c>
      <c r="K13" s="116" t="s">
        <v>219</v>
      </c>
      <c r="L13" s="116" t="s">
        <v>219</v>
      </c>
      <c r="M13" s="116" t="s">
        <v>219</v>
      </c>
      <c r="N13" s="116" t="s">
        <v>219</v>
      </c>
      <c r="O13" s="116" t="s">
        <v>219</v>
      </c>
      <c r="P13" s="116" t="s">
        <v>219</v>
      </c>
      <c r="Q13" s="116" t="s">
        <v>219</v>
      </c>
      <c r="R13" s="116" t="s">
        <v>219</v>
      </c>
      <c r="S13" s="116" t="s">
        <v>219</v>
      </c>
      <c r="T13" s="116" t="s">
        <v>219</v>
      </c>
      <c r="U13" s="118">
        <v>0</v>
      </c>
      <c r="V13" s="116" t="s">
        <v>232</v>
      </c>
      <c r="W13" s="116" t="s">
        <v>233</v>
      </c>
      <c r="X13" s="116" t="s">
        <v>232</v>
      </c>
      <c r="Y13" s="116" t="s">
        <v>233</v>
      </c>
      <c r="Z13" s="116" t="s">
        <v>232</v>
      </c>
      <c r="AA13" s="116" t="s">
        <v>233</v>
      </c>
      <c r="AB13" s="116" t="s">
        <v>219</v>
      </c>
      <c r="AC13" s="116" t="s">
        <v>219</v>
      </c>
      <c r="AD13" s="116" t="s">
        <v>219</v>
      </c>
      <c r="AE13" s="116" t="s">
        <v>219</v>
      </c>
      <c r="AF13" s="116" t="s">
        <v>219</v>
      </c>
      <c r="AG13" s="116" t="s">
        <v>219</v>
      </c>
      <c r="AH13" s="116" t="s">
        <v>219</v>
      </c>
      <c r="AI13" s="116" t="s">
        <v>219</v>
      </c>
      <c r="AJ13" s="116" t="s">
        <v>219</v>
      </c>
      <c r="AK13" s="116" t="s">
        <v>219</v>
      </c>
      <c r="AL13" s="116" t="s">
        <v>219</v>
      </c>
      <c r="AM13" s="116" t="s">
        <v>219</v>
      </c>
      <c r="AN13" s="116" t="s">
        <v>219</v>
      </c>
      <c r="AO13" s="116" t="s">
        <v>219</v>
      </c>
      <c r="AP13" s="116" t="s">
        <v>219</v>
      </c>
      <c r="AQ13" s="116" t="s">
        <v>219</v>
      </c>
      <c r="AR13" s="116" t="s">
        <v>219</v>
      </c>
      <c r="AS13" s="116" t="s">
        <v>219</v>
      </c>
      <c r="AT13" s="116" t="s">
        <v>222</v>
      </c>
      <c r="AU13" s="116" t="s">
        <v>223</v>
      </c>
      <c r="AV13" s="116" t="s">
        <v>224</v>
      </c>
      <c r="AW13" s="116" t="s">
        <v>225</v>
      </c>
      <c r="AX13" s="120">
        <v>41487</v>
      </c>
      <c r="AY13" s="120">
        <v>73415</v>
      </c>
      <c r="AZ13" s="116" t="s">
        <v>238</v>
      </c>
      <c r="BA13" s="120">
        <v>41487</v>
      </c>
    </row>
    <row r="14" spans="1:53">
      <c r="A14" s="117" t="s">
        <v>239</v>
      </c>
      <c r="B14" s="117" t="s">
        <v>227</v>
      </c>
      <c r="C14" s="117" t="s">
        <v>211</v>
      </c>
      <c r="D14" s="117" t="s">
        <v>228</v>
      </c>
      <c r="E14" s="117" t="s">
        <v>213</v>
      </c>
      <c r="F14" s="117" t="s">
        <v>214</v>
      </c>
      <c r="G14" s="117" t="s">
        <v>215</v>
      </c>
      <c r="H14" s="117" t="s">
        <v>216</v>
      </c>
      <c r="I14" s="117" t="s">
        <v>219</v>
      </c>
      <c r="J14" s="117" t="s">
        <v>219</v>
      </c>
      <c r="K14" s="117" t="s">
        <v>219</v>
      </c>
      <c r="L14" s="117" t="s">
        <v>219</v>
      </c>
      <c r="M14" s="117" t="s">
        <v>219</v>
      </c>
      <c r="N14" s="117" t="s">
        <v>219</v>
      </c>
      <c r="O14" s="117" t="s">
        <v>219</v>
      </c>
      <c r="P14" s="117" t="s">
        <v>219</v>
      </c>
      <c r="Q14" s="117" t="s">
        <v>219</v>
      </c>
      <c r="R14" s="117" t="s">
        <v>219</v>
      </c>
      <c r="S14" s="117" t="s">
        <v>219</v>
      </c>
      <c r="T14" s="117" t="s">
        <v>219</v>
      </c>
      <c r="U14" s="119">
        <v>0</v>
      </c>
      <c r="V14" s="117" t="s">
        <v>232</v>
      </c>
      <c r="W14" s="117" t="s">
        <v>233</v>
      </c>
      <c r="X14" s="117" t="s">
        <v>232</v>
      </c>
      <c r="Y14" s="117" t="s">
        <v>233</v>
      </c>
      <c r="Z14" s="117" t="s">
        <v>232</v>
      </c>
      <c r="AA14" s="117" t="s">
        <v>233</v>
      </c>
      <c r="AB14" s="117" t="s">
        <v>219</v>
      </c>
      <c r="AC14" s="117" t="s">
        <v>219</v>
      </c>
      <c r="AD14" s="117" t="s">
        <v>219</v>
      </c>
      <c r="AE14" s="117" t="s">
        <v>219</v>
      </c>
      <c r="AF14" s="117" t="s">
        <v>219</v>
      </c>
      <c r="AG14" s="117" t="s">
        <v>219</v>
      </c>
      <c r="AH14" s="117" t="s">
        <v>219</v>
      </c>
      <c r="AI14" s="117" t="s">
        <v>219</v>
      </c>
      <c r="AJ14" s="117" t="s">
        <v>219</v>
      </c>
      <c r="AK14" s="117" t="s">
        <v>219</v>
      </c>
      <c r="AL14" s="117" t="s">
        <v>219</v>
      </c>
      <c r="AM14" s="117" t="s">
        <v>219</v>
      </c>
      <c r="AN14" s="117" t="s">
        <v>219</v>
      </c>
      <c r="AO14" s="117" t="s">
        <v>219</v>
      </c>
      <c r="AP14" s="117" t="s">
        <v>219</v>
      </c>
      <c r="AQ14" s="117" t="s">
        <v>219</v>
      </c>
      <c r="AR14" s="117" t="s">
        <v>219</v>
      </c>
      <c r="AS14" s="117" t="s">
        <v>219</v>
      </c>
      <c r="AT14" s="117" t="s">
        <v>222</v>
      </c>
      <c r="AU14" s="117" t="s">
        <v>223</v>
      </c>
      <c r="AV14" s="117" t="s">
        <v>224</v>
      </c>
      <c r="AW14" s="117" t="s">
        <v>229</v>
      </c>
      <c r="AX14" s="121">
        <v>41487</v>
      </c>
      <c r="AY14" s="121">
        <v>73415</v>
      </c>
      <c r="AZ14" s="117" t="s">
        <v>238</v>
      </c>
      <c r="BA14" s="121">
        <v>41487</v>
      </c>
    </row>
    <row r="15" spans="1:53">
      <c r="A15" s="117" t="s">
        <v>239</v>
      </c>
      <c r="B15" s="117" t="s">
        <v>230</v>
      </c>
      <c r="C15" s="117" t="s">
        <v>211</v>
      </c>
      <c r="D15" s="117" t="s">
        <v>231</v>
      </c>
      <c r="E15" s="117" t="s">
        <v>213</v>
      </c>
      <c r="F15" s="117" t="s">
        <v>214</v>
      </c>
      <c r="G15" s="117" t="s">
        <v>215</v>
      </c>
      <c r="H15" s="117" t="s">
        <v>216</v>
      </c>
      <c r="I15" s="117" t="s">
        <v>219</v>
      </c>
      <c r="J15" s="117" t="s">
        <v>219</v>
      </c>
      <c r="K15" s="117" t="s">
        <v>219</v>
      </c>
      <c r="L15" s="117" t="s">
        <v>219</v>
      </c>
      <c r="M15" s="117" t="s">
        <v>219</v>
      </c>
      <c r="N15" s="117" t="s">
        <v>219</v>
      </c>
      <c r="O15" s="117" t="s">
        <v>219</v>
      </c>
      <c r="P15" s="117" t="s">
        <v>219</v>
      </c>
      <c r="Q15" s="117" t="s">
        <v>219</v>
      </c>
      <c r="R15" s="117" t="s">
        <v>219</v>
      </c>
      <c r="S15" s="117" t="s">
        <v>219</v>
      </c>
      <c r="T15" s="117" t="s">
        <v>219</v>
      </c>
      <c r="U15" s="119">
        <v>0</v>
      </c>
      <c r="V15" s="117" t="s">
        <v>232</v>
      </c>
      <c r="W15" s="117" t="s">
        <v>233</v>
      </c>
      <c r="X15" s="117" t="s">
        <v>232</v>
      </c>
      <c r="Y15" s="117" t="s">
        <v>233</v>
      </c>
      <c r="Z15" s="117" t="s">
        <v>232</v>
      </c>
      <c r="AA15" s="117" t="s">
        <v>233</v>
      </c>
      <c r="AB15" s="117" t="s">
        <v>219</v>
      </c>
      <c r="AC15" s="117" t="s">
        <v>219</v>
      </c>
      <c r="AD15" s="117" t="s">
        <v>219</v>
      </c>
      <c r="AE15" s="117" t="s">
        <v>219</v>
      </c>
      <c r="AF15" s="117" t="s">
        <v>219</v>
      </c>
      <c r="AG15" s="117" t="s">
        <v>219</v>
      </c>
      <c r="AH15" s="117" t="s">
        <v>219</v>
      </c>
      <c r="AI15" s="117" t="s">
        <v>219</v>
      </c>
      <c r="AJ15" s="117" t="s">
        <v>219</v>
      </c>
      <c r="AK15" s="117" t="s">
        <v>219</v>
      </c>
      <c r="AL15" s="117" t="s">
        <v>219</v>
      </c>
      <c r="AM15" s="117" t="s">
        <v>219</v>
      </c>
      <c r="AN15" s="117" t="s">
        <v>219</v>
      </c>
      <c r="AO15" s="117" t="s">
        <v>219</v>
      </c>
      <c r="AP15" s="117" t="s">
        <v>219</v>
      </c>
      <c r="AQ15" s="117" t="s">
        <v>219</v>
      </c>
      <c r="AR15" s="117" t="s">
        <v>219</v>
      </c>
      <c r="AS15" s="117" t="s">
        <v>219</v>
      </c>
      <c r="AT15" s="117" t="s">
        <v>222</v>
      </c>
      <c r="AU15" s="117" t="s">
        <v>223</v>
      </c>
      <c r="AV15" s="117" t="s">
        <v>224</v>
      </c>
      <c r="AW15" s="117" t="s">
        <v>240</v>
      </c>
      <c r="AX15" s="121">
        <v>41487</v>
      </c>
      <c r="AY15" s="121">
        <v>73415</v>
      </c>
      <c r="AZ15" s="117" t="s">
        <v>238</v>
      </c>
      <c r="BA15" s="121">
        <v>41487</v>
      </c>
    </row>
    <row r="16" spans="1:53">
      <c r="A16" s="116" t="s">
        <v>241</v>
      </c>
      <c r="B16" s="116" t="s">
        <v>210</v>
      </c>
      <c r="C16" s="116" t="s">
        <v>211</v>
      </c>
      <c r="D16" s="116" t="s">
        <v>212</v>
      </c>
      <c r="E16" s="116" t="s">
        <v>213</v>
      </c>
      <c r="F16" s="116" t="s">
        <v>214</v>
      </c>
      <c r="G16" s="116" t="s">
        <v>215</v>
      </c>
      <c r="H16" s="116" t="s">
        <v>216</v>
      </c>
      <c r="I16" s="116" t="s">
        <v>217</v>
      </c>
      <c r="J16" s="116" t="s">
        <v>218</v>
      </c>
      <c r="K16" s="116" t="s">
        <v>217</v>
      </c>
      <c r="L16" s="116" t="s">
        <v>218</v>
      </c>
      <c r="M16" s="116" t="s">
        <v>217</v>
      </c>
      <c r="N16" s="116" t="s">
        <v>218</v>
      </c>
      <c r="O16" s="116" t="s">
        <v>219</v>
      </c>
      <c r="P16" s="116" t="s">
        <v>219</v>
      </c>
      <c r="Q16" s="116" t="s">
        <v>219</v>
      </c>
      <c r="R16" s="116" t="s">
        <v>219</v>
      </c>
      <c r="S16" s="116" t="s">
        <v>219</v>
      </c>
      <c r="T16" s="116" t="s">
        <v>219</v>
      </c>
      <c r="U16" s="118">
        <v>0</v>
      </c>
      <c r="V16" s="116" t="s">
        <v>220</v>
      </c>
      <c r="W16" s="116" t="s">
        <v>221</v>
      </c>
      <c r="X16" s="116" t="s">
        <v>220</v>
      </c>
      <c r="Y16" s="116" t="s">
        <v>221</v>
      </c>
      <c r="Z16" s="116" t="s">
        <v>220</v>
      </c>
      <c r="AA16" s="116" t="s">
        <v>221</v>
      </c>
      <c r="AB16" s="116" t="s">
        <v>219</v>
      </c>
      <c r="AC16" s="116" t="s">
        <v>219</v>
      </c>
      <c r="AD16" s="116" t="s">
        <v>219</v>
      </c>
      <c r="AE16" s="116" t="s">
        <v>219</v>
      </c>
      <c r="AF16" s="116" t="s">
        <v>219</v>
      </c>
      <c r="AG16" s="116" t="s">
        <v>219</v>
      </c>
      <c r="AH16" s="116" t="s">
        <v>219</v>
      </c>
      <c r="AI16" s="116" t="s">
        <v>219</v>
      </c>
      <c r="AJ16" s="116" t="s">
        <v>219</v>
      </c>
      <c r="AK16" s="116" t="s">
        <v>219</v>
      </c>
      <c r="AL16" s="116" t="s">
        <v>219</v>
      </c>
      <c r="AM16" s="116" t="s">
        <v>219</v>
      </c>
      <c r="AN16" s="116" t="s">
        <v>219</v>
      </c>
      <c r="AO16" s="116" t="s">
        <v>219</v>
      </c>
      <c r="AP16" s="116" t="s">
        <v>219</v>
      </c>
      <c r="AQ16" s="116" t="s">
        <v>219</v>
      </c>
      <c r="AR16" s="116" t="s">
        <v>219</v>
      </c>
      <c r="AS16" s="116" t="s">
        <v>219</v>
      </c>
      <c r="AT16" s="116" t="s">
        <v>222</v>
      </c>
      <c r="AU16" s="116" t="s">
        <v>223</v>
      </c>
      <c r="AV16" s="116" t="s">
        <v>224</v>
      </c>
      <c r="AW16" s="116" t="s">
        <v>225</v>
      </c>
      <c r="AX16" s="120">
        <v>41671</v>
      </c>
      <c r="AY16" s="120">
        <v>73415</v>
      </c>
      <c r="AZ16" s="116" t="s">
        <v>238</v>
      </c>
      <c r="BA16" s="120">
        <v>41685</v>
      </c>
    </row>
    <row r="17" spans="1:53">
      <c r="A17" s="117" t="s">
        <v>241</v>
      </c>
      <c r="B17" s="117" t="s">
        <v>227</v>
      </c>
      <c r="C17" s="117" t="s">
        <v>211</v>
      </c>
      <c r="D17" s="117" t="s">
        <v>228</v>
      </c>
      <c r="E17" s="117" t="s">
        <v>213</v>
      </c>
      <c r="F17" s="117" t="s">
        <v>214</v>
      </c>
      <c r="G17" s="117" t="s">
        <v>215</v>
      </c>
      <c r="H17" s="117" t="s">
        <v>216</v>
      </c>
      <c r="I17" s="117" t="s">
        <v>217</v>
      </c>
      <c r="J17" s="117" t="s">
        <v>218</v>
      </c>
      <c r="K17" s="117" t="s">
        <v>217</v>
      </c>
      <c r="L17" s="117" t="s">
        <v>218</v>
      </c>
      <c r="M17" s="117" t="s">
        <v>217</v>
      </c>
      <c r="N17" s="117" t="s">
        <v>218</v>
      </c>
      <c r="O17" s="117" t="s">
        <v>219</v>
      </c>
      <c r="P17" s="117" t="s">
        <v>219</v>
      </c>
      <c r="Q17" s="117" t="s">
        <v>219</v>
      </c>
      <c r="R17" s="117" t="s">
        <v>219</v>
      </c>
      <c r="S17" s="117" t="s">
        <v>219</v>
      </c>
      <c r="T17" s="117" t="s">
        <v>219</v>
      </c>
      <c r="U17" s="119">
        <v>0</v>
      </c>
      <c r="V17" s="117" t="s">
        <v>220</v>
      </c>
      <c r="W17" s="117" t="s">
        <v>221</v>
      </c>
      <c r="X17" s="117" t="s">
        <v>220</v>
      </c>
      <c r="Y17" s="117" t="s">
        <v>221</v>
      </c>
      <c r="Z17" s="117" t="s">
        <v>220</v>
      </c>
      <c r="AA17" s="117" t="s">
        <v>221</v>
      </c>
      <c r="AB17" s="117" t="s">
        <v>219</v>
      </c>
      <c r="AC17" s="117" t="s">
        <v>219</v>
      </c>
      <c r="AD17" s="117" t="s">
        <v>219</v>
      </c>
      <c r="AE17" s="117" t="s">
        <v>219</v>
      </c>
      <c r="AF17" s="117" t="s">
        <v>219</v>
      </c>
      <c r="AG17" s="117" t="s">
        <v>219</v>
      </c>
      <c r="AH17" s="117" t="s">
        <v>219</v>
      </c>
      <c r="AI17" s="117" t="s">
        <v>219</v>
      </c>
      <c r="AJ17" s="117" t="s">
        <v>219</v>
      </c>
      <c r="AK17" s="117" t="s">
        <v>219</v>
      </c>
      <c r="AL17" s="117" t="s">
        <v>219</v>
      </c>
      <c r="AM17" s="117" t="s">
        <v>219</v>
      </c>
      <c r="AN17" s="117" t="s">
        <v>219</v>
      </c>
      <c r="AO17" s="117" t="s">
        <v>219</v>
      </c>
      <c r="AP17" s="117" t="s">
        <v>219</v>
      </c>
      <c r="AQ17" s="117" t="s">
        <v>219</v>
      </c>
      <c r="AR17" s="117" t="s">
        <v>219</v>
      </c>
      <c r="AS17" s="117" t="s">
        <v>219</v>
      </c>
      <c r="AT17" s="117" t="s">
        <v>222</v>
      </c>
      <c r="AU17" s="117" t="s">
        <v>223</v>
      </c>
      <c r="AV17" s="117" t="s">
        <v>224</v>
      </c>
      <c r="AW17" s="117" t="s">
        <v>229</v>
      </c>
      <c r="AX17" s="121">
        <v>41671</v>
      </c>
      <c r="AY17" s="121">
        <v>73415</v>
      </c>
      <c r="AZ17" s="117" t="s">
        <v>238</v>
      </c>
      <c r="BA17" s="121">
        <v>41685</v>
      </c>
    </row>
    <row r="18" spans="1:53">
      <c r="A18" s="117" t="s">
        <v>241</v>
      </c>
      <c r="B18" s="117" t="s">
        <v>230</v>
      </c>
      <c r="C18" s="117" t="s">
        <v>211</v>
      </c>
      <c r="D18" s="117" t="s">
        <v>231</v>
      </c>
      <c r="E18" s="117" t="s">
        <v>213</v>
      </c>
      <c r="F18" s="117" t="s">
        <v>214</v>
      </c>
      <c r="G18" s="117" t="s">
        <v>215</v>
      </c>
      <c r="H18" s="117" t="s">
        <v>216</v>
      </c>
      <c r="I18" s="117" t="s">
        <v>219</v>
      </c>
      <c r="J18" s="117" t="s">
        <v>219</v>
      </c>
      <c r="K18" s="117" t="s">
        <v>219</v>
      </c>
      <c r="L18" s="117" t="s">
        <v>219</v>
      </c>
      <c r="M18" s="117" t="s">
        <v>219</v>
      </c>
      <c r="N18" s="117" t="s">
        <v>219</v>
      </c>
      <c r="O18" s="117" t="s">
        <v>219</v>
      </c>
      <c r="P18" s="117" t="s">
        <v>219</v>
      </c>
      <c r="Q18" s="117" t="s">
        <v>219</v>
      </c>
      <c r="R18" s="117" t="s">
        <v>219</v>
      </c>
      <c r="S18" s="117" t="s">
        <v>219</v>
      </c>
      <c r="T18" s="117" t="s">
        <v>219</v>
      </c>
      <c r="U18" s="119">
        <v>0</v>
      </c>
      <c r="V18" s="117" t="s">
        <v>232</v>
      </c>
      <c r="W18" s="117" t="s">
        <v>233</v>
      </c>
      <c r="X18" s="117" t="s">
        <v>232</v>
      </c>
      <c r="Y18" s="117" t="s">
        <v>233</v>
      </c>
      <c r="Z18" s="117" t="s">
        <v>232</v>
      </c>
      <c r="AA18" s="117" t="s">
        <v>233</v>
      </c>
      <c r="AB18" s="117" t="s">
        <v>219</v>
      </c>
      <c r="AC18" s="117" t="s">
        <v>219</v>
      </c>
      <c r="AD18" s="117" t="s">
        <v>219</v>
      </c>
      <c r="AE18" s="117" t="s">
        <v>219</v>
      </c>
      <c r="AF18" s="117" t="s">
        <v>219</v>
      </c>
      <c r="AG18" s="117" t="s">
        <v>219</v>
      </c>
      <c r="AH18" s="117" t="s">
        <v>219</v>
      </c>
      <c r="AI18" s="117" t="s">
        <v>219</v>
      </c>
      <c r="AJ18" s="117" t="s">
        <v>219</v>
      </c>
      <c r="AK18" s="117" t="s">
        <v>219</v>
      </c>
      <c r="AL18" s="117" t="s">
        <v>219</v>
      </c>
      <c r="AM18" s="117" t="s">
        <v>219</v>
      </c>
      <c r="AN18" s="117" t="s">
        <v>219</v>
      </c>
      <c r="AO18" s="117" t="s">
        <v>219</v>
      </c>
      <c r="AP18" s="117" t="s">
        <v>219</v>
      </c>
      <c r="AQ18" s="117" t="s">
        <v>219</v>
      </c>
      <c r="AR18" s="117" t="s">
        <v>219</v>
      </c>
      <c r="AS18" s="117" t="s">
        <v>219</v>
      </c>
      <c r="AT18" s="117" t="s">
        <v>222</v>
      </c>
      <c r="AU18" s="117" t="s">
        <v>223</v>
      </c>
      <c r="AV18" s="117" t="s">
        <v>224</v>
      </c>
      <c r="AW18" s="117" t="s">
        <v>234</v>
      </c>
      <c r="AX18" s="121">
        <v>41671</v>
      </c>
      <c r="AY18" s="121">
        <v>73415</v>
      </c>
      <c r="AZ18" s="117" t="s">
        <v>238</v>
      </c>
      <c r="BA18" s="121">
        <v>41685</v>
      </c>
    </row>
    <row r="19" spans="1:53">
      <c r="A19" s="116" t="s">
        <v>242</v>
      </c>
      <c r="B19" s="116" t="s">
        <v>210</v>
      </c>
      <c r="C19" s="116" t="s">
        <v>211</v>
      </c>
      <c r="D19" s="116" t="s">
        <v>212</v>
      </c>
      <c r="E19" s="116" t="s">
        <v>213</v>
      </c>
      <c r="F19" s="116" t="s">
        <v>214</v>
      </c>
      <c r="G19" s="116" t="s">
        <v>215</v>
      </c>
      <c r="H19" s="116" t="s">
        <v>216</v>
      </c>
      <c r="I19" s="116" t="s">
        <v>217</v>
      </c>
      <c r="J19" s="116" t="s">
        <v>218</v>
      </c>
      <c r="K19" s="116" t="s">
        <v>217</v>
      </c>
      <c r="L19" s="116" t="s">
        <v>218</v>
      </c>
      <c r="M19" s="116" t="s">
        <v>217</v>
      </c>
      <c r="N19" s="116" t="s">
        <v>218</v>
      </c>
      <c r="O19" s="116" t="s">
        <v>219</v>
      </c>
      <c r="P19" s="116" t="s">
        <v>219</v>
      </c>
      <c r="Q19" s="116" t="s">
        <v>219</v>
      </c>
      <c r="R19" s="116" t="s">
        <v>219</v>
      </c>
      <c r="S19" s="116" t="s">
        <v>219</v>
      </c>
      <c r="T19" s="116" t="s">
        <v>219</v>
      </c>
      <c r="U19" s="118">
        <v>0</v>
      </c>
      <c r="V19" s="116" t="s">
        <v>220</v>
      </c>
      <c r="W19" s="116" t="s">
        <v>221</v>
      </c>
      <c r="X19" s="116" t="s">
        <v>220</v>
      </c>
      <c r="Y19" s="116" t="s">
        <v>221</v>
      </c>
      <c r="Z19" s="116" t="s">
        <v>220</v>
      </c>
      <c r="AA19" s="116" t="s">
        <v>221</v>
      </c>
      <c r="AB19" s="116" t="s">
        <v>219</v>
      </c>
      <c r="AC19" s="116" t="s">
        <v>219</v>
      </c>
      <c r="AD19" s="116" t="s">
        <v>219</v>
      </c>
      <c r="AE19" s="116" t="s">
        <v>219</v>
      </c>
      <c r="AF19" s="116" t="s">
        <v>219</v>
      </c>
      <c r="AG19" s="116" t="s">
        <v>219</v>
      </c>
      <c r="AH19" s="116" t="s">
        <v>219</v>
      </c>
      <c r="AI19" s="116" t="s">
        <v>219</v>
      </c>
      <c r="AJ19" s="116" t="s">
        <v>219</v>
      </c>
      <c r="AK19" s="116" t="s">
        <v>219</v>
      </c>
      <c r="AL19" s="116" t="s">
        <v>219</v>
      </c>
      <c r="AM19" s="116" t="s">
        <v>219</v>
      </c>
      <c r="AN19" s="116" t="s">
        <v>219</v>
      </c>
      <c r="AO19" s="116" t="s">
        <v>219</v>
      </c>
      <c r="AP19" s="116" t="s">
        <v>219</v>
      </c>
      <c r="AQ19" s="116" t="s">
        <v>219</v>
      </c>
      <c r="AR19" s="116" t="s">
        <v>219</v>
      </c>
      <c r="AS19" s="116" t="s">
        <v>219</v>
      </c>
      <c r="AT19" s="116" t="s">
        <v>222</v>
      </c>
      <c r="AU19" s="116" t="s">
        <v>243</v>
      </c>
      <c r="AV19" s="116" t="s">
        <v>224</v>
      </c>
      <c r="AW19" s="116" t="s">
        <v>225</v>
      </c>
      <c r="AX19" s="120">
        <v>43191</v>
      </c>
      <c r="AY19" s="120">
        <v>73415</v>
      </c>
      <c r="AZ19" s="116" t="s">
        <v>238</v>
      </c>
      <c r="BA19" s="120">
        <v>43221</v>
      </c>
    </row>
    <row r="20" spans="1:53">
      <c r="A20" s="117" t="s">
        <v>242</v>
      </c>
      <c r="B20" s="117" t="s">
        <v>227</v>
      </c>
      <c r="C20" s="117" t="s">
        <v>211</v>
      </c>
      <c r="D20" s="117" t="s">
        <v>228</v>
      </c>
      <c r="E20" s="117" t="s">
        <v>213</v>
      </c>
      <c r="F20" s="117" t="s">
        <v>214</v>
      </c>
      <c r="G20" s="117" t="s">
        <v>215</v>
      </c>
      <c r="H20" s="117" t="s">
        <v>216</v>
      </c>
      <c r="I20" s="117" t="s">
        <v>217</v>
      </c>
      <c r="J20" s="117" t="s">
        <v>218</v>
      </c>
      <c r="K20" s="117" t="s">
        <v>217</v>
      </c>
      <c r="L20" s="117" t="s">
        <v>218</v>
      </c>
      <c r="M20" s="117" t="s">
        <v>217</v>
      </c>
      <c r="N20" s="117" t="s">
        <v>218</v>
      </c>
      <c r="O20" s="117" t="s">
        <v>219</v>
      </c>
      <c r="P20" s="117" t="s">
        <v>219</v>
      </c>
      <c r="Q20" s="117" t="s">
        <v>219</v>
      </c>
      <c r="R20" s="117" t="s">
        <v>219</v>
      </c>
      <c r="S20" s="117" t="s">
        <v>219</v>
      </c>
      <c r="T20" s="117" t="s">
        <v>219</v>
      </c>
      <c r="U20" s="119">
        <v>0</v>
      </c>
      <c r="V20" s="117" t="s">
        <v>220</v>
      </c>
      <c r="W20" s="117" t="s">
        <v>221</v>
      </c>
      <c r="X20" s="117" t="s">
        <v>220</v>
      </c>
      <c r="Y20" s="117" t="s">
        <v>221</v>
      </c>
      <c r="Z20" s="117" t="s">
        <v>220</v>
      </c>
      <c r="AA20" s="117" t="s">
        <v>221</v>
      </c>
      <c r="AB20" s="117" t="s">
        <v>219</v>
      </c>
      <c r="AC20" s="117" t="s">
        <v>219</v>
      </c>
      <c r="AD20" s="117" t="s">
        <v>219</v>
      </c>
      <c r="AE20" s="117" t="s">
        <v>219</v>
      </c>
      <c r="AF20" s="117" t="s">
        <v>219</v>
      </c>
      <c r="AG20" s="117" t="s">
        <v>219</v>
      </c>
      <c r="AH20" s="117" t="s">
        <v>219</v>
      </c>
      <c r="AI20" s="117" t="s">
        <v>219</v>
      </c>
      <c r="AJ20" s="117" t="s">
        <v>219</v>
      </c>
      <c r="AK20" s="117" t="s">
        <v>219</v>
      </c>
      <c r="AL20" s="117" t="s">
        <v>219</v>
      </c>
      <c r="AM20" s="117" t="s">
        <v>219</v>
      </c>
      <c r="AN20" s="117" t="s">
        <v>219</v>
      </c>
      <c r="AO20" s="117" t="s">
        <v>219</v>
      </c>
      <c r="AP20" s="117" t="s">
        <v>219</v>
      </c>
      <c r="AQ20" s="117" t="s">
        <v>219</v>
      </c>
      <c r="AR20" s="117" t="s">
        <v>219</v>
      </c>
      <c r="AS20" s="117" t="s">
        <v>219</v>
      </c>
      <c r="AT20" s="117" t="s">
        <v>222</v>
      </c>
      <c r="AU20" s="117" t="s">
        <v>243</v>
      </c>
      <c r="AV20" s="117" t="s">
        <v>224</v>
      </c>
      <c r="AW20" s="117" t="s">
        <v>229</v>
      </c>
      <c r="AX20" s="121">
        <v>43191</v>
      </c>
      <c r="AY20" s="121">
        <v>73415</v>
      </c>
      <c r="AZ20" s="117" t="s">
        <v>238</v>
      </c>
      <c r="BA20" s="121">
        <v>43221</v>
      </c>
    </row>
    <row r="21" spans="1:53">
      <c r="A21" s="117" t="s">
        <v>242</v>
      </c>
      <c r="B21" s="117" t="s">
        <v>230</v>
      </c>
      <c r="C21" s="117" t="s">
        <v>211</v>
      </c>
      <c r="D21" s="117" t="s">
        <v>231</v>
      </c>
      <c r="E21" s="117" t="s">
        <v>213</v>
      </c>
      <c r="F21" s="117" t="s">
        <v>214</v>
      </c>
      <c r="G21" s="117" t="s">
        <v>215</v>
      </c>
      <c r="H21" s="117" t="s">
        <v>216</v>
      </c>
      <c r="I21" s="117" t="s">
        <v>219</v>
      </c>
      <c r="J21" s="117" t="s">
        <v>219</v>
      </c>
      <c r="K21" s="117" t="s">
        <v>219</v>
      </c>
      <c r="L21" s="117" t="s">
        <v>219</v>
      </c>
      <c r="M21" s="117" t="s">
        <v>219</v>
      </c>
      <c r="N21" s="117" t="s">
        <v>219</v>
      </c>
      <c r="O21" s="117" t="s">
        <v>219</v>
      </c>
      <c r="P21" s="117" t="s">
        <v>219</v>
      </c>
      <c r="Q21" s="117" t="s">
        <v>219</v>
      </c>
      <c r="R21" s="117" t="s">
        <v>219</v>
      </c>
      <c r="S21" s="117" t="s">
        <v>219</v>
      </c>
      <c r="T21" s="117" t="s">
        <v>219</v>
      </c>
      <c r="U21" s="119">
        <v>0</v>
      </c>
      <c r="V21" s="117" t="s">
        <v>232</v>
      </c>
      <c r="W21" s="117" t="s">
        <v>233</v>
      </c>
      <c r="X21" s="117" t="s">
        <v>232</v>
      </c>
      <c r="Y21" s="117" t="s">
        <v>233</v>
      </c>
      <c r="Z21" s="117" t="s">
        <v>232</v>
      </c>
      <c r="AA21" s="117" t="s">
        <v>233</v>
      </c>
      <c r="AB21" s="117" t="s">
        <v>219</v>
      </c>
      <c r="AC21" s="117" t="s">
        <v>219</v>
      </c>
      <c r="AD21" s="117" t="s">
        <v>219</v>
      </c>
      <c r="AE21" s="117" t="s">
        <v>219</v>
      </c>
      <c r="AF21" s="117" t="s">
        <v>219</v>
      </c>
      <c r="AG21" s="117" t="s">
        <v>219</v>
      </c>
      <c r="AH21" s="117" t="s">
        <v>219</v>
      </c>
      <c r="AI21" s="117" t="s">
        <v>219</v>
      </c>
      <c r="AJ21" s="117" t="s">
        <v>219</v>
      </c>
      <c r="AK21" s="117" t="s">
        <v>219</v>
      </c>
      <c r="AL21" s="117" t="s">
        <v>219</v>
      </c>
      <c r="AM21" s="117" t="s">
        <v>219</v>
      </c>
      <c r="AN21" s="117" t="s">
        <v>219</v>
      </c>
      <c r="AO21" s="117" t="s">
        <v>219</v>
      </c>
      <c r="AP21" s="117" t="s">
        <v>219</v>
      </c>
      <c r="AQ21" s="117" t="s">
        <v>219</v>
      </c>
      <c r="AR21" s="117" t="s">
        <v>219</v>
      </c>
      <c r="AS21" s="117" t="s">
        <v>219</v>
      </c>
      <c r="AT21" s="117" t="s">
        <v>222</v>
      </c>
      <c r="AU21" s="117" t="s">
        <v>243</v>
      </c>
      <c r="AV21" s="117" t="s">
        <v>224</v>
      </c>
      <c r="AW21" s="117" t="s">
        <v>234</v>
      </c>
      <c r="AX21" s="121">
        <v>43191</v>
      </c>
      <c r="AY21" s="121">
        <v>73415</v>
      </c>
      <c r="AZ21" s="117" t="s">
        <v>238</v>
      </c>
      <c r="BA21" s="121">
        <v>43221</v>
      </c>
    </row>
  </sheetData>
  <pageMargins left="0.751388888888889" right="0.751388888888889" top="1" bottom="1" header="0.511805555555556" footer="0.511805555555556"/>
  <pageSetup paperSize="9" scale="54" orientation="landscape" horizontalDpi="600"/>
  <headerFooter/>
  <colBreaks count="1" manualBreakCount="1">
    <brk id="27" max="1048575" man="1"/>
  </col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63" sqref="A63"/>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244</v>
      </c>
    </row>
    <row r="3" ht="30.75" spans="1:1">
      <c r="A3" s="23" t="s">
        <v>245</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246</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248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365</v>
      </c>
      <c r="D70" s="76" t="s">
        <v>366</v>
      </c>
      <c r="E70" s="76" t="s">
        <v>367</v>
      </c>
      <c r="F70" s="76" t="s">
        <v>368</v>
      </c>
      <c r="G70" s="77">
        <v>1</v>
      </c>
      <c r="H70" s="77">
        <v>0</v>
      </c>
      <c r="I70" s="76" t="s">
        <v>234</v>
      </c>
      <c r="J70" s="76" t="s">
        <v>369</v>
      </c>
      <c r="K70" s="76" t="s">
        <v>369</v>
      </c>
      <c r="L70" s="75">
        <v>44874</v>
      </c>
      <c r="M70" s="76" t="s">
        <v>370</v>
      </c>
      <c r="N70" s="76" t="s">
        <v>366</v>
      </c>
      <c r="O70" s="77">
        <v>0</v>
      </c>
      <c r="P70" s="76" t="s">
        <v>371</v>
      </c>
      <c r="Q70" s="76" t="s">
        <v>372</v>
      </c>
      <c r="R70" s="77">
        <v>5</v>
      </c>
      <c r="S70" s="76" t="s">
        <v>373</v>
      </c>
      <c r="T70" s="77">
        <v>5</v>
      </c>
      <c r="U70" s="76" t="s">
        <v>368</v>
      </c>
      <c r="V70" s="76" t="s">
        <v>374</v>
      </c>
      <c r="W70" s="76" t="s">
        <v>234</v>
      </c>
      <c r="X70" s="76" t="s">
        <v>375</v>
      </c>
      <c r="Y70" s="76" t="s">
        <v>376</v>
      </c>
      <c r="Z70" s="76" t="s">
        <v>377</v>
      </c>
      <c r="AA70" s="76" t="s">
        <v>378</v>
      </c>
      <c r="AB70" s="77">
        <v>2165</v>
      </c>
      <c r="AC70" s="76" t="s">
        <v>379</v>
      </c>
      <c r="AD70" s="102">
        <v>44875.2516666667</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384</v>
      </c>
      <c r="AY70" s="76" t="s">
        <v>385</v>
      </c>
      <c r="AZ70" s="76" t="s">
        <v>232</v>
      </c>
      <c r="BA70" s="76" t="s">
        <v>379</v>
      </c>
      <c r="BB70" s="76" t="s">
        <v>382</v>
      </c>
      <c r="BC70" s="76" t="s">
        <v>386</v>
      </c>
      <c r="BD70" s="76" t="s">
        <v>382</v>
      </c>
      <c r="BE70" s="76" t="s">
        <v>387</v>
      </c>
      <c r="BF70" s="76" t="s">
        <v>387</v>
      </c>
      <c r="BG70" s="76" t="s">
        <v>240</v>
      </c>
      <c r="BH70" s="76" t="s">
        <v>234</v>
      </c>
      <c r="BI70" s="76" t="s">
        <v>234</v>
      </c>
      <c r="BJ70" s="76" t="s">
        <v>234</v>
      </c>
      <c r="BK70" s="76" t="s">
        <v>234</v>
      </c>
      <c r="BL70" s="76" t="s">
        <v>240</v>
      </c>
      <c r="BM70" s="76" t="s">
        <v>240</v>
      </c>
      <c r="BN70" s="76" t="s">
        <v>240</v>
      </c>
      <c r="BO70" s="76" t="s">
        <v>366</v>
      </c>
      <c r="BP70" s="76" t="s">
        <v>366</v>
      </c>
      <c r="BQ70" s="76" t="s">
        <v>366</v>
      </c>
      <c r="BR70" s="76" t="s">
        <v>388</v>
      </c>
      <c r="BS70" s="76" t="s">
        <v>382</v>
      </c>
      <c r="BT70" s="76" t="s">
        <v>388</v>
      </c>
      <c r="BU70" s="76" t="s">
        <v>382</v>
      </c>
      <c r="BV70" s="76" t="s">
        <v>388</v>
      </c>
      <c r="BW70" s="76" t="s">
        <v>382</v>
      </c>
      <c r="BX70" s="77">
        <v>1</v>
      </c>
      <c r="BY70" s="77">
        <v>96505</v>
      </c>
      <c r="BZ70" s="77">
        <v>0</v>
      </c>
      <c r="CA70" s="77">
        <v>17</v>
      </c>
      <c r="CB70" s="77">
        <v>10</v>
      </c>
      <c r="CC70" s="76" t="s">
        <v>219</v>
      </c>
      <c r="CD70" s="102">
        <v>45079.6084837963</v>
      </c>
      <c r="CE70" s="75" t="s">
        <v>389</v>
      </c>
      <c r="CF70" s="103">
        <v>45079.6071611458</v>
      </c>
      <c r="CG70" s="104">
        <v>0.607152777777778</v>
      </c>
      <c r="CH70" s="75" t="s">
        <v>389</v>
      </c>
      <c r="CI70" s="76" t="s">
        <v>390</v>
      </c>
      <c r="CJ70" s="76" t="s">
        <v>234</v>
      </c>
      <c r="CK70" s="76" t="s">
        <v>234</v>
      </c>
      <c r="CL70" s="76" t="s">
        <v>225</v>
      </c>
      <c r="CM70" s="76" t="s">
        <v>225</v>
      </c>
      <c r="CN70" s="76" t="s">
        <v>366</v>
      </c>
      <c r="CO70" s="76" t="s">
        <v>225</v>
      </c>
      <c r="CP70" s="76" t="s">
        <v>391</v>
      </c>
      <c r="CQ70" s="76" t="s">
        <v>225</v>
      </c>
      <c r="CR70" s="76" t="s">
        <v>225</v>
      </c>
      <c r="CS70" s="76" t="s">
        <v>229</v>
      </c>
      <c r="CT70" s="76" t="s">
        <v>234</v>
      </c>
      <c r="CU70" s="76" t="s">
        <v>225</v>
      </c>
      <c r="CV70" s="76" t="s">
        <v>234</v>
      </c>
      <c r="CW70" s="76" t="s">
        <v>225</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45079.6072196296</v>
      </c>
      <c r="DO70" s="103">
        <v>45079.6071611458</v>
      </c>
      <c r="DP70" s="76" t="s">
        <v>392</v>
      </c>
    </row>
    <row r="71" spans="1:120">
      <c r="A71" s="75">
        <v>44874</v>
      </c>
      <c r="B71" s="75">
        <v>44874</v>
      </c>
      <c r="C71" s="76" t="s">
        <v>365</v>
      </c>
      <c r="D71" s="76" t="s">
        <v>366</v>
      </c>
      <c r="E71" s="76" t="s">
        <v>367</v>
      </c>
      <c r="F71" s="76" t="s">
        <v>393</v>
      </c>
      <c r="G71" s="77">
        <v>1</v>
      </c>
      <c r="H71" s="77">
        <v>0</v>
      </c>
      <c r="I71" s="76" t="s">
        <v>234</v>
      </c>
      <c r="J71" s="76" t="s">
        <v>369</v>
      </c>
      <c r="K71" s="76" t="s">
        <v>369</v>
      </c>
      <c r="L71" s="75">
        <v>44874</v>
      </c>
      <c r="M71" s="76" t="s">
        <v>370</v>
      </c>
      <c r="N71" s="76" t="s">
        <v>366</v>
      </c>
      <c r="O71" s="77">
        <v>0</v>
      </c>
      <c r="P71" s="76" t="s">
        <v>371</v>
      </c>
      <c r="Q71" s="76" t="s">
        <v>372</v>
      </c>
      <c r="R71" s="77">
        <v>5</v>
      </c>
      <c r="S71" s="76" t="s">
        <v>373</v>
      </c>
      <c r="T71" s="77">
        <v>5</v>
      </c>
      <c r="U71" s="76" t="s">
        <v>393</v>
      </c>
      <c r="V71" s="76" t="s">
        <v>374</v>
      </c>
      <c r="W71" s="76" t="s">
        <v>234</v>
      </c>
      <c r="X71" s="76" t="s">
        <v>375</v>
      </c>
      <c r="Y71" s="76" t="s">
        <v>376</v>
      </c>
      <c r="Z71" s="76" t="s">
        <v>377</v>
      </c>
      <c r="AA71" s="76" t="s">
        <v>394</v>
      </c>
      <c r="AB71" s="77">
        <v>2165</v>
      </c>
      <c r="AC71" s="76" t="s">
        <v>379</v>
      </c>
      <c r="AD71" s="102">
        <v>44875.2516666667</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396</v>
      </c>
      <c r="AY71" s="76" t="s">
        <v>397</v>
      </c>
      <c r="AZ71" s="76" t="s">
        <v>232</v>
      </c>
      <c r="BA71" s="76" t="s">
        <v>379</v>
      </c>
      <c r="BB71" s="76" t="s">
        <v>382</v>
      </c>
      <c r="BC71" s="76" t="s">
        <v>398</v>
      </c>
      <c r="BD71" s="76" t="s">
        <v>382</v>
      </c>
      <c r="BE71" s="76" t="s">
        <v>387</v>
      </c>
      <c r="BF71" s="76" t="s">
        <v>387</v>
      </c>
      <c r="BG71" s="76" t="s">
        <v>240</v>
      </c>
      <c r="BH71" s="76" t="s">
        <v>234</v>
      </c>
      <c r="BI71" s="76" t="s">
        <v>234</v>
      </c>
      <c r="BJ71" s="76" t="s">
        <v>234</v>
      </c>
      <c r="BK71" s="76" t="s">
        <v>234</v>
      </c>
      <c r="BL71" s="76" t="s">
        <v>399</v>
      </c>
      <c r="BM71" s="76" t="s">
        <v>399</v>
      </c>
      <c r="BN71" s="76" t="s">
        <v>399</v>
      </c>
      <c r="BO71" s="76" t="s">
        <v>366</v>
      </c>
      <c r="BP71" s="76" t="s">
        <v>366</v>
      </c>
      <c r="BQ71" s="76" t="s">
        <v>366</v>
      </c>
      <c r="BR71" s="76" t="s">
        <v>388</v>
      </c>
      <c r="BS71" s="76" t="s">
        <v>382</v>
      </c>
      <c r="BT71" s="76" t="s">
        <v>388</v>
      </c>
      <c r="BU71" s="76" t="s">
        <v>382</v>
      </c>
      <c r="BV71" s="76" t="s">
        <v>388</v>
      </c>
      <c r="BW71" s="76" t="s">
        <v>382</v>
      </c>
      <c r="BX71" s="77">
        <v>1</v>
      </c>
      <c r="BY71" s="77">
        <v>96505</v>
      </c>
      <c r="BZ71" s="77">
        <v>0</v>
      </c>
      <c r="CA71" s="77">
        <v>13</v>
      </c>
      <c r="CB71" s="77">
        <v>19</v>
      </c>
      <c r="CC71" s="76" t="s">
        <v>219</v>
      </c>
      <c r="CD71" s="102">
        <v>45079.6084837963</v>
      </c>
      <c r="CE71" s="75" t="s">
        <v>389</v>
      </c>
      <c r="CF71" s="103">
        <v>45079.6071611343</v>
      </c>
      <c r="CG71" s="104">
        <v>0.607152777777778</v>
      </c>
      <c r="CH71" s="75" t="s">
        <v>389</v>
      </c>
      <c r="CI71" s="76" t="s">
        <v>390</v>
      </c>
      <c r="CJ71" s="76" t="s">
        <v>234</v>
      </c>
      <c r="CK71" s="76" t="s">
        <v>234</v>
      </c>
      <c r="CL71" s="76" t="s">
        <v>225</v>
      </c>
      <c r="CM71" s="76" t="s">
        <v>225</v>
      </c>
      <c r="CN71" s="76" t="s">
        <v>366</v>
      </c>
      <c r="CO71" s="76" t="s">
        <v>225</v>
      </c>
      <c r="CP71" s="76" t="s">
        <v>391</v>
      </c>
      <c r="CQ71" s="76" t="s">
        <v>225</v>
      </c>
      <c r="CR71" s="76" t="s">
        <v>234</v>
      </c>
      <c r="CS71" s="76" t="s">
        <v>229</v>
      </c>
      <c r="CT71" s="76" t="s">
        <v>234</v>
      </c>
      <c r="CU71" s="76" t="s">
        <v>225</v>
      </c>
      <c r="CV71" s="76" t="s">
        <v>234</v>
      </c>
      <c r="CW71" s="76" t="s">
        <v>225</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45079.6072194907</v>
      </c>
      <c r="DO71" s="103">
        <v>45079.6071611343</v>
      </c>
      <c r="DP71" s="76" t="s">
        <v>400</v>
      </c>
    </row>
    <row r="72" spans="1:120">
      <c r="A72" s="75">
        <v>44874</v>
      </c>
      <c r="B72" s="75">
        <v>44874</v>
      </c>
      <c r="C72" s="76" t="s">
        <v>365</v>
      </c>
      <c r="D72" s="76" t="s">
        <v>366</v>
      </c>
      <c r="E72" s="76" t="s">
        <v>367</v>
      </c>
      <c r="F72" s="76" t="s">
        <v>401</v>
      </c>
      <c r="G72" s="77">
        <v>1</v>
      </c>
      <c r="H72" s="77">
        <v>0</v>
      </c>
      <c r="I72" s="76" t="s">
        <v>234</v>
      </c>
      <c r="J72" s="76" t="s">
        <v>369</v>
      </c>
      <c r="K72" s="76" t="s">
        <v>369</v>
      </c>
      <c r="L72" s="75">
        <v>44874</v>
      </c>
      <c r="M72" s="76" t="s">
        <v>370</v>
      </c>
      <c r="N72" s="76" t="s">
        <v>366</v>
      </c>
      <c r="O72" s="77">
        <v>0</v>
      </c>
      <c r="P72" s="76" t="s">
        <v>371</v>
      </c>
      <c r="Q72" s="76" t="s">
        <v>372</v>
      </c>
      <c r="R72" s="77">
        <v>5</v>
      </c>
      <c r="S72" s="76" t="s">
        <v>373</v>
      </c>
      <c r="T72" s="77">
        <v>5</v>
      </c>
      <c r="U72" s="76" t="s">
        <v>401</v>
      </c>
      <c r="V72" s="76" t="s">
        <v>374</v>
      </c>
      <c r="W72" s="76" t="s">
        <v>234</v>
      </c>
      <c r="X72" s="76" t="s">
        <v>375</v>
      </c>
      <c r="Y72" s="76" t="s">
        <v>376</v>
      </c>
      <c r="Z72" s="76" t="s">
        <v>377</v>
      </c>
      <c r="AA72" s="76" t="s">
        <v>402</v>
      </c>
      <c r="AB72" s="77">
        <v>2165</v>
      </c>
      <c r="AC72" s="76" t="s">
        <v>379</v>
      </c>
      <c r="AD72" s="102">
        <v>44875.2516666667</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405</v>
      </c>
      <c r="AY72" s="76" t="s">
        <v>406</v>
      </c>
      <c r="AZ72" s="76" t="s">
        <v>232</v>
      </c>
      <c r="BA72" s="76" t="s">
        <v>379</v>
      </c>
      <c r="BB72" s="76" t="s">
        <v>382</v>
      </c>
      <c r="BC72" s="76" t="s">
        <v>407</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388</v>
      </c>
      <c r="BS72" s="76" t="s">
        <v>382</v>
      </c>
      <c r="BT72" s="76" t="s">
        <v>388</v>
      </c>
      <c r="BU72" s="76" t="s">
        <v>382</v>
      </c>
      <c r="BV72" s="76" t="s">
        <v>388</v>
      </c>
      <c r="BW72" s="76" t="s">
        <v>382</v>
      </c>
      <c r="BX72" s="77">
        <v>1</v>
      </c>
      <c r="BY72" s="77">
        <v>96505</v>
      </c>
      <c r="BZ72" s="77">
        <v>0</v>
      </c>
      <c r="CA72" s="77">
        <v>10</v>
      </c>
      <c r="CB72" s="77">
        <v>5</v>
      </c>
      <c r="CC72" s="76" t="s">
        <v>219</v>
      </c>
      <c r="CD72" s="102">
        <v>45079.6084837963</v>
      </c>
      <c r="CE72" s="75" t="s">
        <v>389</v>
      </c>
      <c r="CF72" s="103">
        <v>45079.6071611458</v>
      </c>
      <c r="CG72" s="104">
        <v>0.607152777777778</v>
      </c>
      <c r="CH72" s="75" t="s">
        <v>389</v>
      </c>
      <c r="CI72" s="76" t="s">
        <v>390</v>
      </c>
      <c r="CJ72" s="76" t="s">
        <v>234</v>
      </c>
      <c r="CK72" s="76" t="s">
        <v>234</v>
      </c>
      <c r="CL72" s="76" t="s">
        <v>225</v>
      </c>
      <c r="CM72" s="76" t="s">
        <v>225</v>
      </c>
      <c r="CN72" s="76" t="s">
        <v>366</v>
      </c>
      <c r="CO72" s="76" t="s">
        <v>225</v>
      </c>
      <c r="CP72" s="76" t="s">
        <v>391</v>
      </c>
      <c r="CQ72" s="76" t="s">
        <v>225</v>
      </c>
      <c r="CR72" s="76" t="s">
        <v>225</v>
      </c>
      <c r="CS72" s="76" t="s">
        <v>229</v>
      </c>
      <c r="CT72" s="76" t="s">
        <v>234</v>
      </c>
      <c r="CU72" s="76" t="s">
        <v>225</v>
      </c>
      <c r="CV72" s="76" t="s">
        <v>234</v>
      </c>
      <c r="CW72" s="76" t="s">
        <v>225</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45079.6072195833</v>
      </c>
      <c r="DO72" s="103">
        <v>45079.6071611458</v>
      </c>
      <c r="DP72" s="76" t="s">
        <v>408</v>
      </c>
    </row>
    <row r="73" spans="1:120">
      <c r="A73" s="75">
        <v>44874</v>
      </c>
      <c r="B73" s="75">
        <v>44874</v>
      </c>
      <c r="C73" s="76" t="s">
        <v>365</v>
      </c>
      <c r="D73" s="76" t="s">
        <v>366</v>
      </c>
      <c r="E73" s="76" t="s">
        <v>367</v>
      </c>
      <c r="F73" s="76" t="s">
        <v>209</v>
      </c>
      <c r="G73" s="77">
        <v>1</v>
      </c>
      <c r="H73" s="77">
        <v>0</v>
      </c>
      <c r="I73" s="76" t="s">
        <v>234</v>
      </c>
      <c r="J73" s="76" t="s">
        <v>369</v>
      </c>
      <c r="K73" s="76" t="s">
        <v>369</v>
      </c>
      <c r="L73" s="75">
        <v>44874</v>
      </c>
      <c r="M73" s="76" t="s">
        <v>370</v>
      </c>
      <c r="N73" s="76" t="s">
        <v>366</v>
      </c>
      <c r="O73" s="77">
        <v>0</v>
      </c>
      <c r="P73" s="76" t="s">
        <v>371</v>
      </c>
      <c r="Q73" s="76" t="s">
        <v>372</v>
      </c>
      <c r="R73" s="77">
        <v>5</v>
      </c>
      <c r="S73" s="76" t="s">
        <v>373</v>
      </c>
      <c r="T73" s="77">
        <v>5</v>
      </c>
      <c r="U73" s="76" t="s">
        <v>209</v>
      </c>
      <c r="V73" s="76" t="s">
        <v>374</v>
      </c>
      <c r="W73" s="76" t="s">
        <v>234</v>
      </c>
      <c r="X73" s="76" t="s">
        <v>375</v>
      </c>
      <c r="Y73" s="76" t="s">
        <v>376</v>
      </c>
      <c r="Z73" s="76" t="s">
        <v>377</v>
      </c>
      <c r="AA73" s="76" t="s">
        <v>409</v>
      </c>
      <c r="AB73" s="77">
        <v>2165</v>
      </c>
      <c r="AC73" s="76" t="s">
        <v>379</v>
      </c>
      <c r="AD73" s="102">
        <v>44875.2516666667</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412</v>
      </c>
      <c r="AY73" s="76" t="s">
        <v>413</v>
      </c>
      <c r="AZ73" s="76" t="s">
        <v>232</v>
      </c>
      <c r="BA73" s="76" t="s">
        <v>379</v>
      </c>
      <c r="BB73" s="76" t="s">
        <v>382</v>
      </c>
      <c r="BC73" s="76" t="s">
        <v>414</v>
      </c>
      <c r="BD73" s="76" t="s">
        <v>382</v>
      </c>
      <c r="BE73" s="76" t="s">
        <v>415</v>
      </c>
      <c r="BF73" s="76" t="s">
        <v>387</v>
      </c>
      <c r="BG73" s="76" t="s">
        <v>240</v>
      </c>
      <c r="BH73" s="76" t="s">
        <v>234</v>
      </c>
      <c r="BI73" s="76" t="s">
        <v>234</v>
      </c>
      <c r="BJ73" s="76" t="s">
        <v>234</v>
      </c>
      <c r="BK73" s="76" t="s">
        <v>234</v>
      </c>
      <c r="BL73" s="76" t="s">
        <v>240</v>
      </c>
      <c r="BM73" s="76" t="s">
        <v>240</v>
      </c>
      <c r="BN73" s="76" t="s">
        <v>240</v>
      </c>
      <c r="BO73" s="76" t="s">
        <v>366</v>
      </c>
      <c r="BP73" s="76" t="s">
        <v>366</v>
      </c>
      <c r="BQ73" s="76" t="s">
        <v>366</v>
      </c>
      <c r="BR73" s="76" t="s">
        <v>388</v>
      </c>
      <c r="BS73" s="76" t="s">
        <v>382</v>
      </c>
      <c r="BT73" s="76" t="s">
        <v>388</v>
      </c>
      <c r="BU73" s="76" t="s">
        <v>382</v>
      </c>
      <c r="BV73" s="76" t="s">
        <v>388</v>
      </c>
      <c r="BW73" s="76" t="s">
        <v>382</v>
      </c>
      <c r="BX73" s="77">
        <v>1</v>
      </c>
      <c r="BY73" s="77">
        <v>96505</v>
      </c>
      <c r="BZ73" s="77">
        <v>0</v>
      </c>
      <c r="CA73" s="77">
        <v>6</v>
      </c>
      <c r="CB73" s="77">
        <v>11</v>
      </c>
      <c r="CC73" s="76" t="s">
        <v>219</v>
      </c>
      <c r="CD73" s="102">
        <v>45079.6084837963</v>
      </c>
      <c r="CE73" s="75" t="s">
        <v>389</v>
      </c>
      <c r="CF73" s="103">
        <v>45079.607161169</v>
      </c>
      <c r="CG73" s="104">
        <v>0.607152777777778</v>
      </c>
      <c r="CH73" s="75" t="s">
        <v>389</v>
      </c>
      <c r="CI73" s="76" t="s">
        <v>390</v>
      </c>
      <c r="CJ73" s="76" t="s">
        <v>234</v>
      </c>
      <c r="CK73" s="76" t="s">
        <v>234</v>
      </c>
      <c r="CL73" s="76" t="s">
        <v>225</v>
      </c>
      <c r="CM73" s="76" t="s">
        <v>225</v>
      </c>
      <c r="CN73" s="76" t="s">
        <v>366</v>
      </c>
      <c r="CO73" s="76" t="s">
        <v>225</v>
      </c>
      <c r="CP73" s="76" t="s">
        <v>391</v>
      </c>
      <c r="CQ73" s="76" t="s">
        <v>416</v>
      </c>
      <c r="CR73" s="76" t="s">
        <v>234</v>
      </c>
      <c r="CS73" s="76" t="s">
        <v>229</v>
      </c>
      <c r="CT73" s="76" t="s">
        <v>234</v>
      </c>
      <c r="CU73" s="76" t="s">
        <v>225</v>
      </c>
      <c r="CV73" s="76" t="s">
        <v>234</v>
      </c>
      <c r="CW73" s="76" t="s">
        <v>225</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45079.6072196759</v>
      </c>
      <c r="DO73" s="103">
        <v>45079.607161169</v>
      </c>
      <c r="DP73" s="76" t="s">
        <v>417</v>
      </c>
    </row>
    <row r="74" spans="1:120">
      <c r="A74" s="48"/>
      <c r="B74" s="48"/>
      <c r="C74" s="49"/>
      <c r="D74" s="49"/>
      <c r="E74" s="49"/>
      <c r="F74" s="49"/>
      <c r="G74" s="50"/>
      <c r="H74" s="50"/>
      <c r="I74" s="49"/>
      <c r="J74" s="49"/>
      <c r="K74" s="49"/>
      <c r="L74" s="48"/>
      <c r="M74" s="49"/>
      <c r="N74" s="49"/>
      <c r="O74" s="50"/>
      <c r="P74" s="49"/>
      <c r="Q74" s="49"/>
      <c r="R74" s="50"/>
      <c r="S74" s="49"/>
      <c r="T74" s="50"/>
      <c r="U74" s="49"/>
      <c r="V74" s="49"/>
      <c r="W74" s="49"/>
      <c r="X74" s="49"/>
      <c r="Y74" s="49"/>
      <c r="Z74" s="49"/>
      <c r="AA74" s="49"/>
      <c r="AB74" s="50"/>
      <c r="AC74" s="49"/>
      <c r="AD74" s="63"/>
      <c r="AE74" s="49"/>
      <c r="AF74" s="49"/>
      <c r="AG74" s="49"/>
      <c r="AH74" s="49"/>
      <c r="AI74" s="49"/>
      <c r="AJ74" s="49"/>
      <c r="AK74" s="49"/>
      <c r="AL74" s="49"/>
      <c r="AM74" s="49"/>
      <c r="AN74" s="49"/>
      <c r="AO74" s="49"/>
      <c r="AP74" s="49"/>
      <c r="AQ74" s="49"/>
      <c r="AR74" s="49"/>
      <c r="AS74" s="49"/>
      <c r="AT74" s="50"/>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50"/>
      <c r="BY74" s="50"/>
      <c r="BZ74" s="50"/>
      <c r="CA74" s="50"/>
      <c r="CB74" s="50"/>
      <c r="CC74" s="49"/>
      <c r="CD74" s="63"/>
      <c r="CE74" s="48"/>
      <c r="CF74" s="68"/>
      <c r="CG74" s="69"/>
      <c r="CH74" s="48"/>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68"/>
      <c r="DO74" s="68"/>
      <c r="DP74" s="49"/>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418</v>
      </c>
    </row>
    <row r="78" s="41" customFormat="1"/>
    <row r="79" s="41" customFormat="1" spans="1:2">
      <c r="A79" s="40" t="s">
        <v>419</v>
      </c>
      <c r="B79" s="40"/>
    </row>
    <row r="80" s="41" customFormat="1" spans="1:37">
      <c r="A80" s="40"/>
      <c r="B80" s="40" t="s">
        <v>420</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421</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2:7">
      <c r="B82" s="55"/>
      <c r="C82" s="56"/>
      <c r="D82" s="56"/>
      <c r="E82" s="56"/>
      <c r="F82" s="56"/>
      <c r="G82" s="56"/>
    </row>
    <row r="83" s="41" customFormat="1" spans="2:7">
      <c r="B83" s="55"/>
      <c r="C83" s="56"/>
      <c r="D83" s="56"/>
      <c r="E83" s="56"/>
      <c r="F83" s="56"/>
      <c r="G83" s="56"/>
    </row>
  </sheetData>
  <pageMargins left="0.751388888888889" right="0.751388888888889" top="1" bottom="1" header="0.507638888888889" footer="0.507638888888889"/>
  <pageSetup paperSize="9" scale="40" orientation="landscape" horizontalDpi="600"/>
  <headerFooter/>
  <rowBreaks count="2" manualBreakCount="2">
    <brk id="63" max="15" man="1"/>
    <brk id="83" max="16" man="1"/>
  </rowBreaks>
  <colBreaks count="1" manualBreakCount="1">
    <brk id="17" max="65197" man="1"/>
  </col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73"/>
  <sheetViews>
    <sheetView showGridLines="0" view="pageBreakPreview" zoomScale="70" zoomScaleNormal="70" zoomScaleSheetLayoutView="70" workbookViewId="0">
      <selection activeCell="D180" sqref="D180"/>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422</v>
      </c>
    </row>
    <row r="3" ht="30.75" spans="1:1">
      <c r="A3" s="23" t="s">
        <v>423</v>
      </c>
    </row>
    <row r="5" ht="18.75" spans="1:1">
      <c r="A5" s="42" t="s">
        <v>424</v>
      </c>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425</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426</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365</v>
      </c>
      <c r="D72" s="46" t="s">
        <v>366</v>
      </c>
      <c r="E72" s="46" t="s">
        <v>367</v>
      </c>
      <c r="F72" s="46" t="s">
        <v>368</v>
      </c>
      <c r="G72" s="47">
        <v>1</v>
      </c>
      <c r="H72" s="47">
        <v>0</v>
      </c>
      <c r="I72" s="46" t="s">
        <v>234</v>
      </c>
      <c r="J72" s="46" t="s">
        <v>369</v>
      </c>
      <c r="K72" s="46" t="s">
        <v>369</v>
      </c>
      <c r="L72" s="45">
        <v>44874</v>
      </c>
      <c r="M72" s="46" t="s">
        <v>370</v>
      </c>
      <c r="N72" s="46" t="s">
        <v>366</v>
      </c>
      <c r="O72" s="47">
        <v>0</v>
      </c>
      <c r="P72" s="46" t="s">
        <v>371</v>
      </c>
      <c r="Q72" s="46" t="s">
        <v>372</v>
      </c>
      <c r="R72" s="47">
        <v>5</v>
      </c>
      <c r="S72" s="46" t="s">
        <v>373</v>
      </c>
      <c r="T72" s="47">
        <v>5</v>
      </c>
      <c r="U72" s="46" t="s">
        <v>368</v>
      </c>
      <c r="V72" s="46" t="s">
        <v>374</v>
      </c>
      <c r="W72" s="46" t="s">
        <v>234</v>
      </c>
      <c r="X72" s="46" t="s">
        <v>375</v>
      </c>
      <c r="Y72" s="46" t="s">
        <v>376</v>
      </c>
      <c r="Z72" s="46" t="s">
        <v>377</v>
      </c>
      <c r="AA72" s="46" t="s">
        <v>378</v>
      </c>
      <c r="AB72" s="47">
        <v>2165</v>
      </c>
      <c r="AC72" s="46" t="s">
        <v>379</v>
      </c>
      <c r="AD72" s="62">
        <v>44875.2516666667</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384</v>
      </c>
      <c r="AY72" s="46" t="s">
        <v>385</v>
      </c>
      <c r="AZ72" s="46" t="s">
        <v>232</v>
      </c>
      <c r="BA72" s="46" t="s">
        <v>379</v>
      </c>
      <c r="BB72" s="46" t="s">
        <v>382</v>
      </c>
      <c r="BC72" s="46" t="s">
        <v>386</v>
      </c>
      <c r="BD72" s="46" t="s">
        <v>382</v>
      </c>
      <c r="BE72" s="46" t="s">
        <v>387</v>
      </c>
      <c r="BF72" s="46" t="s">
        <v>387</v>
      </c>
      <c r="BG72" s="46" t="s">
        <v>240</v>
      </c>
      <c r="BH72" s="46" t="s">
        <v>234</v>
      </c>
      <c r="BI72" s="46" t="s">
        <v>234</v>
      </c>
      <c r="BJ72" s="46" t="s">
        <v>234</v>
      </c>
      <c r="BK72" s="46" t="s">
        <v>234</v>
      </c>
      <c r="BL72" s="46" t="s">
        <v>240</v>
      </c>
      <c r="BM72" s="46" t="s">
        <v>240</v>
      </c>
      <c r="BN72" s="46" t="s">
        <v>240</v>
      </c>
      <c r="BO72" s="46" t="s">
        <v>366</v>
      </c>
      <c r="BP72" s="46" t="s">
        <v>366</v>
      </c>
      <c r="BQ72" s="46" t="s">
        <v>366</v>
      </c>
      <c r="BR72" s="46" t="s">
        <v>388</v>
      </c>
      <c r="BS72" s="46" t="s">
        <v>382</v>
      </c>
      <c r="BT72" s="46" t="s">
        <v>388</v>
      </c>
      <c r="BU72" s="46" t="s">
        <v>382</v>
      </c>
      <c r="BV72" s="46" t="s">
        <v>388</v>
      </c>
      <c r="BW72" s="46" t="s">
        <v>382</v>
      </c>
      <c r="BX72" s="47">
        <v>17</v>
      </c>
      <c r="BY72" s="47">
        <v>96505</v>
      </c>
      <c r="BZ72" s="47">
        <v>0</v>
      </c>
      <c r="CA72" s="47">
        <v>39</v>
      </c>
      <c r="CB72" s="47">
        <v>1</v>
      </c>
      <c r="CC72" s="46" t="s">
        <v>219</v>
      </c>
      <c r="CD72" s="62">
        <v>45083.5067708333</v>
      </c>
      <c r="CE72" s="45" t="s">
        <v>389</v>
      </c>
      <c r="CF72" s="66">
        <v>45083.504173912</v>
      </c>
      <c r="CG72" s="67">
        <v>0.504166666666667</v>
      </c>
      <c r="CH72" s="45" t="s">
        <v>389</v>
      </c>
      <c r="CI72" s="46" t="s">
        <v>390</v>
      </c>
      <c r="CJ72" s="46" t="s">
        <v>234</v>
      </c>
      <c r="CK72" s="46" t="s">
        <v>234</v>
      </c>
      <c r="CL72" s="46" t="s">
        <v>225</v>
      </c>
      <c r="CM72" s="46" t="s">
        <v>225</v>
      </c>
      <c r="CN72" s="46" t="s">
        <v>366</v>
      </c>
      <c r="CO72" s="46" t="s">
        <v>225</v>
      </c>
      <c r="CP72" s="46" t="s">
        <v>391</v>
      </c>
      <c r="CQ72" s="46" t="s">
        <v>225</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45083.504234456</v>
      </c>
      <c r="DO72" s="66">
        <v>45083.504173912</v>
      </c>
      <c r="DP72" s="46" t="s">
        <v>392</v>
      </c>
    </row>
    <row r="73" spans="1:120">
      <c r="A73" s="45">
        <v>44874</v>
      </c>
      <c r="B73" s="45">
        <v>44874</v>
      </c>
      <c r="C73" s="46" t="s">
        <v>365</v>
      </c>
      <c r="D73" s="46" t="s">
        <v>366</v>
      </c>
      <c r="E73" s="46" t="s">
        <v>367</v>
      </c>
      <c r="F73" s="46" t="s">
        <v>393</v>
      </c>
      <c r="G73" s="47">
        <v>1</v>
      </c>
      <c r="H73" s="47">
        <v>0</v>
      </c>
      <c r="I73" s="46" t="s">
        <v>234</v>
      </c>
      <c r="J73" s="46" t="s">
        <v>369</v>
      </c>
      <c r="K73" s="46" t="s">
        <v>369</v>
      </c>
      <c r="L73" s="45">
        <v>44874</v>
      </c>
      <c r="M73" s="46" t="s">
        <v>370</v>
      </c>
      <c r="N73" s="46" t="s">
        <v>366</v>
      </c>
      <c r="O73" s="47">
        <v>0</v>
      </c>
      <c r="P73" s="46" t="s">
        <v>371</v>
      </c>
      <c r="Q73" s="46" t="s">
        <v>372</v>
      </c>
      <c r="R73" s="47">
        <v>5</v>
      </c>
      <c r="S73" s="46" t="s">
        <v>373</v>
      </c>
      <c r="T73" s="47">
        <v>5</v>
      </c>
      <c r="U73" s="46" t="s">
        <v>393</v>
      </c>
      <c r="V73" s="46" t="s">
        <v>374</v>
      </c>
      <c r="W73" s="46" t="s">
        <v>234</v>
      </c>
      <c r="X73" s="46" t="s">
        <v>375</v>
      </c>
      <c r="Y73" s="46" t="s">
        <v>376</v>
      </c>
      <c r="Z73" s="46" t="s">
        <v>377</v>
      </c>
      <c r="AA73" s="46" t="s">
        <v>394</v>
      </c>
      <c r="AB73" s="47">
        <v>2165</v>
      </c>
      <c r="AC73" s="46" t="s">
        <v>379</v>
      </c>
      <c r="AD73" s="62">
        <v>44875.2516666667</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396</v>
      </c>
      <c r="AY73" s="46" t="s">
        <v>397</v>
      </c>
      <c r="AZ73" s="46" t="s">
        <v>232</v>
      </c>
      <c r="BA73" s="46" t="s">
        <v>379</v>
      </c>
      <c r="BB73" s="46" t="s">
        <v>382</v>
      </c>
      <c r="BC73" s="46" t="s">
        <v>398</v>
      </c>
      <c r="BD73" s="46" t="s">
        <v>382</v>
      </c>
      <c r="BE73" s="46" t="s">
        <v>387</v>
      </c>
      <c r="BF73" s="46" t="s">
        <v>387</v>
      </c>
      <c r="BG73" s="46" t="s">
        <v>240</v>
      </c>
      <c r="BH73" s="46" t="s">
        <v>234</v>
      </c>
      <c r="BI73" s="46" t="s">
        <v>234</v>
      </c>
      <c r="BJ73" s="46" t="s">
        <v>234</v>
      </c>
      <c r="BK73" s="46" t="s">
        <v>234</v>
      </c>
      <c r="BL73" s="46" t="s">
        <v>399</v>
      </c>
      <c r="BM73" s="46" t="s">
        <v>399</v>
      </c>
      <c r="BN73" s="46" t="s">
        <v>399</v>
      </c>
      <c r="BO73" s="46" t="s">
        <v>366</v>
      </c>
      <c r="BP73" s="46" t="s">
        <v>366</v>
      </c>
      <c r="BQ73" s="46" t="s">
        <v>366</v>
      </c>
      <c r="BR73" s="46" t="s">
        <v>388</v>
      </c>
      <c r="BS73" s="46" t="s">
        <v>382</v>
      </c>
      <c r="BT73" s="46" t="s">
        <v>388</v>
      </c>
      <c r="BU73" s="46" t="s">
        <v>382</v>
      </c>
      <c r="BV73" s="46" t="s">
        <v>388</v>
      </c>
      <c r="BW73" s="46" t="s">
        <v>382</v>
      </c>
      <c r="BX73" s="47">
        <v>17</v>
      </c>
      <c r="BY73" s="47">
        <v>96505</v>
      </c>
      <c r="BZ73" s="47">
        <v>0</v>
      </c>
      <c r="CA73" s="47">
        <v>48</v>
      </c>
      <c r="CB73" s="47">
        <v>1</v>
      </c>
      <c r="CC73" s="46" t="s">
        <v>219</v>
      </c>
      <c r="CD73" s="62">
        <v>45083.5067708333</v>
      </c>
      <c r="CE73" s="45" t="s">
        <v>389</v>
      </c>
      <c r="CF73" s="66">
        <v>45083.5041739005</v>
      </c>
      <c r="CG73" s="67">
        <v>0.504166666666667</v>
      </c>
      <c r="CH73" s="45" t="s">
        <v>389</v>
      </c>
      <c r="CI73" s="46" t="s">
        <v>390</v>
      </c>
      <c r="CJ73" s="46" t="s">
        <v>234</v>
      </c>
      <c r="CK73" s="46" t="s">
        <v>234</v>
      </c>
      <c r="CL73" s="46" t="s">
        <v>225</v>
      </c>
      <c r="CM73" s="46" t="s">
        <v>225</v>
      </c>
      <c r="CN73" s="46" t="s">
        <v>366</v>
      </c>
      <c r="CO73" s="46" t="s">
        <v>225</v>
      </c>
      <c r="CP73" s="46" t="s">
        <v>391</v>
      </c>
      <c r="CQ73" s="46" t="s">
        <v>225</v>
      </c>
      <c r="CR73" s="46" t="s">
        <v>234</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45083.5042342708</v>
      </c>
      <c r="DO73" s="66">
        <v>45083.5041739005</v>
      </c>
      <c r="DP73" s="46" t="s">
        <v>400</v>
      </c>
    </row>
    <row r="74" spans="1:120">
      <c r="A74" s="45">
        <v>44874</v>
      </c>
      <c r="B74" s="45">
        <v>44874</v>
      </c>
      <c r="C74" s="46" t="s">
        <v>365</v>
      </c>
      <c r="D74" s="46" t="s">
        <v>366</v>
      </c>
      <c r="E74" s="46" t="s">
        <v>367</v>
      </c>
      <c r="F74" s="46" t="s">
        <v>401</v>
      </c>
      <c r="G74" s="47">
        <v>1</v>
      </c>
      <c r="H74" s="47">
        <v>0</v>
      </c>
      <c r="I74" s="46" t="s">
        <v>234</v>
      </c>
      <c r="J74" s="46" t="s">
        <v>369</v>
      </c>
      <c r="K74" s="46" t="s">
        <v>369</v>
      </c>
      <c r="L74" s="45">
        <v>44874</v>
      </c>
      <c r="M74" s="46" t="s">
        <v>370</v>
      </c>
      <c r="N74" s="46" t="s">
        <v>366</v>
      </c>
      <c r="O74" s="47">
        <v>0</v>
      </c>
      <c r="P74" s="46" t="s">
        <v>371</v>
      </c>
      <c r="Q74" s="46" t="s">
        <v>372</v>
      </c>
      <c r="R74" s="47">
        <v>5</v>
      </c>
      <c r="S74" s="46" t="s">
        <v>373</v>
      </c>
      <c r="T74" s="47">
        <v>5</v>
      </c>
      <c r="U74" s="46" t="s">
        <v>401</v>
      </c>
      <c r="V74" s="46" t="s">
        <v>374</v>
      </c>
      <c r="W74" s="46" t="s">
        <v>234</v>
      </c>
      <c r="X74" s="46" t="s">
        <v>375</v>
      </c>
      <c r="Y74" s="46" t="s">
        <v>376</v>
      </c>
      <c r="Z74" s="46" t="s">
        <v>377</v>
      </c>
      <c r="AA74" s="46" t="s">
        <v>402</v>
      </c>
      <c r="AB74" s="47">
        <v>2165</v>
      </c>
      <c r="AC74" s="46" t="s">
        <v>379</v>
      </c>
      <c r="AD74" s="62">
        <v>44875.2516666667</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405</v>
      </c>
      <c r="AY74" s="46" t="s">
        <v>406</v>
      </c>
      <c r="AZ74" s="46" t="s">
        <v>232</v>
      </c>
      <c r="BA74" s="46" t="s">
        <v>379</v>
      </c>
      <c r="BB74" s="46" t="s">
        <v>382</v>
      </c>
      <c r="BC74" s="46" t="s">
        <v>407</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388</v>
      </c>
      <c r="BS74" s="46" t="s">
        <v>382</v>
      </c>
      <c r="BT74" s="46" t="s">
        <v>388</v>
      </c>
      <c r="BU74" s="46" t="s">
        <v>382</v>
      </c>
      <c r="BV74" s="46" t="s">
        <v>388</v>
      </c>
      <c r="BW74" s="46" t="s">
        <v>382</v>
      </c>
      <c r="BX74" s="47">
        <v>17</v>
      </c>
      <c r="BY74" s="47">
        <v>96505</v>
      </c>
      <c r="BZ74" s="47">
        <v>0</v>
      </c>
      <c r="CA74" s="47">
        <v>41</v>
      </c>
      <c r="CB74" s="47">
        <v>1</v>
      </c>
      <c r="CC74" s="46" t="s">
        <v>219</v>
      </c>
      <c r="CD74" s="62">
        <v>45083.5067708333</v>
      </c>
      <c r="CE74" s="45" t="s">
        <v>389</v>
      </c>
      <c r="CF74" s="66">
        <v>45083.504173912</v>
      </c>
      <c r="CG74" s="67">
        <v>0.504166666666667</v>
      </c>
      <c r="CH74" s="45" t="s">
        <v>389</v>
      </c>
      <c r="CI74" s="46" t="s">
        <v>390</v>
      </c>
      <c r="CJ74" s="46" t="s">
        <v>234</v>
      </c>
      <c r="CK74" s="46" t="s">
        <v>234</v>
      </c>
      <c r="CL74" s="46" t="s">
        <v>225</v>
      </c>
      <c r="CM74" s="46" t="s">
        <v>225</v>
      </c>
      <c r="CN74" s="46" t="s">
        <v>366</v>
      </c>
      <c r="CO74" s="46" t="s">
        <v>225</v>
      </c>
      <c r="CP74" s="46" t="s">
        <v>391</v>
      </c>
      <c r="CQ74" s="46" t="s">
        <v>225</v>
      </c>
      <c r="CR74" s="46" t="s">
        <v>225</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45083.5042344213</v>
      </c>
      <c r="DO74" s="66">
        <v>45083.504173912</v>
      </c>
      <c r="DP74" s="46" t="s">
        <v>408</v>
      </c>
    </row>
    <row r="75" spans="1:120">
      <c r="A75" s="45">
        <v>44874</v>
      </c>
      <c r="B75" s="45">
        <v>44874</v>
      </c>
      <c r="C75" s="46" t="s">
        <v>365</v>
      </c>
      <c r="D75" s="46" t="s">
        <v>366</v>
      </c>
      <c r="E75" s="46" t="s">
        <v>367</v>
      </c>
      <c r="F75" s="46" t="s">
        <v>209</v>
      </c>
      <c r="G75" s="47">
        <v>1</v>
      </c>
      <c r="H75" s="47">
        <v>0</v>
      </c>
      <c r="I75" s="46" t="s">
        <v>234</v>
      </c>
      <c r="J75" s="46" t="s">
        <v>369</v>
      </c>
      <c r="K75" s="46" t="s">
        <v>369</v>
      </c>
      <c r="L75" s="45">
        <v>44874</v>
      </c>
      <c r="M75" s="46" t="s">
        <v>370</v>
      </c>
      <c r="N75" s="46" t="s">
        <v>366</v>
      </c>
      <c r="O75" s="47">
        <v>0</v>
      </c>
      <c r="P75" s="46" t="s">
        <v>371</v>
      </c>
      <c r="Q75" s="46" t="s">
        <v>372</v>
      </c>
      <c r="R75" s="47">
        <v>5</v>
      </c>
      <c r="S75" s="46" t="s">
        <v>373</v>
      </c>
      <c r="T75" s="47">
        <v>5</v>
      </c>
      <c r="U75" s="46" t="s">
        <v>209</v>
      </c>
      <c r="V75" s="46" t="s">
        <v>374</v>
      </c>
      <c r="W75" s="46" t="s">
        <v>234</v>
      </c>
      <c r="X75" s="46" t="s">
        <v>375</v>
      </c>
      <c r="Y75" s="46" t="s">
        <v>376</v>
      </c>
      <c r="Z75" s="46" t="s">
        <v>377</v>
      </c>
      <c r="AA75" s="46" t="s">
        <v>409</v>
      </c>
      <c r="AB75" s="47">
        <v>2165</v>
      </c>
      <c r="AC75" s="46" t="s">
        <v>379</v>
      </c>
      <c r="AD75" s="62">
        <v>44875.2516666667</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412</v>
      </c>
      <c r="AY75" s="46" t="s">
        <v>413</v>
      </c>
      <c r="AZ75" s="46" t="s">
        <v>232</v>
      </c>
      <c r="BA75" s="46" t="s">
        <v>379</v>
      </c>
      <c r="BB75" s="46" t="s">
        <v>382</v>
      </c>
      <c r="BC75" s="46" t="s">
        <v>414</v>
      </c>
      <c r="BD75" s="46" t="s">
        <v>382</v>
      </c>
      <c r="BE75" s="46" t="s">
        <v>415</v>
      </c>
      <c r="BF75" s="46" t="s">
        <v>387</v>
      </c>
      <c r="BG75" s="46" t="s">
        <v>240</v>
      </c>
      <c r="BH75" s="46" t="s">
        <v>234</v>
      </c>
      <c r="BI75" s="46" t="s">
        <v>234</v>
      </c>
      <c r="BJ75" s="46" t="s">
        <v>234</v>
      </c>
      <c r="BK75" s="46" t="s">
        <v>234</v>
      </c>
      <c r="BL75" s="46" t="s">
        <v>240</v>
      </c>
      <c r="BM75" s="46" t="s">
        <v>240</v>
      </c>
      <c r="BN75" s="46" t="s">
        <v>240</v>
      </c>
      <c r="BO75" s="46" t="s">
        <v>366</v>
      </c>
      <c r="BP75" s="46" t="s">
        <v>366</v>
      </c>
      <c r="BQ75" s="46" t="s">
        <v>366</v>
      </c>
      <c r="BR75" s="46" t="s">
        <v>388</v>
      </c>
      <c r="BS75" s="46" t="s">
        <v>382</v>
      </c>
      <c r="BT75" s="46" t="s">
        <v>388</v>
      </c>
      <c r="BU75" s="46" t="s">
        <v>382</v>
      </c>
      <c r="BV75" s="46" t="s">
        <v>388</v>
      </c>
      <c r="BW75" s="46" t="s">
        <v>382</v>
      </c>
      <c r="BX75" s="47">
        <v>17</v>
      </c>
      <c r="BY75" s="47">
        <v>96505</v>
      </c>
      <c r="BZ75" s="47">
        <v>0</v>
      </c>
      <c r="CA75" s="47">
        <v>43</v>
      </c>
      <c r="CB75" s="47">
        <v>9</v>
      </c>
      <c r="CC75" s="46" t="s">
        <v>219</v>
      </c>
      <c r="CD75" s="62">
        <v>45083.5067708333</v>
      </c>
      <c r="CE75" s="45" t="s">
        <v>389</v>
      </c>
      <c r="CF75" s="66">
        <v>45083.5041739352</v>
      </c>
      <c r="CG75" s="67">
        <v>0.504166666666667</v>
      </c>
      <c r="CH75" s="45" t="s">
        <v>389</v>
      </c>
      <c r="CI75" s="46" t="s">
        <v>390</v>
      </c>
      <c r="CJ75" s="46" t="s">
        <v>234</v>
      </c>
      <c r="CK75" s="46" t="s">
        <v>234</v>
      </c>
      <c r="CL75" s="46" t="s">
        <v>225</v>
      </c>
      <c r="CM75" s="46" t="s">
        <v>225</v>
      </c>
      <c r="CN75" s="46" t="s">
        <v>366</v>
      </c>
      <c r="CO75" s="46" t="s">
        <v>225</v>
      </c>
      <c r="CP75" s="46" t="s">
        <v>391</v>
      </c>
      <c r="CQ75" s="46" t="s">
        <v>416</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45083.5042344907</v>
      </c>
      <c r="DO75" s="66">
        <v>45083.5041739352</v>
      </c>
      <c r="DP75" s="46" t="s">
        <v>417</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427</v>
      </c>
    </row>
    <row r="80" s="41" customFormat="1"/>
    <row r="81" s="41" customFormat="1" spans="1:1">
      <c r="A81" s="41" t="s">
        <v>428</v>
      </c>
    </row>
    <row r="82" s="41" customFormat="1" spans="2:37">
      <c r="B82" s="40" t="s">
        <v>420</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421</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429</v>
      </c>
      <c r="B87" s="55"/>
      <c r="C87" s="56"/>
      <c r="D87" s="56"/>
      <c r="E87" s="56"/>
      <c r="F87" s="56"/>
      <c r="G87" s="56"/>
    </row>
    <row r="88" s="41" customFormat="1" spans="2:7">
      <c r="B88" s="55"/>
      <c r="C88" s="56"/>
      <c r="D88" s="56"/>
      <c r="E88" s="56"/>
      <c r="F88" s="56"/>
      <c r="G88" s="56"/>
    </row>
    <row r="89" s="41" customFormat="1" spans="2:7">
      <c r="B89" s="55" t="s">
        <v>430</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431</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426</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365</v>
      </c>
      <c r="D99" s="58" t="s">
        <v>366</v>
      </c>
      <c r="E99" s="58" t="s">
        <v>367</v>
      </c>
      <c r="F99" s="58" t="s">
        <v>368</v>
      </c>
      <c r="G99" s="59">
        <v>1</v>
      </c>
      <c r="H99" s="59">
        <v>0</v>
      </c>
      <c r="I99" s="58" t="s">
        <v>234</v>
      </c>
      <c r="J99" s="58" t="s">
        <v>369</v>
      </c>
      <c r="K99" s="58" t="s">
        <v>369</v>
      </c>
      <c r="L99" s="57">
        <v>44874</v>
      </c>
      <c r="M99" s="58" t="s">
        <v>370</v>
      </c>
      <c r="N99" s="58" t="s">
        <v>366</v>
      </c>
      <c r="O99" s="59">
        <v>0</v>
      </c>
      <c r="P99" s="58" t="s">
        <v>371</v>
      </c>
      <c r="Q99" s="58" t="s">
        <v>372</v>
      </c>
      <c r="R99" s="59">
        <v>5</v>
      </c>
      <c r="S99" s="58" t="s">
        <v>373</v>
      </c>
      <c r="T99" s="59">
        <v>5</v>
      </c>
      <c r="U99" s="58" t="s">
        <v>368</v>
      </c>
      <c r="V99" s="58" t="s">
        <v>374</v>
      </c>
      <c r="W99" s="58" t="s">
        <v>234</v>
      </c>
      <c r="X99" s="58" t="s">
        <v>375</v>
      </c>
      <c r="Y99" s="58" t="s">
        <v>376</v>
      </c>
      <c r="Z99" s="58" t="s">
        <v>377</v>
      </c>
      <c r="AA99" s="58" t="s">
        <v>378</v>
      </c>
      <c r="AB99" s="59">
        <v>2165</v>
      </c>
      <c r="AC99" s="58" t="s">
        <v>379</v>
      </c>
      <c r="AD99" s="65">
        <v>44875.2516666667</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384</v>
      </c>
      <c r="AY99" s="58" t="s">
        <v>385</v>
      </c>
      <c r="AZ99" s="58" t="s">
        <v>232</v>
      </c>
      <c r="BA99" s="58" t="s">
        <v>379</v>
      </c>
      <c r="BB99" s="58" t="s">
        <v>382</v>
      </c>
      <c r="BC99" s="58" t="s">
        <v>386</v>
      </c>
      <c r="BD99" s="58" t="s">
        <v>382</v>
      </c>
      <c r="BE99" s="58" t="s">
        <v>387</v>
      </c>
      <c r="BF99" s="58" t="s">
        <v>387</v>
      </c>
      <c r="BG99" s="58" t="s">
        <v>240</v>
      </c>
      <c r="BH99" s="58" t="s">
        <v>234</v>
      </c>
      <c r="BI99" s="58" t="s">
        <v>234</v>
      </c>
      <c r="BJ99" s="58" t="s">
        <v>234</v>
      </c>
      <c r="BK99" s="58" t="s">
        <v>225</v>
      </c>
      <c r="BL99" s="58" t="s">
        <v>240</v>
      </c>
      <c r="BM99" s="58" t="s">
        <v>240</v>
      </c>
      <c r="BN99" s="58" t="s">
        <v>240</v>
      </c>
      <c r="BO99" s="58" t="s">
        <v>366</v>
      </c>
      <c r="BP99" s="58" t="s">
        <v>366</v>
      </c>
      <c r="BQ99" s="58" t="s">
        <v>366</v>
      </c>
      <c r="BR99" s="58" t="s">
        <v>388</v>
      </c>
      <c r="BS99" s="58" t="s">
        <v>382</v>
      </c>
      <c r="BT99" s="58" t="s">
        <v>388</v>
      </c>
      <c r="BU99" s="58" t="s">
        <v>382</v>
      </c>
      <c r="BV99" s="58" t="s">
        <v>388</v>
      </c>
      <c r="BW99" s="58" t="s">
        <v>382</v>
      </c>
      <c r="BX99" s="59">
        <v>17</v>
      </c>
      <c r="BY99" s="59">
        <v>96505</v>
      </c>
      <c r="BZ99" s="59">
        <v>0</v>
      </c>
      <c r="CA99" s="59">
        <v>39</v>
      </c>
      <c r="CB99" s="59">
        <v>1</v>
      </c>
      <c r="CC99" s="58" t="s">
        <v>219</v>
      </c>
      <c r="CD99" s="65">
        <v>45083.5067708333</v>
      </c>
      <c r="CE99" s="57" t="s">
        <v>389</v>
      </c>
      <c r="CF99" s="72">
        <v>45083.5081346181</v>
      </c>
      <c r="CG99" s="73">
        <v>0.504166666666667</v>
      </c>
      <c r="CH99" s="57" t="s">
        <v>389</v>
      </c>
      <c r="CI99" s="58" t="s">
        <v>390</v>
      </c>
      <c r="CJ99" s="58" t="s">
        <v>234</v>
      </c>
      <c r="CK99" s="58" t="s">
        <v>234</v>
      </c>
      <c r="CL99" s="58" t="s">
        <v>225</v>
      </c>
      <c r="CM99" s="58" t="s">
        <v>225</v>
      </c>
      <c r="CN99" s="58" t="s">
        <v>366</v>
      </c>
      <c r="CO99" s="58" t="s">
        <v>225</v>
      </c>
      <c r="CP99" s="58" t="s">
        <v>432</v>
      </c>
      <c r="CQ99" s="58" t="s">
        <v>225</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45083.5081346181</v>
      </c>
      <c r="DO99" s="72">
        <v>45083.504173912</v>
      </c>
      <c r="DP99" s="58" t="s">
        <v>392</v>
      </c>
    </row>
    <row r="100" s="41" customFormat="1" spans="1:120">
      <c r="A100" s="57">
        <v>44874</v>
      </c>
      <c r="B100" s="57">
        <v>44874</v>
      </c>
      <c r="C100" s="58" t="s">
        <v>365</v>
      </c>
      <c r="D100" s="58" t="s">
        <v>366</v>
      </c>
      <c r="E100" s="58" t="s">
        <v>367</v>
      </c>
      <c r="F100" s="58" t="s">
        <v>393</v>
      </c>
      <c r="G100" s="59">
        <v>1</v>
      </c>
      <c r="H100" s="59">
        <v>0</v>
      </c>
      <c r="I100" s="58" t="s">
        <v>234</v>
      </c>
      <c r="J100" s="58" t="s">
        <v>369</v>
      </c>
      <c r="K100" s="58" t="s">
        <v>369</v>
      </c>
      <c r="L100" s="57">
        <v>44874</v>
      </c>
      <c r="M100" s="58" t="s">
        <v>370</v>
      </c>
      <c r="N100" s="58" t="s">
        <v>366</v>
      </c>
      <c r="O100" s="59">
        <v>0</v>
      </c>
      <c r="P100" s="58" t="s">
        <v>371</v>
      </c>
      <c r="Q100" s="58" t="s">
        <v>372</v>
      </c>
      <c r="R100" s="59">
        <v>5</v>
      </c>
      <c r="S100" s="58" t="s">
        <v>373</v>
      </c>
      <c r="T100" s="59">
        <v>5</v>
      </c>
      <c r="U100" s="58" t="s">
        <v>393</v>
      </c>
      <c r="V100" s="58" t="s">
        <v>374</v>
      </c>
      <c r="W100" s="58" t="s">
        <v>234</v>
      </c>
      <c r="X100" s="58" t="s">
        <v>375</v>
      </c>
      <c r="Y100" s="58" t="s">
        <v>376</v>
      </c>
      <c r="Z100" s="58" t="s">
        <v>377</v>
      </c>
      <c r="AA100" s="58" t="s">
        <v>394</v>
      </c>
      <c r="AB100" s="59">
        <v>2165</v>
      </c>
      <c r="AC100" s="58" t="s">
        <v>379</v>
      </c>
      <c r="AD100" s="65">
        <v>44875.2516666667</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396</v>
      </c>
      <c r="AY100" s="58" t="s">
        <v>397</v>
      </c>
      <c r="AZ100" s="58" t="s">
        <v>232</v>
      </c>
      <c r="BA100" s="58" t="s">
        <v>379</v>
      </c>
      <c r="BB100" s="58" t="s">
        <v>382</v>
      </c>
      <c r="BC100" s="58" t="s">
        <v>398</v>
      </c>
      <c r="BD100" s="58" t="s">
        <v>382</v>
      </c>
      <c r="BE100" s="58" t="s">
        <v>387</v>
      </c>
      <c r="BF100" s="58" t="s">
        <v>387</v>
      </c>
      <c r="BG100" s="58" t="s">
        <v>240</v>
      </c>
      <c r="BH100" s="58" t="s">
        <v>234</v>
      </c>
      <c r="BI100" s="58" t="s">
        <v>234</v>
      </c>
      <c r="BJ100" s="58" t="s">
        <v>234</v>
      </c>
      <c r="BK100" s="58" t="s">
        <v>225</v>
      </c>
      <c r="BL100" s="58" t="s">
        <v>399</v>
      </c>
      <c r="BM100" s="58" t="s">
        <v>399</v>
      </c>
      <c r="BN100" s="58" t="s">
        <v>399</v>
      </c>
      <c r="BO100" s="58" t="s">
        <v>366</v>
      </c>
      <c r="BP100" s="58" t="s">
        <v>366</v>
      </c>
      <c r="BQ100" s="58" t="s">
        <v>366</v>
      </c>
      <c r="BR100" s="58" t="s">
        <v>388</v>
      </c>
      <c r="BS100" s="58" t="s">
        <v>382</v>
      </c>
      <c r="BT100" s="58" t="s">
        <v>388</v>
      </c>
      <c r="BU100" s="58" t="s">
        <v>382</v>
      </c>
      <c r="BV100" s="58" t="s">
        <v>388</v>
      </c>
      <c r="BW100" s="58" t="s">
        <v>382</v>
      </c>
      <c r="BX100" s="59">
        <v>17</v>
      </c>
      <c r="BY100" s="59">
        <v>96505</v>
      </c>
      <c r="BZ100" s="59">
        <v>0</v>
      </c>
      <c r="CA100" s="59">
        <v>48</v>
      </c>
      <c r="CB100" s="59">
        <v>1</v>
      </c>
      <c r="CC100" s="58" t="s">
        <v>219</v>
      </c>
      <c r="CD100" s="65">
        <v>45083.5067708333</v>
      </c>
      <c r="CE100" s="57" t="s">
        <v>389</v>
      </c>
      <c r="CF100" s="72">
        <v>45083.5081335417</v>
      </c>
      <c r="CG100" s="73">
        <v>0.504166666666667</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45083.5081335417</v>
      </c>
      <c r="DO100" s="72">
        <v>45083.5041739005</v>
      </c>
      <c r="DP100" s="58" t="s">
        <v>400</v>
      </c>
    </row>
    <row r="101" s="41" customFormat="1" spans="1:120">
      <c r="A101" s="57">
        <v>44874</v>
      </c>
      <c r="B101" s="57">
        <v>44874</v>
      </c>
      <c r="C101" s="58" t="s">
        <v>365</v>
      </c>
      <c r="D101" s="58" t="s">
        <v>366</v>
      </c>
      <c r="E101" s="58" t="s">
        <v>367</v>
      </c>
      <c r="F101" s="58" t="s">
        <v>401</v>
      </c>
      <c r="G101" s="59">
        <v>1</v>
      </c>
      <c r="H101" s="59">
        <v>0</v>
      </c>
      <c r="I101" s="58" t="s">
        <v>234</v>
      </c>
      <c r="J101" s="58" t="s">
        <v>369</v>
      </c>
      <c r="K101" s="58" t="s">
        <v>369</v>
      </c>
      <c r="L101" s="57">
        <v>44874</v>
      </c>
      <c r="M101" s="58" t="s">
        <v>370</v>
      </c>
      <c r="N101" s="58" t="s">
        <v>366</v>
      </c>
      <c r="O101" s="59">
        <v>0</v>
      </c>
      <c r="P101" s="58" t="s">
        <v>371</v>
      </c>
      <c r="Q101" s="58" t="s">
        <v>372</v>
      </c>
      <c r="R101" s="59">
        <v>5</v>
      </c>
      <c r="S101" s="58" t="s">
        <v>373</v>
      </c>
      <c r="T101" s="59">
        <v>5</v>
      </c>
      <c r="U101" s="58" t="s">
        <v>401</v>
      </c>
      <c r="V101" s="58" t="s">
        <v>374</v>
      </c>
      <c r="W101" s="58" t="s">
        <v>234</v>
      </c>
      <c r="X101" s="58" t="s">
        <v>375</v>
      </c>
      <c r="Y101" s="58" t="s">
        <v>376</v>
      </c>
      <c r="Z101" s="58" t="s">
        <v>377</v>
      </c>
      <c r="AA101" s="58" t="s">
        <v>402</v>
      </c>
      <c r="AB101" s="59">
        <v>2165</v>
      </c>
      <c r="AC101" s="58" t="s">
        <v>379</v>
      </c>
      <c r="AD101" s="65">
        <v>44875.2516666667</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405</v>
      </c>
      <c r="AY101" s="58" t="s">
        <v>406</v>
      </c>
      <c r="AZ101" s="58" t="s">
        <v>232</v>
      </c>
      <c r="BA101" s="58" t="s">
        <v>379</v>
      </c>
      <c r="BB101" s="58" t="s">
        <v>382</v>
      </c>
      <c r="BC101" s="58" t="s">
        <v>407</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388</v>
      </c>
      <c r="BS101" s="58" t="s">
        <v>382</v>
      </c>
      <c r="BT101" s="58" t="s">
        <v>388</v>
      </c>
      <c r="BU101" s="58" t="s">
        <v>382</v>
      </c>
      <c r="BV101" s="58" t="s">
        <v>388</v>
      </c>
      <c r="BW101" s="58" t="s">
        <v>382</v>
      </c>
      <c r="BX101" s="59">
        <v>17</v>
      </c>
      <c r="BY101" s="59">
        <v>96505</v>
      </c>
      <c r="BZ101" s="59">
        <v>0</v>
      </c>
      <c r="CA101" s="59">
        <v>41</v>
      </c>
      <c r="CB101" s="59">
        <v>1</v>
      </c>
      <c r="CC101" s="58" t="s">
        <v>219</v>
      </c>
      <c r="CD101" s="65">
        <v>45083.5067708333</v>
      </c>
      <c r="CE101" s="57" t="s">
        <v>389</v>
      </c>
      <c r="CF101" s="72">
        <v>45083.5081346528</v>
      </c>
      <c r="CG101" s="73">
        <v>0.504166666666667</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45083.5081346528</v>
      </c>
      <c r="DO101" s="72">
        <v>45083.504173912</v>
      </c>
      <c r="DP101" s="58" t="s">
        <v>408</v>
      </c>
    </row>
    <row r="102" s="41" customFormat="1" spans="1:120">
      <c r="A102" s="57">
        <v>44874</v>
      </c>
      <c r="B102" s="57">
        <v>44874</v>
      </c>
      <c r="C102" s="58" t="s">
        <v>365</v>
      </c>
      <c r="D102" s="58" t="s">
        <v>366</v>
      </c>
      <c r="E102" s="58" t="s">
        <v>367</v>
      </c>
      <c r="F102" s="58" t="s">
        <v>209</v>
      </c>
      <c r="G102" s="59">
        <v>1</v>
      </c>
      <c r="H102" s="59">
        <v>0</v>
      </c>
      <c r="I102" s="58" t="s">
        <v>234</v>
      </c>
      <c r="J102" s="58" t="s">
        <v>369</v>
      </c>
      <c r="K102" s="58" t="s">
        <v>369</v>
      </c>
      <c r="L102" s="57">
        <v>44874</v>
      </c>
      <c r="M102" s="58" t="s">
        <v>370</v>
      </c>
      <c r="N102" s="58" t="s">
        <v>366</v>
      </c>
      <c r="O102" s="59">
        <v>0</v>
      </c>
      <c r="P102" s="58" t="s">
        <v>371</v>
      </c>
      <c r="Q102" s="58" t="s">
        <v>372</v>
      </c>
      <c r="R102" s="59">
        <v>5</v>
      </c>
      <c r="S102" s="58" t="s">
        <v>373</v>
      </c>
      <c r="T102" s="59">
        <v>5</v>
      </c>
      <c r="U102" s="58" t="s">
        <v>209</v>
      </c>
      <c r="V102" s="58" t="s">
        <v>374</v>
      </c>
      <c r="W102" s="58" t="s">
        <v>234</v>
      </c>
      <c r="X102" s="58" t="s">
        <v>375</v>
      </c>
      <c r="Y102" s="58" t="s">
        <v>376</v>
      </c>
      <c r="Z102" s="58" t="s">
        <v>377</v>
      </c>
      <c r="AA102" s="58" t="s">
        <v>409</v>
      </c>
      <c r="AB102" s="59">
        <v>2165</v>
      </c>
      <c r="AC102" s="58" t="s">
        <v>379</v>
      </c>
      <c r="AD102" s="65">
        <v>44875.2516666667</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412</v>
      </c>
      <c r="AY102" s="58" t="s">
        <v>413</v>
      </c>
      <c r="AZ102" s="58" t="s">
        <v>232</v>
      </c>
      <c r="BA102" s="58" t="s">
        <v>379</v>
      </c>
      <c r="BB102" s="58" t="s">
        <v>382</v>
      </c>
      <c r="BC102" s="58" t="s">
        <v>414</v>
      </c>
      <c r="BD102" s="58" t="s">
        <v>382</v>
      </c>
      <c r="BE102" s="58" t="s">
        <v>415</v>
      </c>
      <c r="BF102" s="58" t="s">
        <v>387</v>
      </c>
      <c r="BG102" s="58" t="s">
        <v>240</v>
      </c>
      <c r="BH102" s="58" t="s">
        <v>234</v>
      </c>
      <c r="BI102" s="58" t="s">
        <v>234</v>
      </c>
      <c r="BJ102" s="58" t="s">
        <v>234</v>
      </c>
      <c r="BK102" s="58" t="s">
        <v>225</v>
      </c>
      <c r="BL102" s="58" t="s">
        <v>240</v>
      </c>
      <c r="BM102" s="58" t="s">
        <v>240</v>
      </c>
      <c r="BN102" s="58" t="s">
        <v>240</v>
      </c>
      <c r="BO102" s="58" t="s">
        <v>366</v>
      </c>
      <c r="BP102" s="58" t="s">
        <v>366</v>
      </c>
      <c r="BQ102" s="58" t="s">
        <v>366</v>
      </c>
      <c r="BR102" s="58" t="s">
        <v>388</v>
      </c>
      <c r="BS102" s="58" t="s">
        <v>382</v>
      </c>
      <c r="BT102" s="58" t="s">
        <v>388</v>
      </c>
      <c r="BU102" s="58" t="s">
        <v>382</v>
      </c>
      <c r="BV102" s="58" t="s">
        <v>388</v>
      </c>
      <c r="BW102" s="58" t="s">
        <v>382</v>
      </c>
      <c r="BX102" s="59">
        <v>17</v>
      </c>
      <c r="BY102" s="59">
        <v>96505</v>
      </c>
      <c r="BZ102" s="59">
        <v>0</v>
      </c>
      <c r="CA102" s="59">
        <v>43</v>
      </c>
      <c r="CB102" s="59">
        <v>9</v>
      </c>
      <c r="CC102" s="58" t="s">
        <v>219</v>
      </c>
      <c r="CD102" s="65">
        <v>45083.5067708333</v>
      </c>
      <c r="CE102" s="57" t="s">
        <v>389</v>
      </c>
      <c r="CF102" s="72">
        <v>45083.5081345255</v>
      </c>
      <c r="CG102" s="73">
        <v>0.504166666666667</v>
      </c>
      <c r="CH102" s="57" t="s">
        <v>389</v>
      </c>
      <c r="CI102" s="58" t="s">
        <v>390</v>
      </c>
      <c r="CJ102" s="58" t="s">
        <v>234</v>
      </c>
      <c r="CK102" s="58" t="s">
        <v>234</v>
      </c>
      <c r="CL102" s="58" t="s">
        <v>225</v>
      </c>
      <c r="CM102" s="58" t="s">
        <v>225</v>
      </c>
      <c r="CN102" s="58" t="s">
        <v>366</v>
      </c>
      <c r="CO102" s="58" t="s">
        <v>225</v>
      </c>
      <c r="CP102" s="58" t="s">
        <v>432</v>
      </c>
      <c r="CQ102" s="58" t="s">
        <v>416</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45083.5081345255</v>
      </c>
      <c r="DO102" s="72">
        <v>45083.5041739352</v>
      </c>
      <c r="DP102" s="58" t="s">
        <v>417</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433</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365</v>
      </c>
      <c r="E109" s="46" t="s">
        <v>366</v>
      </c>
      <c r="F109" s="46" t="s">
        <v>367</v>
      </c>
      <c r="G109" s="46" t="s">
        <v>368</v>
      </c>
      <c r="H109" s="47">
        <v>1</v>
      </c>
      <c r="I109" s="47">
        <v>0</v>
      </c>
      <c r="J109" s="46" t="s">
        <v>234</v>
      </c>
      <c r="K109" s="46" t="s">
        <v>369</v>
      </c>
      <c r="L109" s="46" t="s">
        <v>369</v>
      </c>
      <c r="M109" s="45">
        <v>44874</v>
      </c>
      <c r="N109" s="46" t="s">
        <v>370</v>
      </c>
      <c r="O109" s="46" t="s">
        <v>366</v>
      </c>
      <c r="P109" s="47">
        <v>0</v>
      </c>
      <c r="Q109" s="46" t="s">
        <v>371</v>
      </c>
      <c r="R109" s="46" t="s">
        <v>372</v>
      </c>
      <c r="S109" s="47">
        <v>5</v>
      </c>
      <c r="T109" s="46" t="s">
        <v>373</v>
      </c>
      <c r="U109" s="47">
        <v>5</v>
      </c>
      <c r="V109" s="46" t="s">
        <v>368</v>
      </c>
      <c r="W109" s="46" t="s">
        <v>374</v>
      </c>
      <c r="X109" s="46" t="s">
        <v>234</v>
      </c>
      <c r="Y109" s="46" t="s">
        <v>375</v>
      </c>
      <c r="Z109" s="46" t="s">
        <v>376</v>
      </c>
      <c r="AA109" s="46" t="s">
        <v>377</v>
      </c>
      <c r="AB109" s="46" t="s">
        <v>378</v>
      </c>
      <c r="AC109" s="47">
        <v>2165</v>
      </c>
      <c r="AD109" s="46" t="s">
        <v>379</v>
      </c>
      <c r="AE109" s="62">
        <v>44875.2516666667</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384</v>
      </c>
      <c r="AZ109" s="46" t="s">
        <v>385</v>
      </c>
      <c r="BA109" s="46" t="s">
        <v>232</v>
      </c>
      <c r="BB109" s="46" t="s">
        <v>379</v>
      </c>
      <c r="BC109" s="46" t="s">
        <v>382</v>
      </c>
      <c r="BD109" s="46" t="s">
        <v>386</v>
      </c>
      <c r="BE109" s="46" t="s">
        <v>382</v>
      </c>
      <c r="BF109" s="46" t="s">
        <v>387</v>
      </c>
      <c r="BG109" s="46" t="s">
        <v>387</v>
      </c>
      <c r="BH109" s="46" t="s">
        <v>240</v>
      </c>
      <c r="BI109" s="46" t="s">
        <v>234</v>
      </c>
      <c r="BJ109" s="46" t="s">
        <v>234</v>
      </c>
      <c r="BK109" s="46" t="s">
        <v>234</v>
      </c>
      <c r="BL109" s="46" t="s">
        <v>234</v>
      </c>
      <c r="BM109" s="46" t="s">
        <v>240</v>
      </c>
      <c r="BN109" s="46" t="s">
        <v>240</v>
      </c>
      <c r="BO109" s="46" t="s">
        <v>240</v>
      </c>
      <c r="BP109" s="46" t="s">
        <v>366</v>
      </c>
      <c r="BQ109" s="46" t="s">
        <v>366</v>
      </c>
      <c r="BR109" s="46" t="s">
        <v>366</v>
      </c>
      <c r="BS109" s="46" t="s">
        <v>388</v>
      </c>
      <c r="BT109" s="46" t="s">
        <v>382</v>
      </c>
      <c r="BU109" s="46" t="s">
        <v>388</v>
      </c>
      <c r="BV109" s="46" t="s">
        <v>382</v>
      </c>
      <c r="BW109" s="46" t="s">
        <v>388</v>
      </c>
      <c r="BX109" s="46" t="s">
        <v>382</v>
      </c>
      <c r="BY109" s="47">
        <v>17</v>
      </c>
      <c r="BZ109" s="47">
        <v>96505</v>
      </c>
      <c r="CA109" s="47">
        <v>0</v>
      </c>
      <c r="CB109" s="47">
        <v>39</v>
      </c>
      <c r="CC109" s="47">
        <v>1</v>
      </c>
      <c r="CD109" s="46" t="s">
        <v>219</v>
      </c>
      <c r="CE109" s="62">
        <v>45083.5067708333</v>
      </c>
      <c r="CF109" s="45" t="s">
        <v>389</v>
      </c>
      <c r="CG109" s="66">
        <v>45083.504173912</v>
      </c>
      <c r="CH109" s="67">
        <v>0.504166666666667</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45083.504234456</v>
      </c>
      <c r="DP109" s="66">
        <v>45083.504173912</v>
      </c>
      <c r="DQ109" s="46" t="s">
        <v>392</v>
      </c>
    </row>
    <row r="110" s="41" customFormat="1" spans="1:121">
      <c r="A110" s="43" t="s">
        <v>436</v>
      </c>
      <c r="B110" s="57">
        <v>44874</v>
      </c>
      <c r="C110" s="57">
        <v>44874</v>
      </c>
      <c r="D110" s="58" t="s">
        <v>365</v>
      </c>
      <c r="E110" s="58" t="s">
        <v>366</v>
      </c>
      <c r="F110" s="58" t="s">
        <v>367</v>
      </c>
      <c r="G110" s="58" t="s">
        <v>368</v>
      </c>
      <c r="H110" s="59">
        <v>1</v>
      </c>
      <c r="I110" s="59">
        <v>0</v>
      </c>
      <c r="J110" s="58" t="s">
        <v>234</v>
      </c>
      <c r="K110" s="58" t="s">
        <v>369</v>
      </c>
      <c r="L110" s="58" t="s">
        <v>369</v>
      </c>
      <c r="M110" s="57">
        <v>44874</v>
      </c>
      <c r="N110" s="58" t="s">
        <v>370</v>
      </c>
      <c r="O110" s="58" t="s">
        <v>366</v>
      </c>
      <c r="P110" s="59">
        <v>0</v>
      </c>
      <c r="Q110" s="58" t="s">
        <v>371</v>
      </c>
      <c r="R110" s="58" t="s">
        <v>372</v>
      </c>
      <c r="S110" s="59">
        <v>5</v>
      </c>
      <c r="T110" s="58" t="s">
        <v>373</v>
      </c>
      <c r="U110" s="59">
        <v>5</v>
      </c>
      <c r="V110" s="58" t="s">
        <v>368</v>
      </c>
      <c r="W110" s="58" t="s">
        <v>374</v>
      </c>
      <c r="X110" s="58" t="s">
        <v>234</v>
      </c>
      <c r="Y110" s="58" t="s">
        <v>375</v>
      </c>
      <c r="Z110" s="58" t="s">
        <v>376</v>
      </c>
      <c r="AA110" s="58" t="s">
        <v>377</v>
      </c>
      <c r="AB110" s="58" t="s">
        <v>378</v>
      </c>
      <c r="AC110" s="59">
        <v>2165</v>
      </c>
      <c r="AD110" s="58" t="s">
        <v>379</v>
      </c>
      <c r="AE110" s="65">
        <v>44875.2516666667</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384</v>
      </c>
      <c r="AZ110" s="58" t="s">
        <v>385</v>
      </c>
      <c r="BA110" s="58" t="s">
        <v>232</v>
      </c>
      <c r="BB110" s="58" t="s">
        <v>379</v>
      </c>
      <c r="BC110" s="58" t="s">
        <v>382</v>
      </c>
      <c r="BD110" s="58" t="s">
        <v>386</v>
      </c>
      <c r="BE110" s="58" t="s">
        <v>382</v>
      </c>
      <c r="BF110" s="58" t="s">
        <v>387</v>
      </c>
      <c r="BG110" s="58" t="s">
        <v>387</v>
      </c>
      <c r="BH110" s="58" t="s">
        <v>240</v>
      </c>
      <c r="BI110" s="58" t="s">
        <v>234</v>
      </c>
      <c r="BJ110" s="58" t="s">
        <v>234</v>
      </c>
      <c r="BK110" s="58" t="s">
        <v>234</v>
      </c>
      <c r="BL110" s="58" t="s">
        <v>225</v>
      </c>
      <c r="BM110" s="58" t="s">
        <v>240</v>
      </c>
      <c r="BN110" s="58" t="s">
        <v>240</v>
      </c>
      <c r="BO110" s="58" t="s">
        <v>240</v>
      </c>
      <c r="BP110" s="58" t="s">
        <v>366</v>
      </c>
      <c r="BQ110" s="58" t="s">
        <v>366</v>
      </c>
      <c r="BR110" s="58" t="s">
        <v>366</v>
      </c>
      <c r="BS110" s="58" t="s">
        <v>388</v>
      </c>
      <c r="BT110" s="58" t="s">
        <v>382</v>
      </c>
      <c r="BU110" s="58" t="s">
        <v>388</v>
      </c>
      <c r="BV110" s="58" t="s">
        <v>382</v>
      </c>
      <c r="BW110" s="58" t="s">
        <v>388</v>
      </c>
      <c r="BX110" s="58" t="s">
        <v>382</v>
      </c>
      <c r="BY110" s="59">
        <v>17</v>
      </c>
      <c r="BZ110" s="59">
        <v>96505</v>
      </c>
      <c r="CA110" s="59">
        <v>0</v>
      </c>
      <c r="CB110" s="59">
        <v>39</v>
      </c>
      <c r="CC110" s="59">
        <v>1</v>
      </c>
      <c r="CD110" s="58" t="s">
        <v>219</v>
      </c>
      <c r="CE110" s="65">
        <v>45083.5067708333</v>
      </c>
      <c r="CF110" s="57" t="s">
        <v>389</v>
      </c>
      <c r="CG110" s="72">
        <v>45083.5081346181</v>
      </c>
      <c r="CH110" s="73">
        <v>0.504166666666667</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45083.5081346181</v>
      </c>
      <c r="DP110" s="72">
        <v>45083.504173912</v>
      </c>
      <c r="DQ110" s="58" t="s">
        <v>392</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365</v>
      </c>
      <c r="E115" s="46" t="s">
        <v>366</v>
      </c>
      <c r="F115" s="46" t="s">
        <v>367</v>
      </c>
      <c r="G115" s="46" t="s">
        <v>393</v>
      </c>
      <c r="H115" s="47">
        <v>1</v>
      </c>
      <c r="I115" s="47">
        <v>0</v>
      </c>
      <c r="J115" s="46" t="s">
        <v>234</v>
      </c>
      <c r="K115" s="46" t="s">
        <v>369</v>
      </c>
      <c r="L115" s="46" t="s">
        <v>369</v>
      </c>
      <c r="M115" s="45">
        <v>44874</v>
      </c>
      <c r="N115" s="46" t="s">
        <v>370</v>
      </c>
      <c r="O115" s="46" t="s">
        <v>366</v>
      </c>
      <c r="P115" s="47">
        <v>0</v>
      </c>
      <c r="Q115" s="46" t="s">
        <v>371</v>
      </c>
      <c r="R115" s="46" t="s">
        <v>372</v>
      </c>
      <c r="S115" s="47">
        <v>5</v>
      </c>
      <c r="T115" s="46" t="s">
        <v>373</v>
      </c>
      <c r="U115" s="47">
        <v>5</v>
      </c>
      <c r="V115" s="46" t="s">
        <v>393</v>
      </c>
      <c r="W115" s="46" t="s">
        <v>374</v>
      </c>
      <c r="X115" s="46" t="s">
        <v>234</v>
      </c>
      <c r="Y115" s="46" t="s">
        <v>375</v>
      </c>
      <c r="Z115" s="46" t="s">
        <v>376</v>
      </c>
      <c r="AA115" s="46" t="s">
        <v>377</v>
      </c>
      <c r="AB115" s="46" t="s">
        <v>394</v>
      </c>
      <c r="AC115" s="47">
        <v>2165</v>
      </c>
      <c r="AD115" s="46" t="s">
        <v>379</v>
      </c>
      <c r="AE115" s="62">
        <v>44875.2516666667</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396</v>
      </c>
      <c r="AZ115" s="46" t="s">
        <v>397</v>
      </c>
      <c r="BA115" s="46" t="s">
        <v>232</v>
      </c>
      <c r="BB115" s="46" t="s">
        <v>379</v>
      </c>
      <c r="BC115" s="46" t="s">
        <v>382</v>
      </c>
      <c r="BD115" s="46" t="s">
        <v>398</v>
      </c>
      <c r="BE115" s="46" t="s">
        <v>382</v>
      </c>
      <c r="BF115" s="46" t="s">
        <v>387</v>
      </c>
      <c r="BG115" s="46" t="s">
        <v>387</v>
      </c>
      <c r="BH115" s="46" t="s">
        <v>240</v>
      </c>
      <c r="BI115" s="46" t="s">
        <v>234</v>
      </c>
      <c r="BJ115" s="46" t="s">
        <v>234</v>
      </c>
      <c r="BK115" s="46" t="s">
        <v>234</v>
      </c>
      <c r="BL115" s="46" t="s">
        <v>234</v>
      </c>
      <c r="BM115" s="46" t="s">
        <v>399</v>
      </c>
      <c r="BN115" s="46" t="s">
        <v>399</v>
      </c>
      <c r="BO115" s="46" t="s">
        <v>399</v>
      </c>
      <c r="BP115" s="46" t="s">
        <v>366</v>
      </c>
      <c r="BQ115" s="46" t="s">
        <v>366</v>
      </c>
      <c r="BR115" s="46" t="s">
        <v>366</v>
      </c>
      <c r="BS115" s="46" t="s">
        <v>388</v>
      </c>
      <c r="BT115" s="46" t="s">
        <v>382</v>
      </c>
      <c r="BU115" s="46" t="s">
        <v>388</v>
      </c>
      <c r="BV115" s="46" t="s">
        <v>382</v>
      </c>
      <c r="BW115" s="46" t="s">
        <v>388</v>
      </c>
      <c r="BX115" s="46" t="s">
        <v>382</v>
      </c>
      <c r="BY115" s="47">
        <v>17</v>
      </c>
      <c r="BZ115" s="47">
        <v>96505</v>
      </c>
      <c r="CA115" s="47">
        <v>0</v>
      </c>
      <c r="CB115" s="47">
        <v>48</v>
      </c>
      <c r="CC115" s="47">
        <v>1</v>
      </c>
      <c r="CD115" s="46" t="s">
        <v>219</v>
      </c>
      <c r="CE115" s="62">
        <v>45083.5067708333</v>
      </c>
      <c r="CF115" s="45" t="s">
        <v>389</v>
      </c>
      <c r="CG115" s="66">
        <v>45083.5041739005</v>
      </c>
      <c r="CH115" s="67">
        <v>0.504166666666667</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45083.5042342708</v>
      </c>
      <c r="DP115" s="66">
        <v>45083.5041739005</v>
      </c>
      <c r="DQ115" s="46" t="s">
        <v>400</v>
      </c>
    </row>
    <row r="116" s="41" customFormat="1" spans="1:121">
      <c r="A116" s="43" t="s">
        <v>436</v>
      </c>
      <c r="B116" s="57">
        <v>44874</v>
      </c>
      <c r="C116" s="57">
        <v>44874</v>
      </c>
      <c r="D116" s="58" t="s">
        <v>365</v>
      </c>
      <c r="E116" s="58" t="s">
        <v>366</v>
      </c>
      <c r="F116" s="58" t="s">
        <v>367</v>
      </c>
      <c r="G116" s="58" t="s">
        <v>393</v>
      </c>
      <c r="H116" s="59">
        <v>1</v>
      </c>
      <c r="I116" s="59">
        <v>0</v>
      </c>
      <c r="J116" s="58" t="s">
        <v>234</v>
      </c>
      <c r="K116" s="58" t="s">
        <v>369</v>
      </c>
      <c r="L116" s="58" t="s">
        <v>369</v>
      </c>
      <c r="M116" s="57">
        <v>44874</v>
      </c>
      <c r="N116" s="58" t="s">
        <v>370</v>
      </c>
      <c r="O116" s="58" t="s">
        <v>366</v>
      </c>
      <c r="P116" s="59">
        <v>0</v>
      </c>
      <c r="Q116" s="58" t="s">
        <v>371</v>
      </c>
      <c r="R116" s="58" t="s">
        <v>372</v>
      </c>
      <c r="S116" s="59">
        <v>5</v>
      </c>
      <c r="T116" s="58" t="s">
        <v>373</v>
      </c>
      <c r="U116" s="59">
        <v>5</v>
      </c>
      <c r="V116" s="58" t="s">
        <v>393</v>
      </c>
      <c r="W116" s="58" t="s">
        <v>374</v>
      </c>
      <c r="X116" s="58" t="s">
        <v>234</v>
      </c>
      <c r="Y116" s="58" t="s">
        <v>375</v>
      </c>
      <c r="Z116" s="58" t="s">
        <v>376</v>
      </c>
      <c r="AA116" s="58" t="s">
        <v>377</v>
      </c>
      <c r="AB116" s="58" t="s">
        <v>394</v>
      </c>
      <c r="AC116" s="59">
        <v>2165</v>
      </c>
      <c r="AD116" s="58" t="s">
        <v>379</v>
      </c>
      <c r="AE116" s="65">
        <v>44875.2516666667</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396</v>
      </c>
      <c r="AZ116" s="58" t="s">
        <v>397</v>
      </c>
      <c r="BA116" s="58" t="s">
        <v>232</v>
      </c>
      <c r="BB116" s="58" t="s">
        <v>379</v>
      </c>
      <c r="BC116" s="58" t="s">
        <v>382</v>
      </c>
      <c r="BD116" s="58" t="s">
        <v>398</v>
      </c>
      <c r="BE116" s="58" t="s">
        <v>382</v>
      </c>
      <c r="BF116" s="58" t="s">
        <v>387</v>
      </c>
      <c r="BG116" s="58" t="s">
        <v>387</v>
      </c>
      <c r="BH116" s="58" t="s">
        <v>240</v>
      </c>
      <c r="BI116" s="58" t="s">
        <v>234</v>
      </c>
      <c r="BJ116" s="58" t="s">
        <v>234</v>
      </c>
      <c r="BK116" s="58" t="s">
        <v>234</v>
      </c>
      <c r="BL116" s="58" t="s">
        <v>225</v>
      </c>
      <c r="BM116" s="58" t="s">
        <v>399</v>
      </c>
      <c r="BN116" s="58" t="s">
        <v>399</v>
      </c>
      <c r="BO116" s="58" t="s">
        <v>399</v>
      </c>
      <c r="BP116" s="58" t="s">
        <v>366</v>
      </c>
      <c r="BQ116" s="58" t="s">
        <v>366</v>
      </c>
      <c r="BR116" s="58" t="s">
        <v>366</v>
      </c>
      <c r="BS116" s="58" t="s">
        <v>388</v>
      </c>
      <c r="BT116" s="58" t="s">
        <v>382</v>
      </c>
      <c r="BU116" s="58" t="s">
        <v>388</v>
      </c>
      <c r="BV116" s="58" t="s">
        <v>382</v>
      </c>
      <c r="BW116" s="58" t="s">
        <v>388</v>
      </c>
      <c r="BX116" s="58" t="s">
        <v>382</v>
      </c>
      <c r="BY116" s="59">
        <v>17</v>
      </c>
      <c r="BZ116" s="59">
        <v>96505</v>
      </c>
      <c r="CA116" s="59">
        <v>0</v>
      </c>
      <c r="CB116" s="59">
        <v>48</v>
      </c>
      <c r="CC116" s="59">
        <v>1</v>
      </c>
      <c r="CD116" s="58" t="s">
        <v>219</v>
      </c>
      <c r="CE116" s="65">
        <v>45083.5067708333</v>
      </c>
      <c r="CF116" s="57" t="s">
        <v>389</v>
      </c>
      <c r="CG116" s="72">
        <v>45083.5081335417</v>
      </c>
      <c r="CH116" s="73">
        <v>0.504166666666667</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45083.5081335417</v>
      </c>
      <c r="DP116" s="72">
        <v>45083.5041739005</v>
      </c>
      <c r="DQ116" s="58" t="s">
        <v>400</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365</v>
      </c>
      <c r="E121" s="46" t="s">
        <v>366</v>
      </c>
      <c r="F121" s="46" t="s">
        <v>367</v>
      </c>
      <c r="G121" s="46" t="s">
        <v>401</v>
      </c>
      <c r="H121" s="47">
        <v>1</v>
      </c>
      <c r="I121" s="47">
        <v>0</v>
      </c>
      <c r="J121" s="46" t="s">
        <v>234</v>
      </c>
      <c r="K121" s="46" t="s">
        <v>369</v>
      </c>
      <c r="L121" s="46" t="s">
        <v>369</v>
      </c>
      <c r="M121" s="45">
        <v>44874</v>
      </c>
      <c r="N121" s="46" t="s">
        <v>370</v>
      </c>
      <c r="O121" s="46" t="s">
        <v>366</v>
      </c>
      <c r="P121" s="47">
        <v>0</v>
      </c>
      <c r="Q121" s="46" t="s">
        <v>371</v>
      </c>
      <c r="R121" s="46" t="s">
        <v>372</v>
      </c>
      <c r="S121" s="47">
        <v>5</v>
      </c>
      <c r="T121" s="46" t="s">
        <v>373</v>
      </c>
      <c r="U121" s="47">
        <v>5</v>
      </c>
      <c r="V121" s="46" t="s">
        <v>401</v>
      </c>
      <c r="W121" s="46" t="s">
        <v>374</v>
      </c>
      <c r="X121" s="46" t="s">
        <v>234</v>
      </c>
      <c r="Y121" s="46" t="s">
        <v>375</v>
      </c>
      <c r="Z121" s="46" t="s">
        <v>376</v>
      </c>
      <c r="AA121" s="46" t="s">
        <v>377</v>
      </c>
      <c r="AB121" s="46" t="s">
        <v>402</v>
      </c>
      <c r="AC121" s="47">
        <v>2165</v>
      </c>
      <c r="AD121" s="46" t="s">
        <v>379</v>
      </c>
      <c r="AE121" s="62">
        <v>44875.2516666667</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405</v>
      </c>
      <c r="AZ121" s="46" t="s">
        <v>406</v>
      </c>
      <c r="BA121" s="46" t="s">
        <v>232</v>
      </c>
      <c r="BB121" s="46" t="s">
        <v>379</v>
      </c>
      <c r="BC121" s="46" t="s">
        <v>382</v>
      </c>
      <c r="BD121" s="46" t="s">
        <v>407</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388</v>
      </c>
      <c r="BT121" s="46" t="s">
        <v>382</v>
      </c>
      <c r="BU121" s="46" t="s">
        <v>388</v>
      </c>
      <c r="BV121" s="46" t="s">
        <v>382</v>
      </c>
      <c r="BW121" s="46" t="s">
        <v>388</v>
      </c>
      <c r="BX121" s="46" t="s">
        <v>382</v>
      </c>
      <c r="BY121" s="47">
        <v>17</v>
      </c>
      <c r="BZ121" s="47">
        <v>96505</v>
      </c>
      <c r="CA121" s="47">
        <v>0</v>
      </c>
      <c r="CB121" s="47">
        <v>41</v>
      </c>
      <c r="CC121" s="47">
        <v>1</v>
      </c>
      <c r="CD121" s="46" t="s">
        <v>219</v>
      </c>
      <c r="CE121" s="62">
        <v>45083.5067708333</v>
      </c>
      <c r="CF121" s="45" t="s">
        <v>389</v>
      </c>
      <c r="CG121" s="66">
        <v>45083.504173912</v>
      </c>
      <c r="CH121" s="67">
        <v>0.504166666666667</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45083.5042344213</v>
      </c>
      <c r="DP121" s="66">
        <v>45083.504173912</v>
      </c>
      <c r="DQ121" s="46" t="s">
        <v>408</v>
      </c>
    </row>
    <row r="122" s="41" customFormat="1" spans="1:121">
      <c r="A122" s="43" t="s">
        <v>436</v>
      </c>
      <c r="B122" s="57">
        <v>44874</v>
      </c>
      <c r="C122" s="57">
        <v>44874</v>
      </c>
      <c r="D122" s="58" t="s">
        <v>365</v>
      </c>
      <c r="E122" s="58" t="s">
        <v>366</v>
      </c>
      <c r="F122" s="58" t="s">
        <v>367</v>
      </c>
      <c r="G122" s="58" t="s">
        <v>401</v>
      </c>
      <c r="H122" s="59">
        <v>1</v>
      </c>
      <c r="I122" s="59">
        <v>0</v>
      </c>
      <c r="J122" s="58" t="s">
        <v>234</v>
      </c>
      <c r="K122" s="58" t="s">
        <v>369</v>
      </c>
      <c r="L122" s="58" t="s">
        <v>369</v>
      </c>
      <c r="M122" s="57">
        <v>44874</v>
      </c>
      <c r="N122" s="58" t="s">
        <v>370</v>
      </c>
      <c r="O122" s="58" t="s">
        <v>366</v>
      </c>
      <c r="P122" s="59">
        <v>0</v>
      </c>
      <c r="Q122" s="58" t="s">
        <v>371</v>
      </c>
      <c r="R122" s="58" t="s">
        <v>372</v>
      </c>
      <c r="S122" s="59">
        <v>5</v>
      </c>
      <c r="T122" s="58" t="s">
        <v>373</v>
      </c>
      <c r="U122" s="59">
        <v>5</v>
      </c>
      <c r="V122" s="58" t="s">
        <v>401</v>
      </c>
      <c r="W122" s="58" t="s">
        <v>374</v>
      </c>
      <c r="X122" s="58" t="s">
        <v>234</v>
      </c>
      <c r="Y122" s="58" t="s">
        <v>375</v>
      </c>
      <c r="Z122" s="58" t="s">
        <v>376</v>
      </c>
      <c r="AA122" s="58" t="s">
        <v>377</v>
      </c>
      <c r="AB122" s="58" t="s">
        <v>402</v>
      </c>
      <c r="AC122" s="59">
        <v>2165</v>
      </c>
      <c r="AD122" s="58" t="s">
        <v>379</v>
      </c>
      <c r="AE122" s="65">
        <v>44875.2516666667</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405</v>
      </c>
      <c r="AZ122" s="58" t="s">
        <v>406</v>
      </c>
      <c r="BA122" s="58" t="s">
        <v>232</v>
      </c>
      <c r="BB122" s="58" t="s">
        <v>379</v>
      </c>
      <c r="BC122" s="58" t="s">
        <v>382</v>
      </c>
      <c r="BD122" s="58" t="s">
        <v>407</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388</v>
      </c>
      <c r="BT122" s="58" t="s">
        <v>382</v>
      </c>
      <c r="BU122" s="58" t="s">
        <v>388</v>
      </c>
      <c r="BV122" s="58" t="s">
        <v>382</v>
      </c>
      <c r="BW122" s="58" t="s">
        <v>388</v>
      </c>
      <c r="BX122" s="58" t="s">
        <v>382</v>
      </c>
      <c r="BY122" s="59">
        <v>17</v>
      </c>
      <c r="BZ122" s="59">
        <v>96505</v>
      </c>
      <c r="CA122" s="59">
        <v>0</v>
      </c>
      <c r="CB122" s="59">
        <v>41</v>
      </c>
      <c r="CC122" s="59">
        <v>1</v>
      </c>
      <c r="CD122" s="58" t="s">
        <v>219</v>
      </c>
      <c r="CE122" s="65">
        <v>45083.5067708333</v>
      </c>
      <c r="CF122" s="57" t="s">
        <v>389</v>
      </c>
      <c r="CG122" s="72">
        <v>45083.5081346528</v>
      </c>
      <c r="CH122" s="73">
        <v>0.504166666666667</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45083.5081346528</v>
      </c>
      <c r="DP122" s="72">
        <v>45083.504173912</v>
      </c>
      <c r="DQ122" s="58" t="s">
        <v>408</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365</v>
      </c>
      <c r="E127" s="46" t="s">
        <v>366</v>
      </c>
      <c r="F127" s="46" t="s">
        <v>367</v>
      </c>
      <c r="G127" s="46" t="s">
        <v>209</v>
      </c>
      <c r="H127" s="47">
        <v>1</v>
      </c>
      <c r="I127" s="47">
        <v>0</v>
      </c>
      <c r="J127" s="46" t="s">
        <v>234</v>
      </c>
      <c r="K127" s="46" t="s">
        <v>369</v>
      </c>
      <c r="L127" s="46" t="s">
        <v>369</v>
      </c>
      <c r="M127" s="45">
        <v>44874</v>
      </c>
      <c r="N127" s="46" t="s">
        <v>370</v>
      </c>
      <c r="O127" s="46" t="s">
        <v>366</v>
      </c>
      <c r="P127" s="47">
        <v>0</v>
      </c>
      <c r="Q127" s="46" t="s">
        <v>371</v>
      </c>
      <c r="R127" s="46" t="s">
        <v>372</v>
      </c>
      <c r="S127" s="47">
        <v>5</v>
      </c>
      <c r="T127" s="46" t="s">
        <v>373</v>
      </c>
      <c r="U127" s="47">
        <v>5</v>
      </c>
      <c r="V127" s="46" t="s">
        <v>209</v>
      </c>
      <c r="W127" s="46" t="s">
        <v>374</v>
      </c>
      <c r="X127" s="46" t="s">
        <v>234</v>
      </c>
      <c r="Y127" s="46" t="s">
        <v>375</v>
      </c>
      <c r="Z127" s="46" t="s">
        <v>376</v>
      </c>
      <c r="AA127" s="46" t="s">
        <v>377</v>
      </c>
      <c r="AB127" s="46" t="s">
        <v>409</v>
      </c>
      <c r="AC127" s="47">
        <v>2165</v>
      </c>
      <c r="AD127" s="46" t="s">
        <v>379</v>
      </c>
      <c r="AE127" s="62">
        <v>44875.2516666667</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412</v>
      </c>
      <c r="AZ127" s="46" t="s">
        <v>413</v>
      </c>
      <c r="BA127" s="46" t="s">
        <v>232</v>
      </c>
      <c r="BB127" s="46" t="s">
        <v>379</v>
      </c>
      <c r="BC127" s="46" t="s">
        <v>382</v>
      </c>
      <c r="BD127" s="46" t="s">
        <v>414</v>
      </c>
      <c r="BE127" s="46" t="s">
        <v>382</v>
      </c>
      <c r="BF127" s="46" t="s">
        <v>415</v>
      </c>
      <c r="BG127" s="46" t="s">
        <v>387</v>
      </c>
      <c r="BH127" s="46" t="s">
        <v>240</v>
      </c>
      <c r="BI127" s="46" t="s">
        <v>234</v>
      </c>
      <c r="BJ127" s="46" t="s">
        <v>234</v>
      </c>
      <c r="BK127" s="46" t="s">
        <v>234</v>
      </c>
      <c r="BL127" s="46" t="s">
        <v>234</v>
      </c>
      <c r="BM127" s="46" t="s">
        <v>240</v>
      </c>
      <c r="BN127" s="46" t="s">
        <v>240</v>
      </c>
      <c r="BO127" s="46" t="s">
        <v>240</v>
      </c>
      <c r="BP127" s="46" t="s">
        <v>366</v>
      </c>
      <c r="BQ127" s="46" t="s">
        <v>366</v>
      </c>
      <c r="BR127" s="46" t="s">
        <v>366</v>
      </c>
      <c r="BS127" s="46" t="s">
        <v>388</v>
      </c>
      <c r="BT127" s="46" t="s">
        <v>382</v>
      </c>
      <c r="BU127" s="46" t="s">
        <v>388</v>
      </c>
      <c r="BV127" s="46" t="s">
        <v>382</v>
      </c>
      <c r="BW127" s="46" t="s">
        <v>388</v>
      </c>
      <c r="BX127" s="46" t="s">
        <v>382</v>
      </c>
      <c r="BY127" s="47">
        <v>17</v>
      </c>
      <c r="BZ127" s="47">
        <v>96505</v>
      </c>
      <c r="CA127" s="47">
        <v>0</v>
      </c>
      <c r="CB127" s="47">
        <v>43</v>
      </c>
      <c r="CC127" s="47">
        <v>9</v>
      </c>
      <c r="CD127" s="46" t="s">
        <v>219</v>
      </c>
      <c r="CE127" s="62">
        <v>45083.5067708333</v>
      </c>
      <c r="CF127" s="45" t="s">
        <v>389</v>
      </c>
      <c r="CG127" s="66">
        <v>45083.5041739352</v>
      </c>
      <c r="CH127" s="67">
        <v>0.504166666666667</v>
      </c>
      <c r="CI127" s="45" t="s">
        <v>389</v>
      </c>
      <c r="CJ127" s="46" t="s">
        <v>390</v>
      </c>
      <c r="CK127" s="46" t="s">
        <v>234</v>
      </c>
      <c r="CL127" s="46" t="s">
        <v>234</v>
      </c>
      <c r="CM127" s="46" t="s">
        <v>225</v>
      </c>
      <c r="CN127" s="46" t="s">
        <v>225</v>
      </c>
      <c r="CO127" s="46" t="s">
        <v>366</v>
      </c>
      <c r="CP127" s="46" t="s">
        <v>225</v>
      </c>
      <c r="CQ127" s="46" t="s">
        <v>391</v>
      </c>
      <c r="CR127" s="46" t="s">
        <v>416</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45083.5042344907</v>
      </c>
      <c r="DP127" s="66">
        <v>45083.5041739352</v>
      </c>
      <c r="DQ127" s="46" t="s">
        <v>417</v>
      </c>
    </row>
    <row r="128" s="41" customFormat="1" spans="1:121">
      <c r="A128" s="43" t="s">
        <v>436</v>
      </c>
      <c r="B128" s="57">
        <v>44874</v>
      </c>
      <c r="C128" s="57">
        <v>44874</v>
      </c>
      <c r="D128" s="58" t="s">
        <v>365</v>
      </c>
      <c r="E128" s="58" t="s">
        <v>366</v>
      </c>
      <c r="F128" s="58" t="s">
        <v>367</v>
      </c>
      <c r="G128" s="58" t="s">
        <v>209</v>
      </c>
      <c r="H128" s="59">
        <v>1</v>
      </c>
      <c r="I128" s="59">
        <v>0</v>
      </c>
      <c r="J128" s="58" t="s">
        <v>234</v>
      </c>
      <c r="K128" s="58" t="s">
        <v>369</v>
      </c>
      <c r="L128" s="58" t="s">
        <v>369</v>
      </c>
      <c r="M128" s="57">
        <v>44874</v>
      </c>
      <c r="N128" s="58" t="s">
        <v>370</v>
      </c>
      <c r="O128" s="58" t="s">
        <v>366</v>
      </c>
      <c r="P128" s="59">
        <v>0</v>
      </c>
      <c r="Q128" s="58" t="s">
        <v>371</v>
      </c>
      <c r="R128" s="58" t="s">
        <v>372</v>
      </c>
      <c r="S128" s="59">
        <v>5</v>
      </c>
      <c r="T128" s="58" t="s">
        <v>373</v>
      </c>
      <c r="U128" s="59">
        <v>5</v>
      </c>
      <c r="V128" s="58" t="s">
        <v>209</v>
      </c>
      <c r="W128" s="58" t="s">
        <v>374</v>
      </c>
      <c r="X128" s="58" t="s">
        <v>234</v>
      </c>
      <c r="Y128" s="58" t="s">
        <v>375</v>
      </c>
      <c r="Z128" s="58" t="s">
        <v>376</v>
      </c>
      <c r="AA128" s="58" t="s">
        <v>377</v>
      </c>
      <c r="AB128" s="58" t="s">
        <v>409</v>
      </c>
      <c r="AC128" s="59">
        <v>2165</v>
      </c>
      <c r="AD128" s="58" t="s">
        <v>379</v>
      </c>
      <c r="AE128" s="65">
        <v>44875.2516666667</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412</v>
      </c>
      <c r="AZ128" s="58" t="s">
        <v>413</v>
      </c>
      <c r="BA128" s="58" t="s">
        <v>232</v>
      </c>
      <c r="BB128" s="58" t="s">
        <v>379</v>
      </c>
      <c r="BC128" s="58" t="s">
        <v>382</v>
      </c>
      <c r="BD128" s="58" t="s">
        <v>414</v>
      </c>
      <c r="BE128" s="58" t="s">
        <v>382</v>
      </c>
      <c r="BF128" s="58" t="s">
        <v>415</v>
      </c>
      <c r="BG128" s="58" t="s">
        <v>387</v>
      </c>
      <c r="BH128" s="58" t="s">
        <v>240</v>
      </c>
      <c r="BI128" s="58" t="s">
        <v>234</v>
      </c>
      <c r="BJ128" s="58" t="s">
        <v>234</v>
      </c>
      <c r="BK128" s="58" t="s">
        <v>234</v>
      </c>
      <c r="BL128" s="58" t="s">
        <v>225</v>
      </c>
      <c r="BM128" s="58" t="s">
        <v>240</v>
      </c>
      <c r="BN128" s="58" t="s">
        <v>240</v>
      </c>
      <c r="BO128" s="58" t="s">
        <v>240</v>
      </c>
      <c r="BP128" s="58" t="s">
        <v>366</v>
      </c>
      <c r="BQ128" s="58" t="s">
        <v>366</v>
      </c>
      <c r="BR128" s="58" t="s">
        <v>366</v>
      </c>
      <c r="BS128" s="58" t="s">
        <v>388</v>
      </c>
      <c r="BT128" s="58" t="s">
        <v>382</v>
      </c>
      <c r="BU128" s="58" t="s">
        <v>388</v>
      </c>
      <c r="BV128" s="58" t="s">
        <v>382</v>
      </c>
      <c r="BW128" s="58" t="s">
        <v>388</v>
      </c>
      <c r="BX128" s="58" t="s">
        <v>382</v>
      </c>
      <c r="BY128" s="59">
        <v>17</v>
      </c>
      <c r="BZ128" s="59">
        <v>96505</v>
      </c>
      <c r="CA128" s="59">
        <v>0</v>
      </c>
      <c r="CB128" s="59">
        <v>43</v>
      </c>
      <c r="CC128" s="59">
        <v>9</v>
      </c>
      <c r="CD128" s="58" t="s">
        <v>219</v>
      </c>
      <c r="CE128" s="65">
        <v>45083.5067708333</v>
      </c>
      <c r="CF128" s="57" t="s">
        <v>389</v>
      </c>
      <c r="CG128" s="72">
        <v>45083.5081345255</v>
      </c>
      <c r="CH128" s="73">
        <v>0.504166666666667</v>
      </c>
      <c r="CI128" s="57" t="s">
        <v>389</v>
      </c>
      <c r="CJ128" s="58" t="s">
        <v>390</v>
      </c>
      <c r="CK128" s="58" t="s">
        <v>234</v>
      </c>
      <c r="CL128" s="58" t="s">
        <v>234</v>
      </c>
      <c r="CM128" s="58" t="s">
        <v>225</v>
      </c>
      <c r="CN128" s="58" t="s">
        <v>225</v>
      </c>
      <c r="CO128" s="58" t="s">
        <v>366</v>
      </c>
      <c r="CP128" s="58" t="s">
        <v>225</v>
      </c>
      <c r="CQ128" s="58" t="s">
        <v>432</v>
      </c>
      <c r="CR128" s="58" t="s">
        <v>416</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45083.5081345255</v>
      </c>
      <c r="DP128" s="72">
        <v>45083.5041739352</v>
      </c>
      <c r="DQ128" s="58" t="s">
        <v>417</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440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365</v>
      </c>
      <c r="E135" s="76" t="s">
        <v>366</v>
      </c>
      <c r="F135" s="76" t="s">
        <v>367</v>
      </c>
      <c r="G135" s="76" t="s">
        <v>368</v>
      </c>
      <c r="H135" s="77">
        <v>1</v>
      </c>
      <c r="I135" s="77">
        <v>0</v>
      </c>
      <c r="J135" s="76" t="s">
        <v>234</v>
      </c>
      <c r="K135" s="76" t="s">
        <v>369</v>
      </c>
      <c r="L135" s="76" t="s">
        <v>369</v>
      </c>
      <c r="M135" s="75">
        <v>44874</v>
      </c>
      <c r="N135" s="76" t="s">
        <v>370</v>
      </c>
      <c r="O135" s="76" t="s">
        <v>366</v>
      </c>
      <c r="P135" s="77">
        <v>0</v>
      </c>
      <c r="Q135" s="76" t="s">
        <v>371</v>
      </c>
      <c r="R135" s="76" t="s">
        <v>372</v>
      </c>
      <c r="S135" s="77">
        <v>5</v>
      </c>
      <c r="T135" s="76" t="s">
        <v>373</v>
      </c>
      <c r="U135" s="77">
        <v>5</v>
      </c>
      <c r="V135" s="76" t="s">
        <v>368</v>
      </c>
      <c r="W135" s="76" t="s">
        <v>374</v>
      </c>
      <c r="X135" s="76" t="s">
        <v>234</v>
      </c>
      <c r="Y135" s="76" t="s">
        <v>375</v>
      </c>
      <c r="Z135" s="76" t="s">
        <v>376</v>
      </c>
      <c r="AA135" s="76" t="s">
        <v>377</v>
      </c>
      <c r="AB135" s="76" t="s">
        <v>378</v>
      </c>
      <c r="AC135" s="77">
        <v>2165</v>
      </c>
      <c r="AD135" s="76" t="s">
        <v>379</v>
      </c>
      <c r="AE135" s="102">
        <v>44875.2516666667</v>
      </c>
      <c r="AF135" s="76" t="s">
        <v>380</v>
      </c>
      <c r="AG135" s="76" t="s">
        <v>381</v>
      </c>
      <c r="AH135" s="76" t="s">
        <v>212</v>
      </c>
      <c r="AI135" s="76" t="s">
        <v>213</v>
      </c>
      <c r="AJ135" s="76" t="s">
        <v>210</v>
      </c>
      <c r="AK135" s="76" t="s">
        <v>366</v>
      </c>
      <c r="AL135" s="76" t="s">
        <v>382</v>
      </c>
      <c r="AM135" s="76" t="s">
        <v>366</v>
      </c>
      <c r="AN135" s="76" t="s">
        <v>233</v>
      </c>
      <c r="AO135" s="76" t="s">
        <v>366</v>
      </c>
      <c r="AP135" s="76" t="s">
        <v>379</v>
      </c>
      <c r="AQ135" s="76" t="s">
        <v>379</v>
      </c>
      <c r="AR135" s="76" t="s">
        <v>383</v>
      </c>
      <c r="AS135" s="76" t="s">
        <v>366</v>
      </c>
      <c r="AT135" s="76" t="s">
        <v>366</v>
      </c>
      <c r="AU135" s="77">
        <v>0</v>
      </c>
      <c r="AV135" s="76" t="s">
        <v>366</v>
      </c>
      <c r="AW135" s="76" t="s">
        <v>366</v>
      </c>
      <c r="AX135" s="76" t="s">
        <v>366</v>
      </c>
      <c r="AY135" s="76" t="s">
        <v>384</v>
      </c>
      <c r="AZ135" s="76" t="s">
        <v>385</v>
      </c>
      <c r="BA135" s="76" t="s">
        <v>232</v>
      </c>
      <c r="BB135" s="76" t="s">
        <v>379</v>
      </c>
      <c r="BC135" s="76" t="s">
        <v>382</v>
      </c>
      <c r="BD135" s="76" t="s">
        <v>386</v>
      </c>
      <c r="BE135" s="76" t="s">
        <v>382</v>
      </c>
      <c r="BF135" s="76" t="s">
        <v>387</v>
      </c>
      <c r="BG135" s="76" t="s">
        <v>387</v>
      </c>
      <c r="BH135" s="76" t="s">
        <v>240</v>
      </c>
      <c r="BI135" s="76" t="s">
        <v>234</v>
      </c>
      <c r="BJ135" s="76" t="s">
        <v>234</v>
      </c>
      <c r="BK135" s="76" t="s">
        <v>234</v>
      </c>
      <c r="BL135" s="76" t="s">
        <v>234</v>
      </c>
      <c r="BM135" s="76" t="s">
        <v>240</v>
      </c>
      <c r="BN135" s="76" t="s">
        <v>240</v>
      </c>
      <c r="BO135" s="76" t="s">
        <v>240</v>
      </c>
      <c r="BP135" s="76" t="s">
        <v>366</v>
      </c>
      <c r="BQ135" s="76" t="s">
        <v>366</v>
      </c>
      <c r="BR135" s="76" t="s">
        <v>366</v>
      </c>
      <c r="BS135" s="76" t="s">
        <v>388</v>
      </c>
      <c r="BT135" s="76" t="s">
        <v>382</v>
      </c>
      <c r="BU135" s="76" t="s">
        <v>388</v>
      </c>
      <c r="BV135" s="76" t="s">
        <v>382</v>
      </c>
      <c r="BW135" s="76" t="s">
        <v>388</v>
      </c>
      <c r="BX135" s="76" t="s">
        <v>382</v>
      </c>
      <c r="BY135" s="77">
        <v>1</v>
      </c>
      <c r="BZ135" s="77">
        <v>96505</v>
      </c>
      <c r="CA135" s="77">
        <v>0</v>
      </c>
      <c r="CB135" s="77">
        <v>17</v>
      </c>
      <c r="CC135" s="77">
        <v>10</v>
      </c>
      <c r="CD135" s="76" t="s">
        <v>219</v>
      </c>
      <c r="CE135" s="102">
        <v>45079.6084837963</v>
      </c>
      <c r="CF135" s="75" t="s">
        <v>389</v>
      </c>
      <c r="CG135" s="103">
        <v>45079.6071611458</v>
      </c>
      <c r="CH135" s="104">
        <v>0.607152777777778</v>
      </c>
      <c r="CI135" s="75" t="s">
        <v>389</v>
      </c>
      <c r="CJ135" s="76" t="s">
        <v>390</v>
      </c>
      <c r="CK135" s="76" t="s">
        <v>234</v>
      </c>
      <c r="CL135" s="76" t="s">
        <v>234</v>
      </c>
      <c r="CM135" s="76" t="s">
        <v>225</v>
      </c>
      <c r="CN135" s="76" t="s">
        <v>225</v>
      </c>
      <c r="CO135" s="76" t="s">
        <v>366</v>
      </c>
      <c r="CP135" s="76" t="s">
        <v>225</v>
      </c>
      <c r="CQ135" s="76" t="s">
        <v>391</v>
      </c>
      <c r="CR135" s="76" t="s">
        <v>225</v>
      </c>
      <c r="CS135" s="76" t="s">
        <v>225</v>
      </c>
      <c r="CT135" s="76" t="s">
        <v>229</v>
      </c>
      <c r="CU135" s="76" t="s">
        <v>234</v>
      </c>
      <c r="CV135" s="76" t="s">
        <v>225</v>
      </c>
      <c r="CW135" s="76" t="s">
        <v>234</v>
      </c>
      <c r="CX135" s="76" t="s">
        <v>225</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45079.6072196296</v>
      </c>
      <c r="DP135" s="103">
        <v>45079.6071611458</v>
      </c>
      <c r="DQ135" s="76" t="s">
        <v>392</v>
      </c>
      <c r="DR135"/>
    </row>
    <row r="136" s="41" customFormat="1" spans="1:122">
      <c r="A136" s="43" t="s">
        <v>442</v>
      </c>
      <c r="B136" s="45">
        <v>44874</v>
      </c>
      <c r="C136" s="45">
        <v>44874</v>
      </c>
      <c r="D136" s="46" t="s">
        <v>365</v>
      </c>
      <c r="E136" s="46" t="s">
        <v>366</v>
      </c>
      <c r="F136" s="46" t="s">
        <v>367</v>
      </c>
      <c r="G136" s="46" t="s">
        <v>368</v>
      </c>
      <c r="H136" s="47">
        <v>1</v>
      </c>
      <c r="I136" s="47">
        <v>0</v>
      </c>
      <c r="J136" s="46" t="s">
        <v>234</v>
      </c>
      <c r="K136" s="46" t="s">
        <v>369</v>
      </c>
      <c r="L136" s="46" t="s">
        <v>369</v>
      </c>
      <c r="M136" s="45">
        <v>44874</v>
      </c>
      <c r="N136" s="46" t="s">
        <v>370</v>
      </c>
      <c r="O136" s="46" t="s">
        <v>366</v>
      </c>
      <c r="P136" s="47">
        <v>0</v>
      </c>
      <c r="Q136" s="46" t="s">
        <v>371</v>
      </c>
      <c r="R136" s="46" t="s">
        <v>372</v>
      </c>
      <c r="S136" s="47">
        <v>5</v>
      </c>
      <c r="T136" s="46" t="s">
        <v>373</v>
      </c>
      <c r="U136" s="47">
        <v>5</v>
      </c>
      <c r="V136" s="46" t="s">
        <v>368</v>
      </c>
      <c r="W136" s="46" t="s">
        <v>374</v>
      </c>
      <c r="X136" s="46" t="s">
        <v>234</v>
      </c>
      <c r="Y136" s="46" t="s">
        <v>375</v>
      </c>
      <c r="Z136" s="46" t="s">
        <v>376</v>
      </c>
      <c r="AA136" s="46" t="s">
        <v>377</v>
      </c>
      <c r="AB136" s="46" t="s">
        <v>378</v>
      </c>
      <c r="AC136" s="47">
        <v>2165</v>
      </c>
      <c r="AD136" s="46" t="s">
        <v>379</v>
      </c>
      <c r="AE136" s="62">
        <v>44875.2516666667</v>
      </c>
      <c r="AF136" s="46" t="s">
        <v>380</v>
      </c>
      <c r="AG136" s="46" t="s">
        <v>381</v>
      </c>
      <c r="AH136" s="46" t="s">
        <v>212</v>
      </c>
      <c r="AI136" s="46" t="s">
        <v>213</v>
      </c>
      <c r="AJ136" s="46" t="s">
        <v>210</v>
      </c>
      <c r="AK136" s="46" t="s">
        <v>366</v>
      </c>
      <c r="AL136" s="46" t="s">
        <v>382</v>
      </c>
      <c r="AM136" s="46" t="s">
        <v>366</v>
      </c>
      <c r="AN136" s="46" t="s">
        <v>233</v>
      </c>
      <c r="AO136" s="46" t="s">
        <v>366</v>
      </c>
      <c r="AP136" s="46" t="s">
        <v>379</v>
      </c>
      <c r="AQ136" s="46" t="s">
        <v>379</v>
      </c>
      <c r="AR136" s="46" t="s">
        <v>383</v>
      </c>
      <c r="AS136" s="46" t="s">
        <v>366</v>
      </c>
      <c r="AT136" s="46" t="s">
        <v>366</v>
      </c>
      <c r="AU136" s="47">
        <v>0</v>
      </c>
      <c r="AV136" s="46" t="s">
        <v>366</v>
      </c>
      <c r="AW136" s="46" t="s">
        <v>366</v>
      </c>
      <c r="AX136" s="46" t="s">
        <v>366</v>
      </c>
      <c r="AY136" s="46" t="s">
        <v>384</v>
      </c>
      <c r="AZ136" s="46" t="s">
        <v>385</v>
      </c>
      <c r="BA136" s="46" t="s">
        <v>232</v>
      </c>
      <c r="BB136" s="46" t="s">
        <v>379</v>
      </c>
      <c r="BC136" s="46" t="s">
        <v>382</v>
      </c>
      <c r="BD136" s="46" t="s">
        <v>386</v>
      </c>
      <c r="BE136" s="46" t="s">
        <v>382</v>
      </c>
      <c r="BF136" s="46" t="s">
        <v>387</v>
      </c>
      <c r="BG136" s="46" t="s">
        <v>387</v>
      </c>
      <c r="BH136" s="46" t="s">
        <v>240</v>
      </c>
      <c r="BI136" s="46" t="s">
        <v>234</v>
      </c>
      <c r="BJ136" s="46" t="s">
        <v>234</v>
      </c>
      <c r="BK136" s="46" t="s">
        <v>234</v>
      </c>
      <c r="BL136" s="46" t="s">
        <v>234</v>
      </c>
      <c r="BM136" s="46" t="s">
        <v>240</v>
      </c>
      <c r="BN136" s="46" t="s">
        <v>240</v>
      </c>
      <c r="BO136" s="46" t="s">
        <v>240</v>
      </c>
      <c r="BP136" s="46" t="s">
        <v>366</v>
      </c>
      <c r="BQ136" s="46" t="s">
        <v>366</v>
      </c>
      <c r="BR136" s="46" t="s">
        <v>366</v>
      </c>
      <c r="BS136" s="46" t="s">
        <v>388</v>
      </c>
      <c r="BT136" s="46" t="s">
        <v>382</v>
      </c>
      <c r="BU136" s="46" t="s">
        <v>388</v>
      </c>
      <c r="BV136" s="46" t="s">
        <v>382</v>
      </c>
      <c r="BW136" s="46" t="s">
        <v>388</v>
      </c>
      <c r="BX136" s="46" t="s">
        <v>382</v>
      </c>
      <c r="BY136" s="47">
        <v>17</v>
      </c>
      <c r="BZ136" s="47">
        <v>96505</v>
      </c>
      <c r="CA136" s="47">
        <v>0</v>
      </c>
      <c r="CB136" s="47">
        <v>39</v>
      </c>
      <c r="CC136" s="47">
        <v>1</v>
      </c>
      <c r="CD136" s="46" t="s">
        <v>219</v>
      </c>
      <c r="CE136" s="62">
        <v>45083.5067708333</v>
      </c>
      <c r="CF136" s="45" t="s">
        <v>389</v>
      </c>
      <c r="CG136" s="66">
        <v>45083.504173912</v>
      </c>
      <c r="CH136" s="67">
        <v>0.504166666666667</v>
      </c>
      <c r="CI136" s="45" t="s">
        <v>389</v>
      </c>
      <c r="CJ136" s="46" t="s">
        <v>390</v>
      </c>
      <c r="CK136" s="46" t="s">
        <v>234</v>
      </c>
      <c r="CL136" s="46" t="s">
        <v>234</v>
      </c>
      <c r="CM136" s="46" t="s">
        <v>225</v>
      </c>
      <c r="CN136" s="46" t="s">
        <v>225</v>
      </c>
      <c r="CO136" s="46" t="s">
        <v>366</v>
      </c>
      <c r="CP136" s="46" t="s">
        <v>225</v>
      </c>
      <c r="CQ136" s="46" t="s">
        <v>391</v>
      </c>
      <c r="CR136" s="46" t="s">
        <v>225</v>
      </c>
      <c r="CS136" s="46" t="s">
        <v>225</v>
      </c>
      <c r="CT136" s="46" t="s">
        <v>229</v>
      </c>
      <c r="CU136" s="46" t="s">
        <v>234</v>
      </c>
      <c r="CV136" s="46" t="s">
        <v>225</v>
      </c>
      <c r="CW136" s="46" t="s">
        <v>234</v>
      </c>
      <c r="CX136" s="46" t="s">
        <v>225</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45083.504234456</v>
      </c>
      <c r="DP136" s="66">
        <v>45083.504173912</v>
      </c>
      <c r="DQ136" s="46" t="s">
        <v>392</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差異あり</v>
      </c>
      <c r="CC137" s="61" t="str">
        <f t="shared" si="9"/>
        <v>差異あり</v>
      </c>
      <c r="CD137" s="61" t="str">
        <f t="shared" si="9"/>
        <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
      </c>
      <c r="CP137" s="61" t="str">
        <f t="shared" si="9"/>
        <v/>
      </c>
      <c r="CQ137" s="61" t="str">
        <f t="shared" si="9"/>
        <v/>
      </c>
      <c r="CR137" s="61" t="str">
        <f t="shared" si="9"/>
        <v/>
      </c>
      <c r="CS137" s="61" t="str">
        <f t="shared" si="9"/>
        <v/>
      </c>
      <c r="CT137" s="61" t="str">
        <f t="shared" si="9"/>
        <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365</v>
      </c>
      <c r="E141" s="76" t="s">
        <v>366</v>
      </c>
      <c r="F141" s="76" t="s">
        <v>367</v>
      </c>
      <c r="G141" s="76" t="s">
        <v>393</v>
      </c>
      <c r="H141" s="77">
        <v>1</v>
      </c>
      <c r="I141" s="77">
        <v>0</v>
      </c>
      <c r="J141" s="76" t="s">
        <v>234</v>
      </c>
      <c r="K141" s="76" t="s">
        <v>369</v>
      </c>
      <c r="L141" s="76" t="s">
        <v>369</v>
      </c>
      <c r="M141" s="75">
        <v>44874</v>
      </c>
      <c r="N141" s="76" t="s">
        <v>370</v>
      </c>
      <c r="O141" s="76" t="s">
        <v>366</v>
      </c>
      <c r="P141" s="77">
        <v>0</v>
      </c>
      <c r="Q141" s="76" t="s">
        <v>371</v>
      </c>
      <c r="R141" s="76" t="s">
        <v>372</v>
      </c>
      <c r="S141" s="77">
        <v>5</v>
      </c>
      <c r="T141" s="76" t="s">
        <v>373</v>
      </c>
      <c r="U141" s="77">
        <v>5</v>
      </c>
      <c r="V141" s="76" t="s">
        <v>393</v>
      </c>
      <c r="W141" s="76" t="s">
        <v>374</v>
      </c>
      <c r="X141" s="76" t="s">
        <v>234</v>
      </c>
      <c r="Y141" s="76" t="s">
        <v>375</v>
      </c>
      <c r="Z141" s="76" t="s">
        <v>376</v>
      </c>
      <c r="AA141" s="76" t="s">
        <v>377</v>
      </c>
      <c r="AB141" s="76" t="s">
        <v>394</v>
      </c>
      <c r="AC141" s="77">
        <v>2165</v>
      </c>
      <c r="AD141" s="76" t="s">
        <v>379</v>
      </c>
      <c r="AE141" s="102">
        <v>44875.2516666667</v>
      </c>
      <c r="AF141" s="76" t="s">
        <v>395</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396</v>
      </c>
      <c r="AZ141" s="76" t="s">
        <v>397</v>
      </c>
      <c r="BA141" s="76" t="s">
        <v>232</v>
      </c>
      <c r="BB141" s="76" t="s">
        <v>379</v>
      </c>
      <c r="BC141" s="76" t="s">
        <v>382</v>
      </c>
      <c r="BD141" s="76" t="s">
        <v>398</v>
      </c>
      <c r="BE141" s="76" t="s">
        <v>382</v>
      </c>
      <c r="BF141" s="76" t="s">
        <v>387</v>
      </c>
      <c r="BG141" s="76" t="s">
        <v>387</v>
      </c>
      <c r="BH141" s="76" t="s">
        <v>240</v>
      </c>
      <c r="BI141" s="76" t="s">
        <v>234</v>
      </c>
      <c r="BJ141" s="76" t="s">
        <v>234</v>
      </c>
      <c r="BK141" s="76" t="s">
        <v>234</v>
      </c>
      <c r="BL141" s="76" t="s">
        <v>234</v>
      </c>
      <c r="BM141" s="76" t="s">
        <v>399</v>
      </c>
      <c r="BN141" s="76" t="s">
        <v>399</v>
      </c>
      <c r="BO141" s="76" t="s">
        <v>399</v>
      </c>
      <c r="BP141" s="76" t="s">
        <v>366</v>
      </c>
      <c r="BQ141" s="76" t="s">
        <v>366</v>
      </c>
      <c r="BR141" s="76" t="s">
        <v>366</v>
      </c>
      <c r="BS141" s="76" t="s">
        <v>388</v>
      </c>
      <c r="BT141" s="76" t="s">
        <v>382</v>
      </c>
      <c r="BU141" s="76" t="s">
        <v>388</v>
      </c>
      <c r="BV141" s="76" t="s">
        <v>382</v>
      </c>
      <c r="BW141" s="76" t="s">
        <v>388</v>
      </c>
      <c r="BX141" s="76" t="s">
        <v>382</v>
      </c>
      <c r="BY141" s="77">
        <v>1</v>
      </c>
      <c r="BZ141" s="77">
        <v>96505</v>
      </c>
      <c r="CA141" s="77">
        <v>0</v>
      </c>
      <c r="CB141" s="77">
        <v>13</v>
      </c>
      <c r="CC141" s="77">
        <v>19</v>
      </c>
      <c r="CD141" s="76" t="s">
        <v>219</v>
      </c>
      <c r="CE141" s="102">
        <v>45079.6084837963</v>
      </c>
      <c r="CF141" s="75" t="s">
        <v>389</v>
      </c>
      <c r="CG141" s="103">
        <v>45079.6071611343</v>
      </c>
      <c r="CH141" s="104">
        <v>0.607152777777778</v>
      </c>
      <c r="CI141" s="75" t="s">
        <v>389</v>
      </c>
      <c r="CJ141" s="76" t="s">
        <v>390</v>
      </c>
      <c r="CK141" s="76" t="s">
        <v>234</v>
      </c>
      <c r="CL141" s="76" t="s">
        <v>234</v>
      </c>
      <c r="CM141" s="76" t="s">
        <v>225</v>
      </c>
      <c r="CN141" s="76" t="s">
        <v>225</v>
      </c>
      <c r="CO141" s="76" t="s">
        <v>366</v>
      </c>
      <c r="CP141" s="76" t="s">
        <v>225</v>
      </c>
      <c r="CQ141" s="76" t="s">
        <v>391</v>
      </c>
      <c r="CR141" s="76" t="s">
        <v>225</v>
      </c>
      <c r="CS141" s="76" t="s">
        <v>234</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45079.6072194907</v>
      </c>
      <c r="DP141" s="103">
        <v>45079.6071611343</v>
      </c>
      <c r="DQ141" s="76" t="s">
        <v>400</v>
      </c>
      <c r="DR141"/>
    </row>
    <row r="142" s="41" customFormat="1" spans="1:122">
      <c r="A142" s="43" t="s">
        <v>442</v>
      </c>
      <c r="B142" s="45">
        <v>44874</v>
      </c>
      <c r="C142" s="45">
        <v>44874</v>
      </c>
      <c r="D142" s="46" t="s">
        <v>365</v>
      </c>
      <c r="E142" s="46" t="s">
        <v>366</v>
      </c>
      <c r="F142" s="46" t="s">
        <v>367</v>
      </c>
      <c r="G142" s="46" t="s">
        <v>393</v>
      </c>
      <c r="H142" s="47">
        <v>1</v>
      </c>
      <c r="I142" s="47">
        <v>0</v>
      </c>
      <c r="J142" s="46" t="s">
        <v>234</v>
      </c>
      <c r="K142" s="46" t="s">
        <v>369</v>
      </c>
      <c r="L142" s="46" t="s">
        <v>369</v>
      </c>
      <c r="M142" s="45">
        <v>44874</v>
      </c>
      <c r="N142" s="46" t="s">
        <v>370</v>
      </c>
      <c r="O142" s="46" t="s">
        <v>366</v>
      </c>
      <c r="P142" s="47">
        <v>0</v>
      </c>
      <c r="Q142" s="46" t="s">
        <v>371</v>
      </c>
      <c r="R142" s="46" t="s">
        <v>372</v>
      </c>
      <c r="S142" s="47">
        <v>5</v>
      </c>
      <c r="T142" s="46" t="s">
        <v>373</v>
      </c>
      <c r="U142" s="47">
        <v>5</v>
      </c>
      <c r="V142" s="46" t="s">
        <v>393</v>
      </c>
      <c r="W142" s="46" t="s">
        <v>374</v>
      </c>
      <c r="X142" s="46" t="s">
        <v>234</v>
      </c>
      <c r="Y142" s="46" t="s">
        <v>375</v>
      </c>
      <c r="Z142" s="46" t="s">
        <v>376</v>
      </c>
      <c r="AA142" s="46" t="s">
        <v>377</v>
      </c>
      <c r="AB142" s="46" t="s">
        <v>394</v>
      </c>
      <c r="AC142" s="47">
        <v>2165</v>
      </c>
      <c r="AD142" s="46" t="s">
        <v>379</v>
      </c>
      <c r="AE142" s="62">
        <v>44875.2516666667</v>
      </c>
      <c r="AF142" s="46" t="s">
        <v>395</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396</v>
      </c>
      <c r="AZ142" s="46" t="s">
        <v>397</v>
      </c>
      <c r="BA142" s="46" t="s">
        <v>232</v>
      </c>
      <c r="BB142" s="46" t="s">
        <v>379</v>
      </c>
      <c r="BC142" s="46" t="s">
        <v>382</v>
      </c>
      <c r="BD142" s="46" t="s">
        <v>398</v>
      </c>
      <c r="BE142" s="46" t="s">
        <v>382</v>
      </c>
      <c r="BF142" s="46" t="s">
        <v>387</v>
      </c>
      <c r="BG142" s="46" t="s">
        <v>387</v>
      </c>
      <c r="BH142" s="46" t="s">
        <v>240</v>
      </c>
      <c r="BI142" s="46" t="s">
        <v>234</v>
      </c>
      <c r="BJ142" s="46" t="s">
        <v>234</v>
      </c>
      <c r="BK142" s="46" t="s">
        <v>234</v>
      </c>
      <c r="BL142" s="46" t="s">
        <v>234</v>
      </c>
      <c r="BM142" s="46" t="s">
        <v>399</v>
      </c>
      <c r="BN142" s="46" t="s">
        <v>399</v>
      </c>
      <c r="BO142" s="46" t="s">
        <v>399</v>
      </c>
      <c r="BP142" s="46" t="s">
        <v>366</v>
      </c>
      <c r="BQ142" s="46" t="s">
        <v>366</v>
      </c>
      <c r="BR142" s="46" t="s">
        <v>366</v>
      </c>
      <c r="BS142" s="46" t="s">
        <v>388</v>
      </c>
      <c r="BT142" s="46" t="s">
        <v>382</v>
      </c>
      <c r="BU142" s="46" t="s">
        <v>388</v>
      </c>
      <c r="BV142" s="46" t="s">
        <v>382</v>
      </c>
      <c r="BW142" s="46" t="s">
        <v>388</v>
      </c>
      <c r="BX142" s="46" t="s">
        <v>382</v>
      </c>
      <c r="BY142" s="47">
        <v>17</v>
      </c>
      <c r="BZ142" s="47">
        <v>96505</v>
      </c>
      <c r="CA142" s="47">
        <v>0</v>
      </c>
      <c r="CB142" s="47">
        <v>48</v>
      </c>
      <c r="CC142" s="47">
        <v>1</v>
      </c>
      <c r="CD142" s="46" t="s">
        <v>219</v>
      </c>
      <c r="CE142" s="62">
        <v>45083.5067708333</v>
      </c>
      <c r="CF142" s="45" t="s">
        <v>389</v>
      </c>
      <c r="CG142" s="66">
        <v>45083.5041739005</v>
      </c>
      <c r="CH142" s="67">
        <v>0.504166666666667</v>
      </c>
      <c r="CI142" s="45" t="s">
        <v>389</v>
      </c>
      <c r="CJ142" s="46" t="s">
        <v>390</v>
      </c>
      <c r="CK142" s="46" t="s">
        <v>234</v>
      </c>
      <c r="CL142" s="46" t="s">
        <v>234</v>
      </c>
      <c r="CM142" s="46" t="s">
        <v>225</v>
      </c>
      <c r="CN142" s="46" t="s">
        <v>225</v>
      </c>
      <c r="CO142" s="46" t="s">
        <v>366</v>
      </c>
      <c r="CP142" s="46" t="s">
        <v>225</v>
      </c>
      <c r="CQ142" s="46" t="s">
        <v>391</v>
      </c>
      <c r="CR142" s="46" t="s">
        <v>225</v>
      </c>
      <c r="CS142" s="46" t="s">
        <v>234</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45083.5042342708</v>
      </c>
      <c r="DP142" s="66">
        <v>45083.5041739005</v>
      </c>
      <c r="DQ142" s="46" t="s">
        <v>400</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365</v>
      </c>
      <c r="E147" s="76" t="s">
        <v>366</v>
      </c>
      <c r="F147" s="76" t="s">
        <v>367</v>
      </c>
      <c r="G147" s="76" t="s">
        <v>401</v>
      </c>
      <c r="H147" s="77">
        <v>1</v>
      </c>
      <c r="I147" s="77">
        <v>0</v>
      </c>
      <c r="J147" s="76" t="s">
        <v>234</v>
      </c>
      <c r="K147" s="76" t="s">
        <v>369</v>
      </c>
      <c r="L147" s="76" t="s">
        <v>369</v>
      </c>
      <c r="M147" s="75">
        <v>44874</v>
      </c>
      <c r="N147" s="76" t="s">
        <v>370</v>
      </c>
      <c r="O147" s="76" t="s">
        <v>366</v>
      </c>
      <c r="P147" s="77">
        <v>0</v>
      </c>
      <c r="Q147" s="76" t="s">
        <v>371</v>
      </c>
      <c r="R147" s="76" t="s">
        <v>372</v>
      </c>
      <c r="S147" s="77">
        <v>5</v>
      </c>
      <c r="T147" s="76" t="s">
        <v>373</v>
      </c>
      <c r="U147" s="77">
        <v>5</v>
      </c>
      <c r="V147" s="76" t="s">
        <v>401</v>
      </c>
      <c r="W147" s="76" t="s">
        <v>374</v>
      </c>
      <c r="X147" s="76" t="s">
        <v>234</v>
      </c>
      <c r="Y147" s="76" t="s">
        <v>375</v>
      </c>
      <c r="Z147" s="76" t="s">
        <v>376</v>
      </c>
      <c r="AA147" s="76" t="s">
        <v>377</v>
      </c>
      <c r="AB147" s="76" t="s">
        <v>402</v>
      </c>
      <c r="AC147" s="77">
        <v>2165</v>
      </c>
      <c r="AD147" s="76" t="s">
        <v>379</v>
      </c>
      <c r="AE147" s="102">
        <v>44875.2516666667</v>
      </c>
      <c r="AF147" s="76" t="s">
        <v>403</v>
      </c>
      <c r="AG147" s="76" t="s">
        <v>381</v>
      </c>
      <c r="AH147" s="76" t="s">
        <v>212</v>
      </c>
      <c r="AI147" s="76" t="s">
        <v>213</v>
      </c>
      <c r="AJ147" s="76" t="s">
        <v>404</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405</v>
      </c>
      <c r="AZ147" s="76" t="s">
        <v>406</v>
      </c>
      <c r="BA147" s="76" t="s">
        <v>232</v>
      </c>
      <c r="BB147" s="76" t="s">
        <v>379</v>
      </c>
      <c r="BC147" s="76" t="s">
        <v>382</v>
      </c>
      <c r="BD147" s="76" t="s">
        <v>407</v>
      </c>
      <c r="BE147" s="76" t="s">
        <v>382</v>
      </c>
      <c r="BF147" s="76" t="s">
        <v>387</v>
      </c>
      <c r="BG147" s="76" t="s">
        <v>387</v>
      </c>
      <c r="BH147" s="76" t="s">
        <v>240</v>
      </c>
      <c r="BI147" s="76" t="s">
        <v>234</v>
      </c>
      <c r="BJ147" s="76" t="s">
        <v>234</v>
      </c>
      <c r="BK147" s="76" t="s">
        <v>234</v>
      </c>
      <c r="BL147" s="76" t="s">
        <v>234</v>
      </c>
      <c r="BM147" s="76" t="s">
        <v>399</v>
      </c>
      <c r="BN147" s="76" t="s">
        <v>399</v>
      </c>
      <c r="BO147" s="76" t="s">
        <v>399</v>
      </c>
      <c r="BP147" s="76" t="s">
        <v>366</v>
      </c>
      <c r="BQ147" s="76" t="s">
        <v>366</v>
      </c>
      <c r="BR147" s="76" t="s">
        <v>366</v>
      </c>
      <c r="BS147" s="76" t="s">
        <v>388</v>
      </c>
      <c r="BT147" s="76" t="s">
        <v>382</v>
      </c>
      <c r="BU147" s="76" t="s">
        <v>388</v>
      </c>
      <c r="BV147" s="76" t="s">
        <v>382</v>
      </c>
      <c r="BW147" s="76" t="s">
        <v>388</v>
      </c>
      <c r="BX147" s="76" t="s">
        <v>382</v>
      </c>
      <c r="BY147" s="77">
        <v>1</v>
      </c>
      <c r="BZ147" s="77">
        <v>96505</v>
      </c>
      <c r="CA147" s="77">
        <v>0</v>
      </c>
      <c r="CB147" s="77">
        <v>10</v>
      </c>
      <c r="CC147" s="77">
        <v>5</v>
      </c>
      <c r="CD147" s="76" t="s">
        <v>219</v>
      </c>
      <c r="CE147" s="102">
        <v>45079.6084837963</v>
      </c>
      <c r="CF147" s="75" t="s">
        <v>389</v>
      </c>
      <c r="CG147" s="103">
        <v>45079.6071611458</v>
      </c>
      <c r="CH147" s="104">
        <v>0.607152777777778</v>
      </c>
      <c r="CI147" s="75" t="s">
        <v>389</v>
      </c>
      <c r="CJ147" s="76" t="s">
        <v>390</v>
      </c>
      <c r="CK147" s="76" t="s">
        <v>234</v>
      </c>
      <c r="CL147" s="76" t="s">
        <v>234</v>
      </c>
      <c r="CM147" s="76" t="s">
        <v>225</v>
      </c>
      <c r="CN147" s="76" t="s">
        <v>225</v>
      </c>
      <c r="CO147" s="76" t="s">
        <v>366</v>
      </c>
      <c r="CP147" s="76" t="s">
        <v>225</v>
      </c>
      <c r="CQ147" s="76" t="s">
        <v>391</v>
      </c>
      <c r="CR147" s="76" t="s">
        <v>225</v>
      </c>
      <c r="CS147" s="76" t="s">
        <v>225</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45079.6072195833</v>
      </c>
      <c r="DP147" s="103">
        <v>45079.6071611458</v>
      </c>
      <c r="DQ147" s="76" t="s">
        <v>408</v>
      </c>
      <c r="DR147"/>
    </row>
    <row r="148" s="41" customFormat="1" spans="1:122">
      <c r="A148" s="43" t="s">
        <v>442</v>
      </c>
      <c r="B148" s="45">
        <v>44874</v>
      </c>
      <c r="C148" s="45">
        <v>44874</v>
      </c>
      <c r="D148" s="46" t="s">
        <v>365</v>
      </c>
      <c r="E148" s="46" t="s">
        <v>366</v>
      </c>
      <c r="F148" s="46" t="s">
        <v>367</v>
      </c>
      <c r="G148" s="46" t="s">
        <v>401</v>
      </c>
      <c r="H148" s="47">
        <v>1</v>
      </c>
      <c r="I148" s="47">
        <v>0</v>
      </c>
      <c r="J148" s="46" t="s">
        <v>234</v>
      </c>
      <c r="K148" s="46" t="s">
        <v>369</v>
      </c>
      <c r="L148" s="46" t="s">
        <v>369</v>
      </c>
      <c r="M148" s="45">
        <v>44874</v>
      </c>
      <c r="N148" s="46" t="s">
        <v>370</v>
      </c>
      <c r="O148" s="46" t="s">
        <v>366</v>
      </c>
      <c r="P148" s="47">
        <v>0</v>
      </c>
      <c r="Q148" s="46" t="s">
        <v>371</v>
      </c>
      <c r="R148" s="46" t="s">
        <v>372</v>
      </c>
      <c r="S148" s="47">
        <v>5</v>
      </c>
      <c r="T148" s="46" t="s">
        <v>373</v>
      </c>
      <c r="U148" s="47">
        <v>5</v>
      </c>
      <c r="V148" s="46" t="s">
        <v>401</v>
      </c>
      <c r="W148" s="46" t="s">
        <v>374</v>
      </c>
      <c r="X148" s="46" t="s">
        <v>234</v>
      </c>
      <c r="Y148" s="46" t="s">
        <v>375</v>
      </c>
      <c r="Z148" s="46" t="s">
        <v>376</v>
      </c>
      <c r="AA148" s="46" t="s">
        <v>377</v>
      </c>
      <c r="AB148" s="46" t="s">
        <v>402</v>
      </c>
      <c r="AC148" s="47">
        <v>2165</v>
      </c>
      <c r="AD148" s="46" t="s">
        <v>379</v>
      </c>
      <c r="AE148" s="62">
        <v>44875.2516666667</v>
      </c>
      <c r="AF148" s="46" t="s">
        <v>403</v>
      </c>
      <c r="AG148" s="46" t="s">
        <v>381</v>
      </c>
      <c r="AH148" s="46" t="s">
        <v>212</v>
      </c>
      <c r="AI148" s="46" t="s">
        <v>213</v>
      </c>
      <c r="AJ148" s="46" t="s">
        <v>404</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405</v>
      </c>
      <c r="AZ148" s="46" t="s">
        <v>406</v>
      </c>
      <c r="BA148" s="46" t="s">
        <v>232</v>
      </c>
      <c r="BB148" s="46" t="s">
        <v>379</v>
      </c>
      <c r="BC148" s="46" t="s">
        <v>382</v>
      </c>
      <c r="BD148" s="46" t="s">
        <v>407</v>
      </c>
      <c r="BE148" s="46" t="s">
        <v>382</v>
      </c>
      <c r="BF148" s="46" t="s">
        <v>387</v>
      </c>
      <c r="BG148" s="46" t="s">
        <v>387</v>
      </c>
      <c r="BH148" s="46" t="s">
        <v>240</v>
      </c>
      <c r="BI148" s="46" t="s">
        <v>234</v>
      </c>
      <c r="BJ148" s="46" t="s">
        <v>234</v>
      </c>
      <c r="BK148" s="46" t="s">
        <v>234</v>
      </c>
      <c r="BL148" s="46" t="s">
        <v>234</v>
      </c>
      <c r="BM148" s="46" t="s">
        <v>399</v>
      </c>
      <c r="BN148" s="46" t="s">
        <v>399</v>
      </c>
      <c r="BO148" s="46" t="s">
        <v>399</v>
      </c>
      <c r="BP148" s="46" t="s">
        <v>366</v>
      </c>
      <c r="BQ148" s="46" t="s">
        <v>366</v>
      </c>
      <c r="BR148" s="46" t="s">
        <v>366</v>
      </c>
      <c r="BS148" s="46" t="s">
        <v>388</v>
      </c>
      <c r="BT148" s="46" t="s">
        <v>382</v>
      </c>
      <c r="BU148" s="46" t="s">
        <v>388</v>
      </c>
      <c r="BV148" s="46" t="s">
        <v>382</v>
      </c>
      <c r="BW148" s="46" t="s">
        <v>388</v>
      </c>
      <c r="BX148" s="46" t="s">
        <v>382</v>
      </c>
      <c r="BY148" s="47">
        <v>17</v>
      </c>
      <c r="BZ148" s="47">
        <v>96505</v>
      </c>
      <c r="CA148" s="47">
        <v>0</v>
      </c>
      <c r="CB148" s="47">
        <v>41</v>
      </c>
      <c r="CC148" s="47">
        <v>1</v>
      </c>
      <c r="CD148" s="46" t="s">
        <v>219</v>
      </c>
      <c r="CE148" s="62">
        <v>45083.5067708333</v>
      </c>
      <c r="CF148" s="45" t="s">
        <v>389</v>
      </c>
      <c r="CG148" s="66">
        <v>45083.504173912</v>
      </c>
      <c r="CH148" s="67">
        <v>0.504166666666667</v>
      </c>
      <c r="CI148" s="45" t="s">
        <v>389</v>
      </c>
      <c r="CJ148" s="46" t="s">
        <v>390</v>
      </c>
      <c r="CK148" s="46" t="s">
        <v>234</v>
      </c>
      <c r="CL148" s="46" t="s">
        <v>234</v>
      </c>
      <c r="CM148" s="46" t="s">
        <v>225</v>
      </c>
      <c r="CN148" s="46" t="s">
        <v>225</v>
      </c>
      <c r="CO148" s="46" t="s">
        <v>366</v>
      </c>
      <c r="CP148" s="46" t="s">
        <v>225</v>
      </c>
      <c r="CQ148" s="46" t="s">
        <v>391</v>
      </c>
      <c r="CR148" s="46" t="s">
        <v>225</v>
      </c>
      <c r="CS148" s="46" t="s">
        <v>225</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45083.5042344213</v>
      </c>
      <c r="DP148" s="66">
        <v>45083.504173912</v>
      </c>
      <c r="DQ148" s="46" t="s">
        <v>408</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365</v>
      </c>
      <c r="E153" s="76" t="s">
        <v>366</v>
      </c>
      <c r="F153" s="76" t="s">
        <v>367</v>
      </c>
      <c r="G153" s="76" t="s">
        <v>209</v>
      </c>
      <c r="H153" s="77">
        <v>1</v>
      </c>
      <c r="I153" s="77">
        <v>0</v>
      </c>
      <c r="J153" s="76" t="s">
        <v>234</v>
      </c>
      <c r="K153" s="76" t="s">
        <v>369</v>
      </c>
      <c r="L153" s="76" t="s">
        <v>369</v>
      </c>
      <c r="M153" s="75">
        <v>44874</v>
      </c>
      <c r="N153" s="76" t="s">
        <v>370</v>
      </c>
      <c r="O153" s="76" t="s">
        <v>366</v>
      </c>
      <c r="P153" s="77">
        <v>0</v>
      </c>
      <c r="Q153" s="76" t="s">
        <v>371</v>
      </c>
      <c r="R153" s="76" t="s">
        <v>372</v>
      </c>
      <c r="S153" s="77">
        <v>5</v>
      </c>
      <c r="T153" s="76" t="s">
        <v>373</v>
      </c>
      <c r="U153" s="77">
        <v>5</v>
      </c>
      <c r="V153" s="76" t="s">
        <v>209</v>
      </c>
      <c r="W153" s="76" t="s">
        <v>374</v>
      </c>
      <c r="X153" s="76" t="s">
        <v>234</v>
      </c>
      <c r="Y153" s="76" t="s">
        <v>375</v>
      </c>
      <c r="Z153" s="76" t="s">
        <v>376</v>
      </c>
      <c r="AA153" s="76" t="s">
        <v>377</v>
      </c>
      <c r="AB153" s="76" t="s">
        <v>409</v>
      </c>
      <c r="AC153" s="77">
        <v>2165</v>
      </c>
      <c r="AD153" s="76" t="s">
        <v>379</v>
      </c>
      <c r="AE153" s="102">
        <v>44875.2516666667</v>
      </c>
      <c r="AF153" s="76" t="s">
        <v>410</v>
      </c>
      <c r="AG153" s="76" t="s">
        <v>381</v>
      </c>
      <c r="AH153" s="76" t="s">
        <v>212</v>
      </c>
      <c r="AI153" s="76" t="s">
        <v>213</v>
      </c>
      <c r="AJ153" s="76" t="s">
        <v>210</v>
      </c>
      <c r="AK153" s="76" t="s">
        <v>366</v>
      </c>
      <c r="AL153" s="76" t="s">
        <v>382</v>
      </c>
      <c r="AM153" s="76" t="s">
        <v>366</v>
      </c>
      <c r="AN153" s="76" t="s">
        <v>233</v>
      </c>
      <c r="AO153" s="76" t="s">
        <v>366</v>
      </c>
      <c r="AP153" s="76" t="s">
        <v>379</v>
      </c>
      <c r="AQ153" s="76" t="s">
        <v>379</v>
      </c>
      <c r="AR153" s="76" t="s">
        <v>411</v>
      </c>
      <c r="AS153" s="76" t="s">
        <v>366</v>
      </c>
      <c r="AT153" s="76" t="s">
        <v>366</v>
      </c>
      <c r="AU153" s="77">
        <v>0</v>
      </c>
      <c r="AV153" s="76" t="s">
        <v>366</v>
      </c>
      <c r="AW153" s="76" t="s">
        <v>366</v>
      </c>
      <c r="AX153" s="76" t="s">
        <v>366</v>
      </c>
      <c r="AY153" s="76" t="s">
        <v>412</v>
      </c>
      <c r="AZ153" s="76" t="s">
        <v>413</v>
      </c>
      <c r="BA153" s="76" t="s">
        <v>232</v>
      </c>
      <c r="BB153" s="76" t="s">
        <v>379</v>
      </c>
      <c r="BC153" s="76" t="s">
        <v>382</v>
      </c>
      <c r="BD153" s="76" t="s">
        <v>414</v>
      </c>
      <c r="BE153" s="76" t="s">
        <v>382</v>
      </c>
      <c r="BF153" s="76" t="s">
        <v>415</v>
      </c>
      <c r="BG153" s="76" t="s">
        <v>387</v>
      </c>
      <c r="BH153" s="76" t="s">
        <v>240</v>
      </c>
      <c r="BI153" s="76" t="s">
        <v>234</v>
      </c>
      <c r="BJ153" s="76" t="s">
        <v>234</v>
      </c>
      <c r="BK153" s="76" t="s">
        <v>234</v>
      </c>
      <c r="BL153" s="76" t="s">
        <v>234</v>
      </c>
      <c r="BM153" s="76" t="s">
        <v>240</v>
      </c>
      <c r="BN153" s="76" t="s">
        <v>240</v>
      </c>
      <c r="BO153" s="76" t="s">
        <v>240</v>
      </c>
      <c r="BP153" s="76" t="s">
        <v>366</v>
      </c>
      <c r="BQ153" s="76" t="s">
        <v>366</v>
      </c>
      <c r="BR153" s="76" t="s">
        <v>366</v>
      </c>
      <c r="BS153" s="76" t="s">
        <v>388</v>
      </c>
      <c r="BT153" s="76" t="s">
        <v>382</v>
      </c>
      <c r="BU153" s="76" t="s">
        <v>388</v>
      </c>
      <c r="BV153" s="76" t="s">
        <v>382</v>
      </c>
      <c r="BW153" s="76" t="s">
        <v>388</v>
      </c>
      <c r="BX153" s="76" t="s">
        <v>382</v>
      </c>
      <c r="BY153" s="77">
        <v>1</v>
      </c>
      <c r="BZ153" s="77">
        <v>96505</v>
      </c>
      <c r="CA153" s="77">
        <v>0</v>
      </c>
      <c r="CB153" s="77">
        <v>6</v>
      </c>
      <c r="CC153" s="77">
        <v>11</v>
      </c>
      <c r="CD153" s="76" t="s">
        <v>219</v>
      </c>
      <c r="CE153" s="102">
        <v>45079.6084837963</v>
      </c>
      <c r="CF153" s="75" t="s">
        <v>389</v>
      </c>
      <c r="CG153" s="103">
        <v>45079.607161169</v>
      </c>
      <c r="CH153" s="104">
        <v>0.607152777777778</v>
      </c>
      <c r="CI153" s="75" t="s">
        <v>389</v>
      </c>
      <c r="CJ153" s="76" t="s">
        <v>390</v>
      </c>
      <c r="CK153" s="76" t="s">
        <v>234</v>
      </c>
      <c r="CL153" s="76" t="s">
        <v>234</v>
      </c>
      <c r="CM153" s="76" t="s">
        <v>225</v>
      </c>
      <c r="CN153" s="76" t="s">
        <v>225</v>
      </c>
      <c r="CO153" s="76" t="s">
        <v>366</v>
      </c>
      <c r="CP153" s="76" t="s">
        <v>225</v>
      </c>
      <c r="CQ153" s="76" t="s">
        <v>391</v>
      </c>
      <c r="CR153" s="76" t="s">
        <v>416</v>
      </c>
      <c r="CS153" s="76" t="s">
        <v>234</v>
      </c>
      <c r="CT153" s="76" t="s">
        <v>229</v>
      </c>
      <c r="CU153" s="76" t="s">
        <v>234</v>
      </c>
      <c r="CV153" s="76" t="s">
        <v>225</v>
      </c>
      <c r="CW153" s="76" t="s">
        <v>234</v>
      </c>
      <c r="CX153" s="76" t="s">
        <v>225</v>
      </c>
      <c r="CY153" s="76" t="s">
        <v>234</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45079.6072196759</v>
      </c>
      <c r="DP153" s="103">
        <v>45079.607161169</v>
      </c>
      <c r="DQ153" s="76" t="s">
        <v>417</v>
      </c>
      <c r="DR153"/>
    </row>
    <row r="154" s="41" customFormat="1" spans="1:122">
      <c r="A154" s="43" t="s">
        <v>442</v>
      </c>
      <c r="B154" s="45">
        <v>44874</v>
      </c>
      <c r="C154" s="45">
        <v>44874</v>
      </c>
      <c r="D154" s="46" t="s">
        <v>365</v>
      </c>
      <c r="E154" s="46" t="s">
        <v>366</v>
      </c>
      <c r="F154" s="46" t="s">
        <v>367</v>
      </c>
      <c r="G154" s="46" t="s">
        <v>209</v>
      </c>
      <c r="H154" s="47">
        <v>1</v>
      </c>
      <c r="I154" s="47">
        <v>0</v>
      </c>
      <c r="J154" s="46" t="s">
        <v>234</v>
      </c>
      <c r="K154" s="46" t="s">
        <v>369</v>
      </c>
      <c r="L154" s="46" t="s">
        <v>369</v>
      </c>
      <c r="M154" s="45">
        <v>44874</v>
      </c>
      <c r="N154" s="46" t="s">
        <v>370</v>
      </c>
      <c r="O154" s="46" t="s">
        <v>366</v>
      </c>
      <c r="P154" s="47">
        <v>0</v>
      </c>
      <c r="Q154" s="46" t="s">
        <v>371</v>
      </c>
      <c r="R154" s="46" t="s">
        <v>372</v>
      </c>
      <c r="S154" s="47">
        <v>5</v>
      </c>
      <c r="T154" s="46" t="s">
        <v>373</v>
      </c>
      <c r="U154" s="47">
        <v>5</v>
      </c>
      <c r="V154" s="46" t="s">
        <v>209</v>
      </c>
      <c r="W154" s="46" t="s">
        <v>374</v>
      </c>
      <c r="X154" s="46" t="s">
        <v>234</v>
      </c>
      <c r="Y154" s="46" t="s">
        <v>375</v>
      </c>
      <c r="Z154" s="46" t="s">
        <v>376</v>
      </c>
      <c r="AA154" s="46" t="s">
        <v>377</v>
      </c>
      <c r="AB154" s="46" t="s">
        <v>409</v>
      </c>
      <c r="AC154" s="47">
        <v>2165</v>
      </c>
      <c r="AD154" s="46" t="s">
        <v>379</v>
      </c>
      <c r="AE154" s="62">
        <v>44875.2516666667</v>
      </c>
      <c r="AF154" s="46" t="s">
        <v>410</v>
      </c>
      <c r="AG154" s="46" t="s">
        <v>381</v>
      </c>
      <c r="AH154" s="46" t="s">
        <v>212</v>
      </c>
      <c r="AI154" s="46" t="s">
        <v>213</v>
      </c>
      <c r="AJ154" s="46" t="s">
        <v>210</v>
      </c>
      <c r="AK154" s="46" t="s">
        <v>366</v>
      </c>
      <c r="AL154" s="46" t="s">
        <v>382</v>
      </c>
      <c r="AM154" s="46" t="s">
        <v>366</v>
      </c>
      <c r="AN154" s="46" t="s">
        <v>233</v>
      </c>
      <c r="AO154" s="46" t="s">
        <v>366</v>
      </c>
      <c r="AP154" s="46" t="s">
        <v>379</v>
      </c>
      <c r="AQ154" s="46" t="s">
        <v>379</v>
      </c>
      <c r="AR154" s="46" t="s">
        <v>411</v>
      </c>
      <c r="AS154" s="46" t="s">
        <v>366</v>
      </c>
      <c r="AT154" s="46" t="s">
        <v>366</v>
      </c>
      <c r="AU154" s="47">
        <v>0</v>
      </c>
      <c r="AV154" s="46" t="s">
        <v>366</v>
      </c>
      <c r="AW154" s="46" t="s">
        <v>366</v>
      </c>
      <c r="AX154" s="46" t="s">
        <v>366</v>
      </c>
      <c r="AY154" s="46" t="s">
        <v>412</v>
      </c>
      <c r="AZ154" s="46" t="s">
        <v>413</v>
      </c>
      <c r="BA154" s="46" t="s">
        <v>232</v>
      </c>
      <c r="BB154" s="46" t="s">
        <v>379</v>
      </c>
      <c r="BC154" s="46" t="s">
        <v>382</v>
      </c>
      <c r="BD154" s="46" t="s">
        <v>414</v>
      </c>
      <c r="BE154" s="46" t="s">
        <v>382</v>
      </c>
      <c r="BF154" s="46" t="s">
        <v>415</v>
      </c>
      <c r="BG154" s="46" t="s">
        <v>387</v>
      </c>
      <c r="BH154" s="46" t="s">
        <v>240</v>
      </c>
      <c r="BI154" s="46" t="s">
        <v>234</v>
      </c>
      <c r="BJ154" s="46" t="s">
        <v>234</v>
      </c>
      <c r="BK154" s="46" t="s">
        <v>234</v>
      </c>
      <c r="BL154" s="46" t="s">
        <v>234</v>
      </c>
      <c r="BM154" s="46" t="s">
        <v>240</v>
      </c>
      <c r="BN154" s="46" t="s">
        <v>240</v>
      </c>
      <c r="BO154" s="46" t="s">
        <v>240</v>
      </c>
      <c r="BP154" s="46" t="s">
        <v>366</v>
      </c>
      <c r="BQ154" s="46" t="s">
        <v>366</v>
      </c>
      <c r="BR154" s="46" t="s">
        <v>366</v>
      </c>
      <c r="BS154" s="46" t="s">
        <v>388</v>
      </c>
      <c r="BT154" s="46" t="s">
        <v>382</v>
      </c>
      <c r="BU154" s="46" t="s">
        <v>388</v>
      </c>
      <c r="BV154" s="46" t="s">
        <v>382</v>
      </c>
      <c r="BW154" s="46" t="s">
        <v>388</v>
      </c>
      <c r="BX154" s="46" t="s">
        <v>382</v>
      </c>
      <c r="BY154" s="47">
        <v>17</v>
      </c>
      <c r="BZ154" s="47">
        <v>96505</v>
      </c>
      <c r="CA154" s="47">
        <v>0</v>
      </c>
      <c r="CB154" s="47">
        <v>43</v>
      </c>
      <c r="CC154" s="47">
        <v>9</v>
      </c>
      <c r="CD154" s="46" t="s">
        <v>219</v>
      </c>
      <c r="CE154" s="62">
        <v>45083.5067708333</v>
      </c>
      <c r="CF154" s="45" t="s">
        <v>389</v>
      </c>
      <c r="CG154" s="66">
        <v>45083.5041739352</v>
      </c>
      <c r="CH154" s="67">
        <v>0.504166666666667</v>
      </c>
      <c r="CI154" s="45" t="s">
        <v>389</v>
      </c>
      <c r="CJ154" s="46" t="s">
        <v>390</v>
      </c>
      <c r="CK154" s="46" t="s">
        <v>234</v>
      </c>
      <c r="CL154" s="46" t="s">
        <v>234</v>
      </c>
      <c r="CM154" s="46" t="s">
        <v>225</v>
      </c>
      <c r="CN154" s="46" t="s">
        <v>225</v>
      </c>
      <c r="CO154" s="46" t="s">
        <v>366</v>
      </c>
      <c r="CP154" s="46" t="s">
        <v>225</v>
      </c>
      <c r="CQ154" s="46" t="s">
        <v>391</v>
      </c>
      <c r="CR154" s="46" t="s">
        <v>416</v>
      </c>
      <c r="CS154" s="46" t="s">
        <v>234</v>
      </c>
      <c r="CT154" s="46" t="s">
        <v>229</v>
      </c>
      <c r="CU154" s="46" t="s">
        <v>234</v>
      </c>
      <c r="CV154" s="46" t="s">
        <v>225</v>
      </c>
      <c r="CW154" s="46" t="s">
        <v>234</v>
      </c>
      <c r="CX154" s="46" t="s">
        <v>225</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45083.5042344907</v>
      </c>
      <c r="DP154" s="66">
        <v>45083.5041739352</v>
      </c>
      <c r="DQ154" s="46" t="s">
        <v>417</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443</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446</v>
      </c>
      <c r="J162" s="41" t="s">
        <v>447</v>
      </c>
      <c r="O162" s="41" t="s">
        <v>448</v>
      </c>
    </row>
    <row r="163" s="41" customFormat="1" spans="1:15">
      <c r="A163" s="79">
        <v>1</v>
      </c>
      <c r="B163" s="80" t="s">
        <v>449</v>
      </c>
      <c r="C163" s="81"/>
      <c r="D163" s="81"/>
      <c r="E163" s="81"/>
      <c r="F163" s="81"/>
      <c r="G163" s="81"/>
      <c r="H163" s="81"/>
      <c r="I163" s="92"/>
      <c r="J163" s="93" t="s">
        <v>449</v>
      </c>
      <c r="K163" s="81"/>
      <c r="L163" s="81"/>
      <c r="M163" s="81"/>
      <c r="N163" s="81"/>
      <c r="O163" s="94">
        <f t="shared" ref="O163:O181" si="16">MATCH(J163,$B$163:$B$172,0)</f>
        <v>1</v>
      </c>
    </row>
    <row r="164" s="41" customFormat="1" spans="1:15">
      <c r="A164" s="82">
        <v>2</v>
      </c>
      <c r="B164" s="83" t="s">
        <v>450</v>
      </c>
      <c r="C164" s="84"/>
      <c r="D164" s="84"/>
      <c r="E164" s="84"/>
      <c r="F164" s="84"/>
      <c r="G164" s="84"/>
      <c r="H164" s="84"/>
      <c r="I164" s="95"/>
      <c r="J164" s="96" t="s">
        <v>450</v>
      </c>
      <c r="K164" s="84"/>
      <c r="L164" s="84"/>
      <c r="M164" s="84"/>
      <c r="N164" s="84"/>
      <c r="O164" s="97">
        <f t="shared" si="16"/>
        <v>2</v>
      </c>
    </row>
    <row r="165" s="41" customFormat="1" spans="1:15">
      <c r="A165" s="82">
        <v>3</v>
      </c>
      <c r="B165" s="83" t="s">
        <v>451</v>
      </c>
      <c r="C165" s="84"/>
      <c r="D165" s="84"/>
      <c r="E165" s="84"/>
      <c r="F165" s="84"/>
      <c r="G165" s="84"/>
      <c r="H165" s="84"/>
      <c r="I165" s="95"/>
      <c r="J165" s="96" t="s">
        <v>451</v>
      </c>
      <c r="K165" s="84"/>
      <c r="L165" s="84"/>
      <c r="M165" s="84"/>
      <c r="N165" s="84"/>
      <c r="O165" s="97">
        <f t="shared" si="16"/>
        <v>3</v>
      </c>
    </row>
    <row r="166" s="41" customFormat="1" spans="1:15">
      <c r="A166" s="82">
        <v>4</v>
      </c>
      <c r="B166" s="83" t="s">
        <v>452</v>
      </c>
      <c r="C166" s="84"/>
      <c r="D166" s="84"/>
      <c r="E166" s="84"/>
      <c r="F166" s="84"/>
      <c r="G166" s="84"/>
      <c r="H166" s="84"/>
      <c r="I166" s="95"/>
      <c r="J166" s="96" t="s">
        <v>452</v>
      </c>
      <c r="K166" s="84"/>
      <c r="L166" s="84"/>
      <c r="M166" s="84"/>
      <c r="N166" s="84"/>
      <c r="O166" s="97">
        <f t="shared" si="16"/>
        <v>4</v>
      </c>
    </row>
    <row r="167" s="41" customFormat="1" spans="1:15">
      <c r="A167" s="82">
        <v>5</v>
      </c>
      <c r="B167" s="83" t="s">
        <v>453</v>
      </c>
      <c r="C167" s="84"/>
      <c r="D167" s="84"/>
      <c r="E167" s="84"/>
      <c r="F167" s="84"/>
      <c r="G167" s="84"/>
      <c r="H167" s="84"/>
      <c r="I167" s="95"/>
      <c r="J167" s="96" t="s">
        <v>453</v>
      </c>
      <c r="K167" s="84"/>
      <c r="L167" s="84"/>
      <c r="M167" s="84"/>
      <c r="N167" s="84"/>
      <c r="O167" s="97">
        <f t="shared" si="16"/>
        <v>5</v>
      </c>
    </row>
    <row r="168" s="41" customFormat="1" spans="1:15">
      <c r="A168" s="82">
        <v>6</v>
      </c>
      <c r="B168" s="83" t="s">
        <v>454</v>
      </c>
      <c r="C168" s="84"/>
      <c r="D168" s="84"/>
      <c r="E168" s="84"/>
      <c r="F168" s="84"/>
      <c r="G168" s="84"/>
      <c r="H168" s="84"/>
      <c r="I168" s="95"/>
      <c r="J168" s="96" t="s">
        <v>454</v>
      </c>
      <c r="K168" s="84"/>
      <c r="L168" s="84"/>
      <c r="M168" s="84"/>
      <c r="N168" s="84"/>
      <c r="O168" s="97">
        <f t="shared" si="16"/>
        <v>6</v>
      </c>
    </row>
    <row r="169" s="41" customFormat="1" spans="1:15">
      <c r="A169" s="82">
        <v>7</v>
      </c>
      <c r="B169" s="83" t="s">
        <v>455</v>
      </c>
      <c r="C169" s="84"/>
      <c r="D169" s="84"/>
      <c r="E169" s="84"/>
      <c r="F169" s="84"/>
      <c r="G169" s="84"/>
      <c r="H169" s="84"/>
      <c r="I169" s="95"/>
      <c r="J169" s="96" t="s">
        <v>455</v>
      </c>
      <c r="K169" s="84"/>
      <c r="L169" s="84"/>
      <c r="M169" s="84"/>
      <c r="N169" s="84"/>
      <c r="O169" s="97">
        <f t="shared" si="16"/>
        <v>7</v>
      </c>
    </row>
    <row r="170" s="41" customFormat="1" spans="1:15">
      <c r="A170" s="82">
        <v>8</v>
      </c>
      <c r="B170" s="83" t="s">
        <v>456</v>
      </c>
      <c r="C170" s="84"/>
      <c r="D170" s="84"/>
      <c r="E170" s="84"/>
      <c r="F170" s="84"/>
      <c r="G170" s="84"/>
      <c r="H170" s="84"/>
      <c r="I170" s="95"/>
      <c r="J170" s="96" t="s">
        <v>456</v>
      </c>
      <c r="K170" s="84"/>
      <c r="L170" s="84"/>
      <c r="M170" s="84"/>
      <c r="N170" s="84"/>
      <c r="O170" s="97">
        <f t="shared" si="16"/>
        <v>8</v>
      </c>
    </row>
    <row r="171" s="41" customFormat="1" spans="1:15">
      <c r="A171" s="82">
        <v>9</v>
      </c>
      <c r="B171" s="83" t="s">
        <v>457</v>
      </c>
      <c r="C171" s="84"/>
      <c r="D171" s="84"/>
      <c r="E171" s="84"/>
      <c r="F171" s="84"/>
      <c r="G171" s="84"/>
      <c r="H171" s="84"/>
      <c r="I171" s="95"/>
      <c r="J171" s="96" t="s">
        <v>457</v>
      </c>
      <c r="K171" s="84"/>
      <c r="L171" s="84"/>
      <c r="M171" s="84"/>
      <c r="N171" s="84"/>
      <c r="O171" s="97">
        <f t="shared" si="16"/>
        <v>9</v>
      </c>
    </row>
    <row r="172" s="41" customFormat="1" spans="1:15">
      <c r="A172" s="82">
        <v>10</v>
      </c>
      <c r="B172" s="83" t="s">
        <v>458</v>
      </c>
      <c r="C172" s="84"/>
      <c r="D172" s="84"/>
      <c r="E172" s="84"/>
      <c r="F172" s="84"/>
      <c r="G172" s="84"/>
      <c r="H172" s="84"/>
      <c r="I172" s="95"/>
      <c r="J172" s="96" t="s">
        <v>458</v>
      </c>
      <c r="K172" s="84"/>
      <c r="L172" s="84"/>
      <c r="M172" s="84"/>
      <c r="N172" s="84"/>
      <c r="O172" s="97">
        <f t="shared" si="16"/>
        <v>10</v>
      </c>
    </row>
    <row r="173" s="41" customFormat="1"/>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287" man="1"/>
  </col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70" zoomScaleNormal="70" zoomScaleSheetLayoutView="70" workbookViewId="0">
      <selection activeCell="A26" sqref="A26"/>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451</v>
      </c>
      <c r="B2" s="28"/>
      <c r="C2" s="28"/>
      <c r="D2" s="29"/>
      <c r="E2" s="30" t="s">
        <v>451</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37700689000</v>
      </c>
      <c r="C8" s="33"/>
      <c r="D8" s="33"/>
      <c r="E8" s="34" t="s">
        <v>465</v>
      </c>
      <c r="F8" s="36" t="str">
        <f>MIDB($E$2,9,11)</f>
        <v>37700689000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0000795</v>
      </c>
      <c r="C12" s="33"/>
      <c r="D12" s="33"/>
      <c r="E12" s="34" t="s">
        <v>469</v>
      </c>
      <c r="F12" s="36" t="str">
        <f>MIDB($E$2,20,7)</f>
        <v>0000795</v>
      </c>
      <c r="G12" s="34"/>
      <c r="H12" s="34"/>
    </row>
    <row r="13" spans="1:8">
      <c r="A13" s="33" t="s">
        <v>470</v>
      </c>
      <c r="B13" s="35" t="str">
        <f>MIDB($A$2,27,11)</f>
        <v>37700689002</v>
      </c>
      <c r="C13" s="33"/>
      <c r="D13" s="33"/>
      <c r="E13" s="34" t="s">
        <v>470</v>
      </c>
      <c r="F13" s="36" t="str">
        <f>MIDB($E$2,27,11)</f>
        <v>37700689002</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0000795</v>
      </c>
      <c r="C17" s="33"/>
      <c r="D17" s="33"/>
      <c r="E17" s="34" t="s">
        <v>471</v>
      </c>
      <c r="F17" s="36" t="str">
        <f>MIDB($E$2,38,7)</f>
        <v>0000795</v>
      </c>
      <c r="G17" s="34"/>
      <c r="H17" s="34"/>
    </row>
    <row r="18" spans="1:8">
      <c r="A18" s="33" t="s">
        <v>472</v>
      </c>
      <c r="B18" s="35" t="str">
        <f>MIDB($A$2,45,8)</f>
        <v>      30</v>
      </c>
      <c r="C18" s="33"/>
      <c r="D18" s="33"/>
      <c r="E18" s="34" t="s">
        <v>472</v>
      </c>
      <c r="F18" s="36" t="str">
        <f>MIDB($E$2,45,8)</f>
        <v>      30</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110"/>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0101</v>
      </c>
      <c r="C25" s="33"/>
      <c r="D25" s="33"/>
      <c r="E25" s="34" t="s">
        <v>479</v>
      </c>
      <c r="F25" s="36" t="str">
        <f>MIDB($E$2,65,4)</f>
        <v>0101</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3</v>
      </c>
      <c r="C29" s="33"/>
      <c r="D29" s="33"/>
      <c r="E29" s="34" t="s">
        <v>482</v>
      </c>
      <c r="F29" s="37" t="str">
        <f>MIDB($E$2,73,1)</f>
        <v>3</v>
      </c>
      <c r="G29" s="34"/>
      <c r="H29" s="34"/>
    </row>
    <row r="30" spans="1:8">
      <c r="A30" s="33" t="s">
        <v>483</v>
      </c>
      <c r="B30" s="37" t="str">
        <f>MIDB($A$2,74,1)</f>
        <v>3</v>
      </c>
      <c r="C30" s="33"/>
      <c r="D30" s="33"/>
      <c r="E30" s="34" t="s">
        <v>483</v>
      </c>
      <c r="F30" s="37" t="str">
        <f>MIDB($E$2,74,1)</f>
        <v>3</v>
      </c>
      <c r="G30" s="34"/>
      <c r="H30" s="34"/>
    </row>
    <row r="31" spans="1:8">
      <c r="A31" s="33" t="s">
        <v>484</v>
      </c>
      <c r="B31" s="37" t="str">
        <f>MIDB($A$2,75,1)</f>
        <v>3</v>
      </c>
      <c r="C31" s="33"/>
      <c r="D31" s="33"/>
      <c r="E31" s="34" t="s">
        <v>484</v>
      </c>
      <c r="F31" s="37" t="str">
        <f>MIDB($E$2,75,1)</f>
        <v>3</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096505</v>
      </c>
      <c r="C44" s="38"/>
      <c r="D44" s="38"/>
      <c r="E44" s="39" t="s">
        <v>495</v>
      </c>
      <c r="F44" s="36" t="str">
        <f>MIDB($E$2,105,6)</f>
        <v>096505</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 right="0.75" top="1" bottom="1" header="0.509027777777778" footer="0.509027777777778"/>
  <pageSetup paperSize="9" scale="50"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10"/>
  <sheetViews>
    <sheetView showGridLines="0" view="pageBreakPreview" zoomScale="70" zoomScaleNormal="70" zoomScaleSheetLayoutView="70" workbookViewId="0">
      <selection activeCell="A3" sqref="A3"/>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509</v>
      </c>
    </row>
    <row r="3" ht="30.75" spans="1:1">
      <c r="A3" s="23" t="s">
        <v>510</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511</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513</v>
      </c>
      <c r="D70" s="76" t="s">
        <v>366</v>
      </c>
      <c r="E70" s="76" t="s">
        <v>367</v>
      </c>
      <c r="F70" s="76" t="s">
        <v>368</v>
      </c>
      <c r="G70" s="77">
        <v>1</v>
      </c>
      <c r="H70" s="77">
        <v>0</v>
      </c>
      <c r="I70" s="76" t="s">
        <v>234</v>
      </c>
      <c r="J70" s="76" t="s">
        <v>369</v>
      </c>
      <c r="K70" s="76" t="s">
        <v>369</v>
      </c>
      <c r="L70" s="75">
        <v>44874</v>
      </c>
      <c r="M70" s="76" t="s">
        <v>514</v>
      </c>
      <c r="N70" s="76" t="s">
        <v>366</v>
      </c>
      <c r="O70" s="77">
        <v>0</v>
      </c>
      <c r="P70" s="76" t="s">
        <v>515</v>
      </c>
      <c r="Q70" s="76" t="s">
        <v>516</v>
      </c>
      <c r="R70" s="77">
        <v>25</v>
      </c>
      <c r="S70" s="76" t="s">
        <v>517</v>
      </c>
      <c r="T70" s="77">
        <v>5</v>
      </c>
      <c r="U70" s="76" t="s">
        <v>368</v>
      </c>
      <c r="V70" s="76" t="s">
        <v>374</v>
      </c>
      <c r="W70" s="76" t="s">
        <v>234</v>
      </c>
      <c r="X70" s="76" t="s">
        <v>375</v>
      </c>
      <c r="Y70" s="76" t="s">
        <v>376</v>
      </c>
      <c r="Z70" s="76" t="s">
        <v>377</v>
      </c>
      <c r="AA70" s="76" t="s">
        <v>518</v>
      </c>
      <c r="AB70" s="77">
        <v>125</v>
      </c>
      <c r="AC70" s="76" t="s">
        <v>379</v>
      </c>
      <c r="AD70" s="102">
        <v>44875.1368981482</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519</v>
      </c>
      <c r="AY70" s="76" t="s">
        <v>520</v>
      </c>
      <c r="AZ70" s="76" t="s">
        <v>232</v>
      </c>
      <c r="BA70" s="76" t="s">
        <v>379</v>
      </c>
      <c r="BB70" s="76" t="s">
        <v>382</v>
      </c>
      <c r="BC70" s="76" t="s">
        <v>521</v>
      </c>
      <c r="BD70" s="76" t="s">
        <v>382</v>
      </c>
      <c r="BE70" s="76" t="s">
        <v>387</v>
      </c>
      <c r="BF70" s="76" t="s">
        <v>387</v>
      </c>
      <c r="BG70" s="76" t="s">
        <v>240</v>
      </c>
      <c r="BH70" s="76" t="s">
        <v>234</v>
      </c>
      <c r="BI70" s="76" t="s">
        <v>234</v>
      </c>
      <c r="BJ70" s="76" t="s">
        <v>234</v>
      </c>
      <c r="BK70" s="76" t="s">
        <v>234</v>
      </c>
      <c r="BL70" s="76" t="s">
        <v>240</v>
      </c>
      <c r="BM70" s="76" t="s">
        <v>240</v>
      </c>
      <c r="BN70" s="76" t="s">
        <v>240</v>
      </c>
      <c r="BO70" s="76" t="s">
        <v>366</v>
      </c>
      <c r="BP70" s="76" t="s">
        <v>366</v>
      </c>
      <c r="BQ70" s="76" t="s">
        <v>366</v>
      </c>
      <c r="BR70" s="76" t="s">
        <v>522</v>
      </c>
      <c r="BS70" s="76" t="s">
        <v>382</v>
      </c>
      <c r="BT70" s="76" t="s">
        <v>523</v>
      </c>
      <c r="BU70" s="76" t="s">
        <v>382</v>
      </c>
      <c r="BV70" s="76" t="s">
        <v>523</v>
      </c>
      <c r="BW70" s="76" t="s">
        <v>382</v>
      </c>
      <c r="BX70" s="77">
        <v>1</v>
      </c>
      <c r="BY70" s="77">
        <v>7925</v>
      </c>
      <c r="BZ70" s="77">
        <v>0</v>
      </c>
      <c r="CA70" s="77">
        <v>5</v>
      </c>
      <c r="CB70" s="77">
        <v>20</v>
      </c>
      <c r="CC70" s="76" t="s">
        <v>219</v>
      </c>
      <c r="CD70" s="102">
        <v>45079.6092013889</v>
      </c>
      <c r="CE70" s="75" t="s">
        <v>389</v>
      </c>
      <c r="CF70" s="103">
        <v>45079.607917963</v>
      </c>
      <c r="CG70" s="104">
        <v>0.607916666666667</v>
      </c>
      <c r="CH70" s="75" t="s">
        <v>389</v>
      </c>
      <c r="CI70" s="76" t="s">
        <v>390</v>
      </c>
      <c r="CJ70" s="76" t="s">
        <v>234</v>
      </c>
      <c r="CK70" s="76" t="s">
        <v>234</v>
      </c>
      <c r="CL70" s="76" t="s">
        <v>225</v>
      </c>
      <c r="CM70" s="76" t="s">
        <v>225</v>
      </c>
      <c r="CN70" s="76" t="s">
        <v>366</v>
      </c>
      <c r="CO70" s="76" t="s">
        <v>225</v>
      </c>
      <c r="CP70" s="76" t="s">
        <v>391</v>
      </c>
      <c r="CQ70" s="76" t="s">
        <v>225</v>
      </c>
      <c r="CR70" s="76" t="s">
        <v>225</v>
      </c>
      <c r="CS70" s="76" t="s">
        <v>229</v>
      </c>
      <c r="CT70" s="76" t="s">
        <v>234</v>
      </c>
      <c r="CU70" s="76" t="s">
        <v>225</v>
      </c>
      <c r="CV70" s="76" t="s">
        <v>234</v>
      </c>
      <c r="CW70" s="76" t="s">
        <v>225</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45079.60797625</v>
      </c>
      <c r="DO70" s="103">
        <v>45079.607917963</v>
      </c>
      <c r="DP70" s="76" t="s">
        <v>524</v>
      </c>
    </row>
    <row r="71" spans="1:120">
      <c r="A71" s="75">
        <v>44874</v>
      </c>
      <c r="B71" s="75">
        <v>44874</v>
      </c>
      <c r="C71" s="76" t="s">
        <v>513</v>
      </c>
      <c r="D71" s="76" t="s">
        <v>366</v>
      </c>
      <c r="E71" s="76" t="s">
        <v>367</v>
      </c>
      <c r="F71" s="76" t="s">
        <v>393</v>
      </c>
      <c r="G71" s="77">
        <v>1</v>
      </c>
      <c r="H71" s="77">
        <v>0</v>
      </c>
      <c r="I71" s="76" t="s">
        <v>234</v>
      </c>
      <c r="J71" s="76" t="s">
        <v>369</v>
      </c>
      <c r="K71" s="76" t="s">
        <v>369</v>
      </c>
      <c r="L71" s="75">
        <v>44874</v>
      </c>
      <c r="M71" s="76" t="s">
        <v>514</v>
      </c>
      <c r="N71" s="76" t="s">
        <v>366</v>
      </c>
      <c r="O71" s="77">
        <v>0</v>
      </c>
      <c r="P71" s="76" t="s">
        <v>515</v>
      </c>
      <c r="Q71" s="76" t="s">
        <v>516</v>
      </c>
      <c r="R71" s="77">
        <v>25</v>
      </c>
      <c r="S71" s="76" t="s">
        <v>517</v>
      </c>
      <c r="T71" s="77">
        <v>5</v>
      </c>
      <c r="U71" s="76" t="s">
        <v>393</v>
      </c>
      <c r="V71" s="76" t="s">
        <v>374</v>
      </c>
      <c r="W71" s="76" t="s">
        <v>234</v>
      </c>
      <c r="X71" s="76" t="s">
        <v>375</v>
      </c>
      <c r="Y71" s="76" t="s">
        <v>376</v>
      </c>
      <c r="Z71" s="76" t="s">
        <v>377</v>
      </c>
      <c r="AA71" s="76" t="s">
        <v>394</v>
      </c>
      <c r="AB71" s="77">
        <v>125</v>
      </c>
      <c r="AC71" s="76" t="s">
        <v>379</v>
      </c>
      <c r="AD71" s="102">
        <v>44875.1368981482</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525</v>
      </c>
      <c r="AY71" s="76" t="s">
        <v>526</v>
      </c>
      <c r="AZ71" s="76" t="s">
        <v>232</v>
      </c>
      <c r="BA71" s="76" t="s">
        <v>379</v>
      </c>
      <c r="BB71" s="76" t="s">
        <v>382</v>
      </c>
      <c r="BC71" s="76" t="s">
        <v>527</v>
      </c>
      <c r="BD71" s="76" t="s">
        <v>382</v>
      </c>
      <c r="BE71" s="76" t="s">
        <v>528</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522</v>
      </c>
      <c r="BS71" s="76" t="s">
        <v>382</v>
      </c>
      <c r="BT71" s="76" t="s">
        <v>523</v>
      </c>
      <c r="BU71" s="76" t="s">
        <v>382</v>
      </c>
      <c r="BV71" s="76" t="s">
        <v>523</v>
      </c>
      <c r="BW71" s="76" t="s">
        <v>382</v>
      </c>
      <c r="BX71" s="77">
        <v>1</v>
      </c>
      <c r="BY71" s="77">
        <v>7925</v>
      </c>
      <c r="BZ71" s="77">
        <v>0</v>
      </c>
      <c r="CA71" s="77">
        <v>14</v>
      </c>
      <c r="CB71" s="77">
        <v>1</v>
      </c>
      <c r="CC71" s="76" t="s">
        <v>219</v>
      </c>
      <c r="CD71" s="102">
        <v>45079.6092013889</v>
      </c>
      <c r="CE71" s="75" t="s">
        <v>389</v>
      </c>
      <c r="CF71" s="103">
        <v>45079.6079176389</v>
      </c>
      <c r="CG71" s="104">
        <v>0.607916666666667</v>
      </c>
      <c r="CH71" s="75" t="s">
        <v>389</v>
      </c>
      <c r="CI71" s="76" t="s">
        <v>390</v>
      </c>
      <c r="CJ71" s="76" t="s">
        <v>234</v>
      </c>
      <c r="CK71" s="76" t="s">
        <v>234</v>
      </c>
      <c r="CL71" s="76" t="s">
        <v>225</v>
      </c>
      <c r="CM71" s="76" t="s">
        <v>225</v>
      </c>
      <c r="CN71" s="76" t="s">
        <v>366</v>
      </c>
      <c r="CO71" s="76" t="s">
        <v>225</v>
      </c>
      <c r="CP71" s="76" t="s">
        <v>391</v>
      </c>
      <c r="CQ71" s="76" t="s">
        <v>225</v>
      </c>
      <c r="CR71" s="76" t="s">
        <v>234</v>
      </c>
      <c r="CS71" s="76" t="s">
        <v>229</v>
      </c>
      <c r="CT71" s="76" t="s">
        <v>234</v>
      </c>
      <c r="CU71" s="76" t="s">
        <v>225</v>
      </c>
      <c r="CV71" s="76" t="s">
        <v>234</v>
      </c>
      <c r="CW71" s="76" t="s">
        <v>225</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45079.6079761574</v>
      </c>
      <c r="DO71" s="103">
        <v>45079.6079176389</v>
      </c>
      <c r="DP71" s="76" t="s">
        <v>530</v>
      </c>
    </row>
    <row r="72" spans="1:120">
      <c r="A72" s="75">
        <v>44874</v>
      </c>
      <c r="B72" s="75">
        <v>44874</v>
      </c>
      <c r="C72" s="76" t="s">
        <v>513</v>
      </c>
      <c r="D72" s="76" t="s">
        <v>366</v>
      </c>
      <c r="E72" s="76" t="s">
        <v>367</v>
      </c>
      <c r="F72" s="76" t="s">
        <v>401</v>
      </c>
      <c r="G72" s="77">
        <v>1</v>
      </c>
      <c r="H72" s="77">
        <v>0</v>
      </c>
      <c r="I72" s="76" t="s">
        <v>234</v>
      </c>
      <c r="J72" s="76" t="s">
        <v>369</v>
      </c>
      <c r="K72" s="76" t="s">
        <v>369</v>
      </c>
      <c r="L72" s="75">
        <v>44874</v>
      </c>
      <c r="M72" s="76" t="s">
        <v>514</v>
      </c>
      <c r="N72" s="76" t="s">
        <v>366</v>
      </c>
      <c r="O72" s="77">
        <v>0</v>
      </c>
      <c r="P72" s="76" t="s">
        <v>515</v>
      </c>
      <c r="Q72" s="76" t="s">
        <v>516</v>
      </c>
      <c r="R72" s="77">
        <v>25</v>
      </c>
      <c r="S72" s="76" t="s">
        <v>517</v>
      </c>
      <c r="T72" s="77">
        <v>5</v>
      </c>
      <c r="U72" s="76" t="s">
        <v>401</v>
      </c>
      <c r="V72" s="76" t="s">
        <v>374</v>
      </c>
      <c r="W72" s="76" t="s">
        <v>234</v>
      </c>
      <c r="X72" s="76" t="s">
        <v>375</v>
      </c>
      <c r="Y72" s="76" t="s">
        <v>376</v>
      </c>
      <c r="Z72" s="76" t="s">
        <v>377</v>
      </c>
      <c r="AA72" s="76" t="s">
        <v>531</v>
      </c>
      <c r="AB72" s="77">
        <v>125</v>
      </c>
      <c r="AC72" s="76" t="s">
        <v>379</v>
      </c>
      <c r="AD72" s="102">
        <v>44875.1368981482</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532</v>
      </c>
      <c r="AY72" s="76" t="s">
        <v>533</v>
      </c>
      <c r="AZ72" s="76" t="s">
        <v>232</v>
      </c>
      <c r="BA72" s="76" t="s">
        <v>379</v>
      </c>
      <c r="BB72" s="76" t="s">
        <v>382</v>
      </c>
      <c r="BC72" s="76" t="s">
        <v>534</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522</v>
      </c>
      <c r="BS72" s="76" t="s">
        <v>382</v>
      </c>
      <c r="BT72" s="76" t="s">
        <v>523</v>
      </c>
      <c r="BU72" s="76" t="s">
        <v>382</v>
      </c>
      <c r="BV72" s="76" t="s">
        <v>523</v>
      </c>
      <c r="BW72" s="76" t="s">
        <v>382</v>
      </c>
      <c r="BX72" s="77">
        <v>1</v>
      </c>
      <c r="BY72" s="77">
        <v>7925</v>
      </c>
      <c r="BZ72" s="77">
        <v>0</v>
      </c>
      <c r="CA72" s="77">
        <v>13</v>
      </c>
      <c r="CB72" s="77">
        <v>5</v>
      </c>
      <c r="CC72" s="76" t="s">
        <v>219</v>
      </c>
      <c r="CD72" s="102">
        <v>45079.6092013889</v>
      </c>
      <c r="CE72" s="75" t="s">
        <v>389</v>
      </c>
      <c r="CF72" s="103">
        <v>45079.6079176389</v>
      </c>
      <c r="CG72" s="104">
        <v>0.607916666666667</v>
      </c>
      <c r="CH72" s="75" t="s">
        <v>389</v>
      </c>
      <c r="CI72" s="76" t="s">
        <v>390</v>
      </c>
      <c r="CJ72" s="76" t="s">
        <v>234</v>
      </c>
      <c r="CK72" s="76" t="s">
        <v>234</v>
      </c>
      <c r="CL72" s="76" t="s">
        <v>225</v>
      </c>
      <c r="CM72" s="76" t="s">
        <v>225</v>
      </c>
      <c r="CN72" s="76" t="s">
        <v>366</v>
      </c>
      <c r="CO72" s="76" t="s">
        <v>225</v>
      </c>
      <c r="CP72" s="76" t="s">
        <v>391</v>
      </c>
      <c r="CQ72" s="76" t="s">
        <v>225</v>
      </c>
      <c r="CR72" s="76" t="s">
        <v>225</v>
      </c>
      <c r="CS72" s="76" t="s">
        <v>229</v>
      </c>
      <c r="CT72" s="76" t="s">
        <v>234</v>
      </c>
      <c r="CU72" s="76" t="s">
        <v>225</v>
      </c>
      <c r="CV72" s="76" t="s">
        <v>234</v>
      </c>
      <c r="CW72" s="76" t="s">
        <v>225</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45079.6079762153</v>
      </c>
      <c r="DO72" s="103">
        <v>45079.6079176389</v>
      </c>
      <c r="DP72" s="76" t="s">
        <v>535</v>
      </c>
    </row>
    <row r="73" spans="1:120">
      <c r="A73" s="75">
        <v>44874</v>
      </c>
      <c r="B73" s="75">
        <v>44874</v>
      </c>
      <c r="C73" s="76" t="s">
        <v>513</v>
      </c>
      <c r="D73" s="76" t="s">
        <v>366</v>
      </c>
      <c r="E73" s="76" t="s">
        <v>367</v>
      </c>
      <c r="F73" s="76" t="s">
        <v>235</v>
      </c>
      <c r="G73" s="77">
        <v>1</v>
      </c>
      <c r="H73" s="77">
        <v>0</v>
      </c>
      <c r="I73" s="76" t="s">
        <v>234</v>
      </c>
      <c r="J73" s="76" t="s">
        <v>369</v>
      </c>
      <c r="K73" s="76" t="s">
        <v>369</v>
      </c>
      <c r="L73" s="75">
        <v>44874</v>
      </c>
      <c r="M73" s="76" t="s">
        <v>514</v>
      </c>
      <c r="N73" s="76" t="s">
        <v>366</v>
      </c>
      <c r="O73" s="77">
        <v>0</v>
      </c>
      <c r="P73" s="76" t="s">
        <v>515</v>
      </c>
      <c r="Q73" s="76" t="s">
        <v>516</v>
      </c>
      <c r="R73" s="77">
        <v>25</v>
      </c>
      <c r="S73" s="76" t="s">
        <v>517</v>
      </c>
      <c r="T73" s="77">
        <v>5</v>
      </c>
      <c r="U73" s="76" t="s">
        <v>235</v>
      </c>
      <c r="V73" s="76" t="s">
        <v>374</v>
      </c>
      <c r="W73" s="76" t="s">
        <v>234</v>
      </c>
      <c r="X73" s="76" t="s">
        <v>375</v>
      </c>
      <c r="Y73" s="76" t="s">
        <v>376</v>
      </c>
      <c r="Z73" s="76" t="s">
        <v>377</v>
      </c>
      <c r="AA73" s="76" t="s">
        <v>409</v>
      </c>
      <c r="AB73" s="77">
        <v>125</v>
      </c>
      <c r="AC73" s="76" t="s">
        <v>379</v>
      </c>
      <c r="AD73" s="102">
        <v>44875.1368981482</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536</v>
      </c>
      <c r="AY73" s="76" t="s">
        <v>537</v>
      </c>
      <c r="AZ73" s="76" t="s">
        <v>232</v>
      </c>
      <c r="BA73" s="76" t="s">
        <v>379</v>
      </c>
      <c r="BB73" s="76" t="s">
        <v>382</v>
      </c>
      <c r="BC73" s="76" t="s">
        <v>538</v>
      </c>
      <c r="BD73" s="76" t="s">
        <v>382</v>
      </c>
      <c r="BE73" s="76" t="s">
        <v>415</v>
      </c>
      <c r="BF73" s="76" t="s">
        <v>387</v>
      </c>
      <c r="BG73" s="76" t="s">
        <v>240</v>
      </c>
      <c r="BH73" s="76" t="s">
        <v>234</v>
      </c>
      <c r="BI73" s="76" t="s">
        <v>234</v>
      </c>
      <c r="BJ73" s="76" t="s">
        <v>234</v>
      </c>
      <c r="BK73" s="76" t="s">
        <v>234</v>
      </c>
      <c r="BL73" s="76" t="s">
        <v>399</v>
      </c>
      <c r="BM73" s="76" t="s">
        <v>399</v>
      </c>
      <c r="BN73" s="76" t="s">
        <v>399</v>
      </c>
      <c r="BO73" s="76" t="s">
        <v>366</v>
      </c>
      <c r="BP73" s="76" t="s">
        <v>366</v>
      </c>
      <c r="BQ73" s="76" t="s">
        <v>366</v>
      </c>
      <c r="BR73" s="76" t="s">
        <v>522</v>
      </c>
      <c r="BS73" s="76" t="s">
        <v>382</v>
      </c>
      <c r="BT73" s="76" t="s">
        <v>523</v>
      </c>
      <c r="BU73" s="76" t="s">
        <v>382</v>
      </c>
      <c r="BV73" s="76" t="s">
        <v>523</v>
      </c>
      <c r="BW73" s="76" t="s">
        <v>382</v>
      </c>
      <c r="BX73" s="77">
        <v>1</v>
      </c>
      <c r="BY73" s="77">
        <v>7925</v>
      </c>
      <c r="BZ73" s="77">
        <v>0</v>
      </c>
      <c r="CA73" s="77">
        <v>6</v>
      </c>
      <c r="CB73" s="77">
        <v>12</v>
      </c>
      <c r="CC73" s="76" t="s">
        <v>219</v>
      </c>
      <c r="CD73" s="102">
        <v>45079.6092013889</v>
      </c>
      <c r="CE73" s="75" t="s">
        <v>389</v>
      </c>
      <c r="CF73" s="103">
        <v>45079.6079179861</v>
      </c>
      <c r="CG73" s="104">
        <v>0.607916666666667</v>
      </c>
      <c r="CH73" s="75" t="s">
        <v>389</v>
      </c>
      <c r="CI73" s="76" t="s">
        <v>390</v>
      </c>
      <c r="CJ73" s="76" t="s">
        <v>234</v>
      </c>
      <c r="CK73" s="76" t="s">
        <v>234</v>
      </c>
      <c r="CL73" s="76" t="s">
        <v>225</v>
      </c>
      <c r="CM73" s="76" t="s">
        <v>225</v>
      </c>
      <c r="CN73" s="76" t="s">
        <v>366</v>
      </c>
      <c r="CO73" s="76" t="s">
        <v>225</v>
      </c>
      <c r="CP73" s="76" t="s">
        <v>391</v>
      </c>
      <c r="CQ73" s="76" t="s">
        <v>416</v>
      </c>
      <c r="CR73" s="76" t="s">
        <v>234</v>
      </c>
      <c r="CS73" s="76" t="s">
        <v>229</v>
      </c>
      <c r="CT73" s="76" t="s">
        <v>234</v>
      </c>
      <c r="CU73" s="76" t="s">
        <v>225</v>
      </c>
      <c r="CV73" s="76" t="s">
        <v>234</v>
      </c>
      <c r="CW73" s="76" t="s">
        <v>225</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45079.6079762847</v>
      </c>
      <c r="DO73" s="103">
        <v>45079.6079179861</v>
      </c>
      <c r="DP73" s="76" t="s">
        <v>539</v>
      </c>
    </row>
    <row r="74" spans="1:120">
      <c r="A74" s="75">
        <v>44874</v>
      </c>
      <c r="B74" s="75">
        <v>44874</v>
      </c>
      <c r="C74" s="76" t="s">
        <v>513</v>
      </c>
      <c r="D74" s="76" t="s">
        <v>366</v>
      </c>
      <c r="E74" s="76" t="s">
        <v>367</v>
      </c>
      <c r="F74" s="76" t="s">
        <v>242</v>
      </c>
      <c r="G74" s="77">
        <v>1</v>
      </c>
      <c r="H74" s="77">
        <v>0</v>
      </c>
      <c r="I74" s="76" t="s">
        <v>234</v>
      </c>
      <c r="J74" s="76" t="s">
        <v>369</v>
      </c>
      <c r="K74" s="76" t="s">
        <v>369</v>
      </c>
      <c r="L74" s="75">
        <v>44874</v>
      </c>
      <c r="M74" s="76" t="s">
        <v>514</v>
      </c>
      <c r="N74" s="76" t="s">
        <v>366</v>
      </c>
      <c r="O74" s="77">
        <v>0</v>
      </c>
      <c r="P74" s="76" t="s">
        <v>515</v>
      </c>
      <c r="Q74" s="76" t="s">
        <v>516</v>
      </c>
      <c r="R74" s="77">
        <v>25</v>
      </c>
      <c r="S74" s="76" t="s">
        <v>517</v>
      </c>
      <c r="T74" s="77">
        <v>5</v>
      </c>
      <c r="U74" s="76" t="s">
        <v>242</v>
      </c>
      <c r="V74" s="76" t="s">
        <v>374</v>
      </c>
      <c r="W74" s="76" t="s">
        <v>234</v>
      </c>
      <c r="X74" s="76" t="s">
        <v>375</v>
      </c>
      <c r="Y74" s="76" t="s">
        <v>376</v>
      </c>
      <c r="Z74" s="76" t="s">
        <v>377</v>
      </c>
      <c r="AA74" s="76" t="s">
        <v>409</v>
      </c>
      <c r="AB74" s="77">
        <v>125</v>
      </c>
      <c r="AC74" s="76" t="s">
        <v>379</v>
      </c>
      <c r="AD74" s="102">
        <v>44875.1368981482</v>
      </c>
      <c r="AE74" s="76" t="s">
        <v>410</v>
      </c>
      <c r="AF74" s="76" t="s">
        <v>381</v>
      </c>
      <c r="AG74" s="76" t="s">
        <v>212</v>
      </c>
      <c r="AH74" s="76" t="s">
        <v>213</v>
      </c>
      <c r="AI74" s="76" t="s">
        <v>210</v>
      </c>
      <c r="AJ74" s="76" t="s">
        <v>366</v>
      </c>
      <c r="AK74" s="76" t="s">
        <v>382</v>
      </c>
      <c r="AL74" s="76" t="s">
        <v>366</v>
      </c>
      <c r="AM74" s="76" t="s">
        <v>233</v>
      </c>
      <c r="AN74" s="76" t="s">
        <v>366</v>
      </c>
      <c r="AO74" s="76" t="s">
        <v>379</v>
      </c>
      <c r="AP74" s="76" t="s">
        <v>379</v>
      </c>
      <c r="AQ74" s="76" t="s">
        <v>411</v>
      </c>
      <c r="AR74" s="76" t="s">
        <v>366</v>
      </c>
      <c r="AS74" s="76" t="s">
        <v>366</v>
      </c>
      <c r="AT74" s="77">
        <v>0</v>
      </c>
      <c r="AU74" s="76" t="s">
        <v>366</v>
      </c>
      <c r="AV74" s="76" t="s">
        <v>366</v>
      </c>
      <c r="AW74" s="76" t="s">
        <v>366</v>
      </c>
      <c r="AX74" s="76" t="s">
        <v>540</v>
      </c>
      <c r="AY74" s="76" t="s">
        <v>541</v>
      </c>
      <c r="AZ74" s="76" t="s">
        <v>232</v>
      </c>
      <c r="BA74" s="76" t="s">
        <v>379</v>
      </c>
      <c r="BB74" s="76" t="s">
        <v>382</v>
      </c>
      <c r="BC74" s="76" t="s">
        <v>542</v>
      </c>
      <c r="BD74" s="76" t="s">
        <v>382</v>
      </c>
      <c r="BE74" s="76" t="s">
        <v>528</v>
      </c>
      <c r="BF74" s="76" t="s">
        <v>415</v>
      </c>
      <c r="BG74" s="76" t="s">
        <v>240</v>
      </c>
      <c r="BH74" s="76" t="s">
        <v>234</v>
      </c>
      <c r="BI74" s="76" t="s">
        <v>234</v>
      </c>
      <c r="BJ74" s="76" t="s">
        <v>234</v>
      </c>
      <c r="BK74" s="76" t="s">
        <v>234</v>
      </c>
      <c r="BL74" s="76" t="s">
        <v>240</v>
      </c>
      <c r="BM74" s="76" t="s">
        <v>240</v>
      </c>
      <c r="BN74" s="76" t="s">
        <v>240</v>
      </c>
      <c r="BO74" s="76" t="s">
        <v>366</v>
      </c>
      <c r="BP74" s="76" t="s">
        <v>366</v>
      </c>
      <c r="BQ74" s="76" t="s">
        <v>366</v>
      </c>
      <c r="BR74" s="76" t="s">
        <v>522</v>
      </c>
      <c r="BS74" s="76" t="s">
        <v>382</v>
      </c>
      <c r="BT74" s="76" t="s">
        <v>523</v>
      </c>
      <c r="BU74" s="76" t="s">
        <v>382</v>
      </c>
      <c r="BV74" s="76" t="s">
        <v>523</v>
      </c>
      <c r="BW74" s="76" t="s">
        <v>382</v>
      </c>
      <c r="BX74" s="77">
        <v>1</v>
      </c>
      <c r="BY74" s="77">
        <v>7925</v>
      </c>
      <c r="BZ74" s="77">
        <v>0</v>
      </c>
      <c r="CA74" s="77">
        <v>6</v>
      </c>
      <c r="CB74" s="77">
        <v>12</v>
      </c>
      <c r="CC74" s="76" t="s">
        <v>219</v>
      </c>
      <c r="CD74" s="102">
        <v>45079.6092013889</v>
      </c>
      <c r="CE74" s="75" t="s">
        <v>389</v>
      </c>
      <c r="CF74" s="103">
        <v>45079.6079179861</v>
      </c>
      <c r="CG74" s="104">
        <v>0.607916666666667</v>
      </c>
      <c r="CH74" s="75" t="s">
        <v>389</v>
      </c>
      <c r="CI74" s="76" t="s">
        <v>390</v>
      </c>
      <c r="CJ74" s="76" t="s">
        <v>234</v>
      </c>
      <c r="CK74" s="76" t="s">
        <v>234</v>
      </c>
      <c r="CL74" s="76" t="s">
        <v>225</v>
      </c>
      <c r="CM74" s="76" t="s">
        <v>225</v>
      </c>
      <c r="CN74" s="76" t="s">
        <v>366</v>
      </c>
      <c r="CO74" s="76" t="s">
        <v>225</v>
      </c>
      <c r="CP74" s="76" t="s">
        <v>391</v>
      </c>
      <c r="CQ74" s="76" t="s">
        <v>416</v>
      </c>
      <c r="CR74" s="76" t="s">
        <v>234</v>
      </c>
      <c r="CS74" s="76" t="s">
        <v>229</v>
      </c>
      <c r="CT74" s="76" t="s">
        <v>234</v>
      </c>
      <c r="CU74" s="76" t="s">
        <v>225</v>
      </c>
      <c r="CV74" s="76" t="s">
        <v>234</v>
      </c>
      <c r="CW74" s="76" t="s">
        <v>225</v>
      </c>
      <c r="CX74" s="76" t="s">
        <v>234</v>
      </c>
      <c r="CY74" s="76" t="s">
        <v>234</v>
      </c>
      <c r="CZ74" s="76" t="s">
        <v>234</v>
      </c>
      <c r="DA74" s="76" t="s">
        <v>225</v>
      </c>
      <c r="DB74" s="76" t="s">
        <v>234</v>
      </c>
      <c r="DC74" s="76" t="s">
        <v>234</v>
      </c>
      <c r="DD74" s="76" t="s">
        <v>234</v>
      </c>
      <c r="DE74" s="76" t="s">
        <v>234</v>
      </c>
      <c r="DF74" s="76" t="s">
        <v>225</v>
      </c>
      <c r="DG74" s="76" t="s">
        <v>234</v>
      </c>
      <c r="DH74" s="76" t="s">
        <v>225</v>
      </c>
      <c r="DI74" s="76" t="s">
        <v>225</v>
      </c>
      <c r="DJ74" s="76" t="s">
        <v>225</v>
      </c>
      <c r="DK74" s="76" t="s">
        <v>382</v>
      </c>
      <c r="DL74" s="76" t="s">
        <v>382</v>
      </c>
      <c r="DM74" s="76" t="s">
        <v>382</v>
      </c>
      <c r="DN74" s="103">
        <v>45079.6079763194</v>
      </c>
      <c r="DO74" s="103">
        <v>45079.6079179861</v>
      </c>
      <c r="DP74" s="76" t="s">
        <v>543</v>
      </c>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544</v>
      </c>
    </row>
    <row r="78" s="41" customFormat="1"/>
    <row r="79" s="41" customFormat="1" spans="1:2">
      <c r="A79" s="40" t="s">
        <v>545</v>
      </c>
      <c r="B79" s="40"/>
    </row>
    <row r="80" s="41" customFormat="1" spans="1:37">
      <c r="A80" s="40"/>
      <c r="B80" s="40" t="s">
        <v>546</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547</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548</v>
      </c>
      <c r="C82" s="56"/>
      <c r="D82" s="56"/>
      <c r="E82" s="56"/>
      <c r="F82" s="56"/>
      <c r="G82" s="56"/>
    </row>
    <row r="83" s="41" customFormat="1" spans="2:7">
      <c r="B83" s="55"/>
      <c r="C83" s="56"/>
      <c r="D83" s="56"/>
      <c r="E83" s="56"/>
      <c r="F83" s="56"/>
      <c r="G83" s="56"/>
    </row>
    <row r="84" s="41" customFormat="1"/>
    <row r="85" spans="1:122">
      <c r="A85" s="51"/>
      <c r="B85" s="51"/>
      <c r="C85" s="52"/>
      <c r="D85" s="52"/>
      <c r="E85" s="52"/>
      <c r="F85" s="52"/>
      <c r="G85" s="53"/>
      <c r="H85" s="53"/>
      <c r="I85" s="52"/>
      <c r="J85" s="52"/>
      <c r="K85" s="52"/>
      <c r="L85" s="51"/>
      <c r="M85" s="52"/>
      <c r="N85" s="52"/>
      <c r="O85" s="53"/>
      <c r="P85" s="52"/>
      <c r="Q85" s="52"/>
      <c r="R85" s="53"/>
      <c r="S85" s="52"/>
      <c r="T85" s="53"/>
      <c r="U85" s="52"/>
      <c r="V85" s="52"/>
      <c r="W85" s="52"/>
      <c r="X85" s="52"/>
      <c r="Y85" s="52"/>
      <c r="Z85" s="52"/>
      <c r="AA85" s="52"/>
      <c r="AB85" s="53"/>
      <c r="AC85" s="52"/>
      <c r="AD85" s="64"/>
      <c r="AE85" s="52"/>
      <c r="AF85" s="52"/>
      <c r="AG85" s="52"/>
      <c r="AH85" s="52"/>
      <c r="AI85" s="52"/>
      <c r="AJ85" s="52"/>
      <c r="AK85" s="52"/>
      <c r="AL85" s="52"/>
      <c r="AM85" s="52"/>
      <c r="AN85" s="52"/>
      <c r="AO85" s="52"/>
      <c r="AP85" s="52"/>
      <c r="AQ85" s="52"/>
      <c r="AR85" s="52"/>
      <c r="AS85" s="52"/>
      <c r="AT85" s="53"/>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3"/>
      <c r="BY85" s="53"/>
      <c r="BZ85" s="53"/>
      <c r="CA85" s="53"/>
      <c r="CB85" s="53"/>
      <c r="CC85" s="52"/>
      <c r="CD85" s="64"/>
      <c r="CE85" s="51"/>
      <c r="CF85" s="70"/>
      <c r="CG85" s="71"/>
      <c r="CH85" s="51"/>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70"/>
      <c r="DO85" s="70"/>
      <c r="DP85" s="52"/>
      <c r="DQ85" s="74"/>
      <c r="DR85" s="74"/>
    </row>
    <row r="86" spans="1:122">
      <c r="A86" s="51"/>
      <c r="B86" s="51"/>
      <c r="C86" s="52"/>
      <c r="D86" s="52"/>
      <c r="E86" s="52"/>
      <c r="F86" s="52"/>
      <c r="G86" s="53"/>
      <c r="H86" s="53"/>
      <c r="I86" s="52"/>
      <c r="J86" s="52"/>
      <c r="K86" s="52"/>
      <c r="L86" s="51"/>
      <c r="M86" s="52"/>
      <c r="N86" s="52"/>
      <c r="O86" s="53"/>
      <c r="P86" s="52"/>
      <c r="Q86" s="52"/>
      <c r="R86" s="53"/>
      <c r="S86" s="52"/>
      <c r="T86" s="53"/>
      <c r="U86" s="52"/>
      <c r="V86" s="52"/>
      <c r="W86" s="52"/>
      <c r="X86" s="52"/>
      <c r="Y86" s="52"/>
      <c r="Z86" s="52"/>
      <c r="AA86" s="52"/>
      <c r="AB86" s="53"/>
      <c r="AC86" s="52"/>
      <c r="AD86" s="64"/>
      <c r="AE86" s="52"/>
      <c r="AF86" s="52"/>
      <c r="AG86" s="52"/>
      <c r="AH86" s="52"/>
      <c r="AI86" s="52"/>
      <c r="AJ86" s="52"/>
      <c r="AK86" s="52"/>
      <c r="AL86" s="52"/>
      <c r="AM86" s="52"/>
      <c r="AN86" s="52"/>
      <c r="AO86" s="52"/>
      <c r="AP86" s="52"/>
      <c r="AQ86" s="52"/>
      <c r="AR86" s="52"/>
      <c r="AS86" s="52"/>
      <c r="AT86" s="53"/>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3"/>
      <c r="BY86" s="53"/>
      <c r="BZ86" s="53"/>
      <c r="CA86" s="53"/>
      <c r="CB86" s="53"/>
      <c r="CC86" s="52"/>
      <c r="CD86" s="64"/>
      <c r="CE86" s="51"/>
      <c r="CF86" s="70"/>
      <c r="CG86" s="71"/>
      <c r="CH86" s="51"/>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70"/>
      <c r="DO86" s="70"/>
      <c r="DP86" s="52"/>
      <c r="DQ86" s="74"/>
      <c r="DR86" s="74"/>
    </row>
    <row r="87" spans="1:122">
      <c r="A87" s="51"/>
      <c r="B87" s="51"/>
      <c r="C87" s="52"/>
      <c r="D87" s="52"/>
      <c r="E87" s="52"/>
      <c r="F87" s="52"/>
      <c r="G87" s="53"/>
      <c r="H87" s="53"/>
      <c r="I87" s="52"/>
      <c r="J87" s="52"/>
      <c r="K87" s="52"/>
      <c r="L87" s="51"/>
      <c r="M87" s="52"/>
      <c r="N87" s="52"/>
      <c r="O87" s="53"/>
      <c r="P87" s="52"/>
      <c r="Q87" s="52"/>
      <c r="R87" s="53"/>
      <c r="S87" s="52"/>
      <c r="T87" s="53"/>
      <c r="U87" s="52"/>
      <c r="V87" s="52"/>
      <c r="W87" s="52"/>
      <c r="X87" s="52"/>
      <c r="Y87" s="52"/>
      <c r="Z87" s="52"/>
      <c r="AA87" s="52"/>
      <c r="AB87" s="53"/>
      <c r="AC87" s="52"/>
      <c r="AD87" s="64"/>
      <c r="AE87" s="52"/>
      <c r="AF87" s="52"/>
      <c r="AG87" s="52"/>
      <c r="AH87" s="52"/>
      <c r="AI87" s="52"/>
      <c r="AJ87" s="52"/>
      <c r="AK87" s="52"/>
      <c r="AL87" s="52"/>
      <c r="AM87" s="52"/>
      <c r="AN87" s="52"/>
      <c r="AO87" s="52"/>
      <c r="AP87" s="52"/>
      <c r="AQ87" s="52"/>
      <c r="AR87" s="52"/>
      <c r="AS87" s="52"/>
      <c r="AT87" s="53"/>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3"/>
      <c r="BY87" s="53"/>
      <c r="BZ87" s="53"/>
      <c r="CA87" s="53"/>
      <c r="CB87" s="53"/>
      <c r="CC87" s="52"/>
      <c r="CD87" s="64"/>
      <c r="CE87" s="51"/>
      <c r="CF87" s="70"/>
      <c r="CG87" s="71"/>
      <c r="CH87" s="51"/>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70"/>
      <c r="DO87" s="70"/>
      <c r="DP87" s="52"/>
      <c r="DQ87" s="74"/>
      <c r="DR87" s="74"/>
    </row>
    <row r="88" spans="1:122">
      <c r="A88" s="51"/>
      <c r="B88" s="51"/>
      <c r="C88" s="52"/>
      <c r="D88" s="52"/>
      <c r="E88" s="52"/>
      <c r="F88" s="52"/>
      <c r="G88" s="53"/>
      <c r="H88" s="53"/>
      <c r="I88" s="52"/>
      <c r="J88" s="52"/>
      <c r="K88" s="52"/>
      <c r="L88" s="51"/>
      <c r="M88" s="52"/>
      <c r="N88" s="52"/>
      <c r="O88" s="53"/>
      <c r="P88" s="52"/>
      <c r="Q88" s="52"/>
      <c r="R88" s="53"/>
      <c r="S88" s="52"/>
      <c r="T88" s="53"/>
      <c r="U88" s="52"/>
      <c r="V88" s="52"/>
      <c r="W88" s="52"/>
      <c r="X88" s="52"/>
      <c r="Y88" s="52"/>
      <c r="Z88" s="52"/>
      <c r="AA88" s="52"/>
      <c r="AB88" s="53"/>
      <c r="AC88" s="52"/>
      <c r="AD88" s="64"/>
      <c r="AE88" s="52"/>
      <c r="AF88" s="52"/>
      <c r="AG88" s="52"/>
      <c r="AH88" s="52"/>
      <c r="AI88" s="52"/>
      <c r="AJ88" s="52"/>
      <c r="AK88" s="52"/>
      <c r="AL88" s="52"/>
      <c r="AM88" s="52"/>
      <c r="AN88" s="52"/>
      <c r="AO88" s="52"/>
      <c r="AP88" s="52"/>
      <c r="AQ88" s="52"/>
      <c r="AR88" s="52"/>
      <c r="AS88" s="52"/>
      <c r="AT88" s="53"/>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3"/>
      <c r="BY88" s="53"/>
      <c r="BZ88" s="53"/>
      <c r="CA88" s="53"/>
      <c r="CB88" s="53"/>
      <c r="CC88" s="52"/>
      <c r="CD88" s="64"/>
      <c r="CE88" s="51"/>
      <c r="CF88" s="70"/>
      <c r="CG88" s="71"/>
      <c r="CH88" s="51"/>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70"/>
      <c r="DO88" s="70"/>
      <c r="DP88" s="52"/>
      <c r="DQ88" s="74"/>
      <c r="DR88" s="74"/>
    </row>
    <row r="89" spans="1:122">
      <c r="A89" s="51"/>
      <c r="B89" s="51"/>
      <c r="C89" s="52"/>
      <c r="D89" s="52"/>
      <c r="E89" s="52"/>
      <c r="F89" s="52"/>
      <c r="G89" s="53"/>
      <c r="H89" s="53"/>
      <c r="I89" s="52"/>
      <c r="J89" s="52"/>
      <c r="K89" s="52"/>
      <c r="L89" s="51"/>
      <c r="M89" s="52"/>
      <c r="N89" s="52"/>
      <c r="O89" s="53"/>
      <c r="P89" s="52"/>
      <c r="Q89" s="52"/>
      <c r="R89" s="53"/>
      <c r="S89" s="52"/>
      <c r="T89" s="53"/>
      <c r="U89" s="52"/>
      <c r="V89" s="52"/>
      <c r="W89" s="52"/>
      <c r="X89" s="52"/>
      <c r="Y89" s="52"/>
      <c r="Z89" s="52"/>
      <c r="AA89" s="52"/>
      <c r="AB89" s="53"/>
      <c r="AC89" s="52"/>
      <c r="AD89" s="64"/>
      <c r="AE89" s="52"/>
      <c r="AF89" s="52"/>
      <c r="AG89" s="52"/>
      <c r="AH89" s="52"/>
      <c r="AI89" s="52"/>
      <c r="AJ89" s="52"/>
      <c r="AK89" s="52"/>
      <c r="AL89" s="52"/>
      <c r="AM89" s="52"/>
      <c r="AN89" s="52"/>
      <c r="AO89" s="52"/>
      <c r="AP89" s="52"/>
      <c r="AQ89" s="52"/>
      <c r="AR89" s="52"/>
      <c r="AS89" s="52"/>
      <c r="AT89" s="53"/>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3"/>
      <c r="BY89" s="53"/>
      <c r="BZ89" s="53"/>
      <c r="CA89" s="53"/>
      <c r="CB89" s="53"/>
      <c r="CC89" s="52"/>
      <c r="CD89" s="64"/>
      <c r="CE89" s="51"/>
      <c r="CF89" s="70"/>
      <c r="CG89" s="71"/>
      <c r="CH89" s="51"/>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70"/>
      <c r="DO89" s="70"/>
      <c r="DP89" s="52"/>
      <c r="DQ89" s="74"/>
      <c r="DR89" s="74"/>
    </row>
    <row r="90" spans="1:122">
      <c r="A90" s="51"/>
      <c r="B90" s="51"/>
      <c r="C90" s="52"/>
      <c r="D90" s="52"/>
      <c r="E90" s="52"/>
      <c r="F90" s="52"/>
      <c r="G90" s="53"/>
      <c r="H90" s="53"/>
      <c r="I90" s="52"/>
      <c r="J90" s="52"/>
      <c r="K90" s="52"/>
      <c r="L90" s="51"/>
      <c r="M90" s="52"/>
      <c r="N90" s="52"/>
      <c r="O90" s="53"/>
      <c r="P90" s="52"/>
      <c r="Q90" s="52"/>
      <c r="R90" s="53"/>
      <c r="S90" s="52"/>
      <c r="T90" s="53"/>
      <c r="U90" s="52"/>
      <c r="V90" s="52"/>
      <c r="W90" s="52"/>
      <c r="X90" s="52"/>
      <c r="Y90" s="52"/>
      <c r="Z90" s="52"/>
      <c r="AA90" s="52"/>
      <c r="AB90" s="53"/>
      <c r="AC90" s="52"/>
      <c r="AD90" s="64"/>
      <c r="AE90" s="52"/>
      <c r="AF90" s="52"/>
      <c r="AG90" s="52"/>
      <c r="AH90" s="52"/>
      <c r="AI90" s="52"/>
      <c r="AJ90" s="52"/>
      <c r="AK90" s="52"/>
      <c r="AL90" s="52"/>
      <c r="AM90" s="52"/>
      <c r="AN90" s="52"/>
      <c r="AO90" s="52"/>
      <c r="AP90" s="52"/>
      <c r="AQ90" s="52"/>
      <c r="AR90" s="52"/>
      <c r="AS90" s="52"/>
      <c r="AT90" s="53"/>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3"/>
      <c r="BY90" s="53"/>
      <c r="BZ90" s="53"/>
      <c r="CA90" s="53"/>
      <c r="CB90" s="53"/>
      <c r="CC90" s="52"/>
      <c r="CD90" s="64"/>
      <c r="CE90" s="51"/>
      <c r="CF90" s="70"/>
      <c r="CG90" s="71"/>
      <c r="CH90" s="51"/>
      <c r="CI90" s="52"/>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70"/>
      <c r="DO90" s="70"/>
      <c r="DP90" s="52"/>
      <c r="DQ90" s="74"/>
      <c r="DR90" s="74"/>
    </row>
    <row r="91" spans="1:122">
      <c r="A91" s="51"/>
      <c r="B91" s="51"/>
      <c r="C91" s="52"/>
      <c r="D91" s="52"/>
      <c r="E91" s="52"/>
      <c r="F91" s="52"/>
      <c r="G91" s="53"/>
      <c r="H91" s="53"/>
      <c r="I91" s="52"/>
      <c r="J91" s="52"/>
      <c r="K91" s="52"/>
      <c r="L91" s="51"/>
      <c r="M91" s="52"/>
      <c r="N91" s="52"/>
      <c r="O91" s="53"/>
      <c r="P91" s="52"/>
      <c r="Q91" s="52"/>
      <c r="R91" s="53"/>
      <c r="S91" s="52"/>
      <c r="T91" s="53"/>
      <c r="U91" s="52"/>
      <c r="V91" s="52"/>
      <c r="W91" s="52"/>
      <c r="X91" s="52"/>
      <c r="Y91" s="52"/>
      <c r="Z91" s="52"/>
      <c r="AA91" s="52"/>
      <c r="AB91" s="53"/>
      <c r="AC91" s="52"/>
      <c r="AD91" s="64"/>
      <c r="AE91" s="52"/>
      <c r="AF91" s="52"/>
      <c r="AG91" s="52"/>
      <c r="AH91" s="52"/>
      <c r="AI91" s="52"/>
      <c r="AJ91" s="52"/>
      <c r="AK91" s="52"/>
      <c r="AL91" s="52"/>
      <c r="AM91" s="52"/>
      <c r="AN91" s="52"/>
      <c r="AO91" s="52"/>
      <c r="AP91" s="52"/>
      <c r="AQ91" s="52"/>
      <c r="AR91" s="52"/>
      <c r="AS91" s="52"/>
      <c r="AT91" s="53"/>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3"/>
      <c r="BY91" s="53"/>
      <c r="BZ91" s="53"/>
      <c r="CA91" s="53"/>
      <c r="CB91" s="53"/>
      <c r="CC91" s="52"/>
      <c r="CD91" s="64"/>
      <c r="CE91" s="51"/>
      <c r="CF91" s="70"/>
      <c r="CG91" s="71"/>
      <c r="CH91" s="51"/>
      <c r="CI91" s="52"/>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70"/>
      <c r="DO91" s="70"/>
      <c r="DP91" s="52"/>
      <c r="DQ91" s="74"/>
      <c r="DR91" s="74"/>
    </row>
    <row r="92" spans="1:122">
      <c r="A92" s="51"/>
      <c r="B92" s="51"/>
      <c r="C92" s="52"/>
      <c r="D92" s="52"/>
      <c r="E92" s="52"/>
      <c r="F92" s="52"/>
      <c r="G92" s="53"/>
      <c r="H92" s="53"/>
      <c r="I92" s="52"/>
      <c r="J92" s="52"/>
      <c r="K92" s="52"/>
      <c r="L92" s="51"/>
      <c r="M92" s="52"/>
      <c r="N92" s="52"/>
      <c r="O92" s="53"/>
      <c r="P92" s="52"/>
      <c r="Q92" s="52"/>
      <c r="R92" s="53"/>
      <c r="S92" s="52"/>
      <c r="T92" s="53"/>
      <c r="U92" s="52"/>
      <c r="V92" s="52"/>
      <c r="W92" s="52"/>
      <c r="X92" s="52"/>
      <c r="Y92" s="52"/>
      <c r="Z92" s="52"/>
      <c r="AA92" s="52"/>
      <c r="AB92" s="53"/>
      <c r="AC92" s="52"/>
      <c r="AD92" s="64"/>
      <c r="AE92" s="52"/>
      <c r="AF92" s="52"/>
      <c r="AG92" s="52"/>
      <c r="AH92" s="52"/>
      <c r="AI92" s="52"/>
      <c r="AJ92" s="52"/>
      <c r="AK92" s="52"/>
      <c r="AL92" s="52"/>
      <c r="AM92" s="52"/>
      <c r="AN92" s="52"/>
      <c r="AO92" s="52"/>
      <c r="AP92" s="52"/>
      <c r="AQ92" s="52"/>
      <c r="AR92" s="52"/>
      <c r="AS92" s="52"/>
      <c r="AT92" s="53"/>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3"/>
      <c r="BY92" s="53"/>
      <c r="BZ92" s="53"/>
      <c r="CA92" s="53"/>
      <c r="CB92" s="53"/>
      <c r="CC92" s="52"/>
      <c r="CD92" s="64"/>
      <c r="CE92" s="51"/>
      <c r="CF92" s="70"/>
      <c r="CG92" s="71"/>
      <c r="CH92" s="51"/>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70"/>
      <c r="DO92" s="70"/>
      <c r="DP92" s="52"/>
      <c r="DQ92" s="74"/>
      <c r="DR92" s="74"/>
    </row>
    <row r="93" spans="1:122">
      <c r="A93" s="51"/>
      <c r="B93" s="51"/>
      <c r="C93" s="52"/>
      <c r="D93" s="52"/>
      <c r="E93" s="52"/>
      <c r="F93" s="52"/>
      <c r="G93" s="53"/>
      <c r="H93" s="53"/>
      <c r="I93" s="52"/>
      <c r="J93" s="52"/>
      <c r="K93" s="52"/>
      <c r="L93" s="51"/>
      <c r="M93" s="52"/>
      <c r="N93" s="52"/>
      <c r="O93" s="53"/>
      <c r="P93" s="52"/>
      <c r="Q93" s="52"/>
      <c r="R93" s="53"/>
      <c r="S93" s="52"/>
      <c r="T93" s="53"/>
      <c r="U93" s="52"/>
      <c r="V93" s="52"/>
      <c r="W93" s="52"/>
      <c r="X93" s="52"/>
      <c r="Y93" s="52"/>
      <c r="Z93" s="52"/>
      <c r="AA93" s="52"/>
      <c r="AB93" s="53"/>
      <c r="AC93" s="52"/>
      <c r="AD93" s="64"/>
      <c r="AE93" s="52"/>
      <c r="AF93" s="52"/>
      <c r="AG93" s="52"/>
      <c r="AH93" s="52"/>
      <c r="AI93" s="52"/>
      <c r="AJ93" s="52"/>
      <c r="AK93" s="52"/>
      <c r="AL93" s="52"/>
      <c r="AM93" s="52"/>
      <c r="AN93" s="52"/>
      <c r="AO93" s="52"/>
      <c r="AP93" s="52"/>
      <c r="AQ93" s="52"/>
      <c r="AR93" s="52"/>
      <c r="AS93" s="52"/>
      <c r="AT93" s="53"/>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3"/>
      <c r="BY93" s="53"/>
      <c r="BZ93" s="53"/>
      <c r="CA93" s="53"/>
      <c r="CB93" s="53"/>
      <c r="CC93" s="52"/>
      <c r="CD93" s="64"/>
      <c r="CE93" s="51"/>
      <c r="CF93" s="70"/>
      <c r="CG93" s="71"/>
      <c r="CH93" s="51"/>
      <c r="CI93" s="52"/>
      <c r="CJ93" s="52"/>
      <c r="CK93" s="52"/>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c r="DM93" s="52"/>
      <c r="DN93" s="70"/>
      <c r="DO93" s="70"/>
      <c r="DP93" s="52"/>
      <c r="DQ93" s="74"/>
      <c r="DR93" s="74"/>
    </row>
    <row r="94" spans="1:122">
      <c r="A94" s="51"/>
      <c r="B94" s="51"/>
      <c r="C94" s="52"/>
      <c r="D94" s="52"/>
      <c r="E94" s="52"/>
      <c r="F94" s="52"/>
      <c r="G94" s="53"/>
      <c r="H94" s="53"/>
      <c r="I94" s="52"/>
      <c r="J94" s="52"/>
      <c r="K94" s="52"/>
      <c r="L94" s="51"/>
      <c r="M94" s="52"/>
      <c r="N94" s="52"/>
      <c r="O94" s="53"/>
      <c r="P94" s="52"/>
      <c r="Q94" s="52"/>
      <c r="R94" s="53"/>
      <c r="S94" s="52"/>
      <c r="T94" s="53"/>
      <c r="U94" s="52"/>
      <c r="V94" s="52"/>
      <c r="W94" s="52"/>
      <c r="X94" s="52"/>
      <c r="Y94" s="52"/>
      <c r="Z94" s="52"/>
      <c r="AA94" s="52"/>
      <c r="AB94" s="53"/>
      <c r="AC94" s="52"/>
      <c r="AD94" s="64"/>
      <c r="AE94" s="52"/>
      <c r="AF94" s="52"/>
      <c r="AG94" s="52"/>
      <c r="AH94" s="52"/>
      <c r="AI94" s="52"/>
      <c r="AJ94" s="52"/>
      <c r="AK94" s="52"/>
      <c r="AL94" s="52"/>
      <c r="AM94" s="52"/>
      <c r="AN94" s="52"/>
      <c r="AO94" s="52"/>
      <c r="AP94" s="52"/>
      <c r="AQ94" s="52"/>
      <c r="AR94" s="52"/>
      <c r="AS94" s="52"/>
      <c r="AT94" s="53"/>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3"/>
      <c r="BY94" s="53"/>
      <c r="BZ94" s="53"/>
      <c r="CA94" s="53"/>
      <c r="CB94" s="53"/>
      <c r="CC94" s="52"/>
      <c r="CD94" s="64"/>
      <c r="CE94" s="51"/>
      <c r="CF94" s="70"/>
      <c r="CG94" s="71"/>
      <c r="CH94" s="51"/>
      <c r="CI94" s="52"/>
      <c r="CJ94" s="52"/>
      <c r="CK94" s="52"/>
      <c r="CL94" s="52"/>
      <c r="CM94" s="52"/>
      <c r="CN94" s="52"/>
      <c r="CO94" s="52"/>
      <c r="CP94" s="52"/>
      <c r="CQ94" s="52"/>
      <c r="CR94" s="52"/>
      <c r="CS94" s="52"/>
      <c r="CT94" s="52"/>
      <c r="CU94" s="52"/>
      <c r="CV94" s="52"/>
      <c r="CW94" s="52"/>
      <c r="CX94" s="52"/>
      <c r="CY94" s="52"/>
      <c r="CZ94" s="52"/>
      <c r="DA94" s="52"/>
      <c r="DB94" s="52"/>
      <c r="DC94" s="52"/>
      <c r="DD94" s="52"/>
      <c r="DE94" s="52"/>
      <c r="DF94" s="52"/>
      <c r="DG94" s="52"/>
      <c r="DH94" s="52"/>
      <c r="DI94" s="52"/>
      <c r="DJ94" s="52"/>
      <c r="DK94" s="52"/>
      <c r="DL94" s="52"/>
      <c r="DM94" s="52"/>
      <c r="DN94" s="70"/>
      <c r="DO94" s="70"/>
      <c r="DP94" s="52"/>
      <c r="DQ94" s="74"/>
      <c r="DR94" s="74"/>
    </row>
    <row r="95" spans="1:122">
      <c r="A95" s="51"/>
      <c r="B95" s="51"/>
      <c r="C95" s="52"/>
      <c r="D95" s="52"/>
      <c r="E95" s="52"/>
      <c r="F95" s="52"/>
      <c r="G95" s="53"/>
      <c r="H95" s="53"/>
      <c r="I95" s="52"/>
      <c r="J95" s="52"/>
      <c r="K95" s="52"/>
      <c r="L95" s="51"/>
      <c r="M95" s="52"/>
      <c r="N95" s="52"/>
      <c r="O95" s="53"/>
      <c r="P95" s="52"/>
      <c r="Q95" s="52"/>
      <c r="R95" s="53"/>
      <c r="S95" s="52"/>
      <c r="T95" s="53"/>
      <c r="U95" s="52"/>
      <c r="V95" s="52"/>
      <c r="W95" s="52"/>
      <c r="X95" s="52"/>
      <c r="Y95" s="52"/>
      <c r="Z95" s="52"/>
      <c r="AA95" s="52"/>
      <c r="AB95" s="53"/>
      <c r="AC95" s="52"/>
      <c r="AD95" s="64"/>
      <c r="AE95" s="52"/>
      <c r="AF95" s="52"/>
      <c r="AG95" s="52"/>
      <c r="AH95" s="52"/>
      <c r="AI95" s="52"/>
      <c r="AJ95" s="52"/>
      <c r="AK95" s="52"/>
      <c r="AL95" s="52"/>
      <c r="AM95" s="52"/>
      <c r="AN95" s="52"/>
      <c r="AO95" s="52"/>
      <c r="AP95" s="52"/>
      <c r="AQ95" s="52"/>
      <c r="AR95" s="52"/>
      <c r="AS95" s="52"/>
      <c r="AT95" s="53"/>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3"/>
      <c r="BY95" s="53"/>
      <c r="BZ95" s="53"/>
      <c r="CA95" s="53"/>
      <c r="CB95" s="53"/>
      <c r="CC95" s="52"/>
      <c r="CD95" s="64"/>
      <c r="CE95" s="51"/>
      <c r="CF95" s="70"/>
      <c r="CG95" s="71"/>
      <c r="CH95" s="51"/>
      <c r="CI95" s="52"/>
      <c r="CJ95" s="52"/>
      <c r="CK95" s="52"/>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c r="DL95" s="52"/>
      <c r="DM95" s="52"/>
      <c r="DN95" s="70"/>
      <c r="DO95" s="70"/>
      <c r="DP95" s="52"/>
      <c r="DQ95" s="74"/>
      <c r="DR95" s="74"/>
    </row>
    <row r="96" spans="1:122">
      <c r="A96" s="51"/>
      <c r="B96" s="51"/>
      <c r="C96" s="52"/>
      <c r="D96" s="52"/>
      <c r="E96" s="52"/>
      <c r="F96" s="52"/>
      <c r="G96" s="53"/>
      <c r="H96" s="53"/>
      <c r="I96" s="52"/>
      <c r="J96" s="52"/>
      <c r="K96" s="52"/>
      <c r="L96" s="51"/>
      <c r="M96" s="52"/>
      <c r="N96" s="52"/>
      <c r="O96" s="53"/>
      <c r="P96" s="52"/>
      <c r="Q96" s="52"/>
      <c r="R96" s="53"/>
      <c r="S96" s="52"/>
      <c r="T96" s="53"/>
      <c r="U96" s="52"/>
      <c r="V96" s="52"/>
      <c r="W96" s="52"/>
      <c r="X96" s="52"/>
      <c r="Y96" s="52"/>
      <c r="Z96" s="52"/>
      <c r="AA96" s="52"/>
      <c r="AB96" s="53"/>
      <c r="AC96" s="52"/>
      <c r="AD96" s="64"/>
      <c r="AE96" s="52"/>
      <c r="AF96" s="52"/>
      <c r="AG96" s="52"/>
      <c r="AH96" s="52"/>
      <c r="AI96" s="52"/>
      <c r="AJ96" s="52"/>
      <c r="AK96" s="52"/>
      <c r="AL96" s="52"/>
      <c r="AM96" s="52"/>
      <c r="AN96" s="52"/>
      <c r="AO96" s="52"/>
      <c r="AP96" s="52"/>
      <c r="AQ96" s="52"/>
      <c r="AR96" s="52"/>
      <c r="AS96" s="52"/>
      <c r="AT96" s="53"/>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3"/>
      <c r="BY96" s="53"/>
      <c r="BZ96" s="53"/>
      <c r="CA96" s="53"/>
      <c r="CB96" s="53"/>
      <c r="CC96" s="52"/>
      <c r="CD96" s="64"/>
      <c r="CE96" s="51"/>
      <c r="CF96" s="70"/>
      <c r="CG96" s="71"/>
      <c r="CH96" s="51"/>
      <c r="CI96" s="52"/>
      <c r="CJ96" s="52"/>
      <c r="CK96" s="52"/>
      <c r="CL96" s="52"/>
      <c r="CM96" s="52"/>
      <c r="CN96" s="52"/>
      <c r="CO96" s="52"/>
      <c r="CP96" s="52"/>
      <c r="CQ96" s="52"/>
      <c r="CR96" s="52"/>
      <c r="CS96" s="52"/>
      <c r="CT96" s="52"/>
      <c r="CU96" s="52"/>
      <c r="CV96" s="52"/>
      <c r="CW96" s="52"/>
      <c r="CX96" s="52"/>
      <c r="CY96" s="52"/>
      <c r="CZ96" s="52"/>
      <c r="DA96" s="52"/>
      <c r="DB96" s="52"/>
      <c r="DC96" s="52"/>
      <c r="DD96" s="52"/>
      <c r="DE96" s="52"/>
      <c r="DF96" s="52"/>
      <c r="DG96" s="52"/>
      <c r="DH96" s="52"/>
      <c r="DI96" s="52"/>
      <c r="DJ96" s="52"/>
      <c r="DK96" s="52"/>
      <c r="DL96" s="52"/>
      <c r="DM96" s="52"/>
      <c r="DN96" s="70"/>
      <c r="DO96" s="70"/>
      <c r="DP96" s="52"/>
      <c r="DQ96" s="74"/>
      <c r="DR96" s="74"/>
    </row>
    <row r="97" spans="1:122">
      <c r="A97" s="51"/>
      <c r="B97" s="51"/>
      <c r="C97" s="52"/>
      <c r="D97" s="52"/>
      <c r="E97" s="52"/>
      <c r="F97" s="52"/>
      <c r="G97" s="53"/>
      <c r="H97" s="53"/>
      <c r="I97" s="52"/>
      <c r="J97" s="52"/>
      <c r="K97" s="52"/>
      <c r="L97" s="51"/>
      <c r="M97" s="52"/>
      <c r="N97" s="52"/>
      <c r="O97" s="53"/>
      <c r="P97" s="52"/>
      <c r="Q97" s="52"/>
      <c r="R97" s="53"/>
      <c r="S97" s="52"/>
      <c r="T97" s="53"/>
      <c r="U97" s="52"/>
      <c r="V97" s="52"/>
      <c r="W97" s="52"/>
      <c r="X97" s="52"/>
      <c r="Y97" s="52"/>
      <c r="Z97" s="52"/>
      <c r="AA97" s="52"/>
      <c r="AB97" s="53"/>
      <c r="AC97" s="52"/>
      <c r="AD97" s="64"/>
      <c r="AE97" s="52"/>
      <c r="AF97" s="52"/>
      <c r="AG97" s="52"/>
      <c r="AH97" s="52"/>
      <c r="AI97" s="52"/>
      <c r="AJ97" s="52"/>
      <c r="AK97" s="52"/>
      <c r="AL97" s="52"/>
      <c r="AM97" s="52"/>
      <c r="AN97" s="52"/>
      <c r="AO97" s="52"/>
      <c r="AP97" s="52"/>
      <c r="AQ97" s="52"/>
      <c r="AR97" s="52"/>
      <c r="AS97" s="52"/>
      <c r="AT97" s="53"/>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3"/>
      <c r="BY97" s="53"/>
      <c r="BZ97" s="53"/>
      <c r="CA97" s="53"/>
      <c r="CB97" s="53"/>
      <c r="CC97" s="52"/>
      <c r="CD97" s="64"/>
      <c r="CE97" s="51"/>
      <c r="CF97" s="70"/>
      <c r="CG97" s="71"/>
      <c r="CH97" s="51"/>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70"/>
      <c r="DO97" s="70"/>
      <c r="DP97" s="52"/>
      <c r="DQ97" s="74"/>
      <c r="DR97" s="74"/>
    </row>
    <row r="98" spans="1:122">
      <c r="A98" s="51"/>
      <c r="B98" s="51"/>
      <c r="C98" s="52"/>
      <c r="D98" s="52"/>
      <c r="E98" s="52"/>
      <c r="F98" s="52"/>
      <c r="G98" s="53"/>
      <c r="H98" s="53"/>
      <c r="I98" s="52"/>
      <c r="J98" s="52"/>
      <c r="K98" s="52"/>
      <c r="L98" s="51"/>
      <c r="M98" s="52"/>
      <c r="N98" s="52"/>
      <c r="O98" s="53"/>
      <c r="P98" s="52"/>
      <c r="Q98" s="52"/>
      <c r="R98" s="53"/>
      <c r="S98" s="52"/>
      <c r="T98" s="53"/>
      <c r="U98" s="52"/>
      <c r="V98" s="52"/>
      <c r="W98" s="52"/>
      <c r="X98" s="52"/>
      <c r="Y98" s="52"/>
      <c r="Z98" s="52"/>
      <c r="AA98" s="52"/>
      <c r="AB98" s="53"/>
      <c r="AC98" s="52"/>
      <c r="AD98" s="64"/>
      <c r="AE98" s="52"/>
      <c r="AF98" s="52"/>
      <c r="AG98" s="52"/>
      <c r="AH98" s="52"/>
      <c r="AI98" s="52"/>
      <c r="AJ98" s="52"/>
      <c r="AK98" s="52"/>
      <c r="AL98" s="52"/>
      <c r="AM98" s="52"/>
      <c r="AN98" s="52"/>
      <c r="AO98" s="52"/>
      <c r="AP98" s="52"/>
      <c r="AQ98" s="52"/>
      <c r="AR98" s="52"/>
      <c r="AS98" s="52"/>
      <c r="AT98" s="53"/>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3"/>
      <c r="BY98" s="53"/>
      <c r="BZ98" s="53"/>
      <c r="CA98" s="53"/>
      <c r="CB98" s="53"/>
      <c r="CC98" s="52"/>
      <c r="CD98" s="64"/>
      <c r="CE98" s="51"/>
      <c r="CF98" s="70"/>
      <c r="CG98" s="71"/>
      <c r="CH98" s="51"/>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70"/>
      <c r="DO98" s="70"/>
      <c r="DP98" s="52"/>
      <c r="DQ98" s="74"/>
      <c r="DR98" s="74"/>
    </row>
    <row r="99" spans="1:122">
      <c r="A99" s="51"/>
      <c r="B99" s="51"/>
      <c r="C99" s="52"/>
      <c r="D99" s="52"/>
      <c r="E99" s="52"/>
      <c r="F99" s="52"/>
      <c r="G99" s="53"/>
      <c r="H99" s="53"/>
      <c r="I99" s="52"/>
      <c r="J99" s="52"/>
      <c r="K99" s="52"/>
      <c r="L99" s="51"/>
      <c r="M99" s="52"/>
      <c r="N99" s="52"/>
      <c r="O99" s="53"/>
      <c r="P99" s="52"/>
      <c r="Q99" s="52"/>
      <c r="R99" s="53"/>
      <c r="S99" s="52"/>
      <c r="T99" s="53"/>
      <c r="U99" s="52"/>
      <c r="V99" s="52"/>
      <c r="W99" s="52"/>
      <c r="X99" s="52"/>
      <c r="Y99" s="52"/>
      <c r="Z99" s="52"/>
      <c r="AA99" s="52"/>
      <c r="AB99" s="53"/>
      <c r="AC99" s="52"/>
      <c r="AD99" s="64"/>
      <c r="AE99" s="52"/>
      <c r="AF99" s="52"/>
      <c r="AG99" s="52"/>
      <c r="AH99" s="52"/>
      <c r="AI99" s="52"/>
      <c r="AJ99" s="52"/>
      <c r="AK99" s="52"/>
      <c r="AL99" s="52"/>
      <c r="AM99" s="52"/>
      <c r="AN99" s="52"/>
      <c r="AO99" s="52"/>
      <c r="AP99" s="52"/>
      <c r="AQ99" s="52"/>
      <c r="AR99" s="52"/>
      <c r="AS99" s="52"/>
      <c r="AT99" s="53"/>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3"/>
      <c r="BY99" s="53"/>
      <c r="BZ99" s="53"/>
      <c r="CA99" s="53"/>
      <c r="CB99" s="53"/>
      <c r="CC99" s="52"/>
      <c r="CD99" s="64"/>
      <c r="CE99" s="51"/>
      <c r="CF99" s="70"/>
      <c r="CG99" s="71"/>
      <c r="CH99" s="51"/>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70"/>
      <c r="DO99" s="70"/>
      <c r="DP99" s="52"/>
      <c r="DQ99" s="74"/>
      <c r="DR99" s="74"/>
    </row>
    <row r="100" spans="1:122">
      <c r="A100" s="51"/>
      <c r="B100" s="51"/>
      <c r="C100" s="52"/>
      <c r="D100" s="52"/>
      <c r="E100" s="52"/>
      <c r="F100" s="52"/>
      <c r="G100" s="53"/>
      <c r="H100" s="53"/>
      <c r="I100" s="52"/>
      <c r="J100" s="52"/>
      <c r="K100" s="52"/>
      <c r="L100" s="51"/>
      <c r="M100" s="52"/>
      <c r="N100" s="52"/>
      <c r="O100" s="53"/>
      <c r="P100" s="52"/>
      <c r="Q100" s="52"/>
      <c r="R100" s="53"/>
      <c r="S100" s="52"/>
      <c r="T100" s="53"/>
      <c r="U100" s="52"/>
      <c r="V100" s="52"/>
      <c r="W100" s="52"/>
      <c r="X100" s="52"/>
      <c r="Y100" s="52"/>
      <c r="Z100" s="52"/>
      <c r="AA100" s="52"/>
      <c r="AB100" s="53"/>
      <c r="AC100" s="52"/>
      <c r="AD100" s="64"/>
      <c r="AE100" s="52"/>
      <c r="AF100" s="52"/>
      <c r="AG100" s="52"/>
      <c r="AH100" s="52"/>
      <c r="AI100" s="52"/>
      <c r="AJ100" s="52"/>
      <c r="AK100" s="52"/>
      <c r="AL100" s="52"/>
      <c r="AM100" s="52"/>
      <c r="AN100" s="52"/>
      <c r="AO100" s="52"/>
      <c r="AP100" s="52"/>
      <c r="AQ100" s="52"/>
      <c r="AR100" s="52"/>
      <c r="AS100" s="52"/>
      <c r="AT100" s="53"/>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3"/>
      <c r="BY100" s="53"/>
      <c r="BZ100" s="53"/>
      <c r="CA100" s="53"/>
      <c r="CB100" s="53"/>
      <c r="CC100" s="52"/>
      <c r="CD100" s="64"/>
      <c r="CE100" s="51"/>
      <c r="CF100" s="70"/>
      <c r="CG100" s="71"/>
      <c r="CH100" s="51"/>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70"/>
      <c r="DO100" s="70"/>
      <c r="DP100" s="52"/>
      <c r="DQ100" s="74"/>
      <c r="DR100" s="74"/>
    </row>
    <row r="101" spans="1:122">
      <c r="A101" s="51"/>
      <c r="B101" s="51"/>
      <c r="C101" s="52"/>
      <c r="D101" s="52"/>
      <c r="E101" s="52"/>
      <c r="F101" s="52"/>
      <c r="G101" s="53"/>
      <c r="H101" s="53"/>
      <c r="I101" s="52"/>
      <c r="J101" s="52"/>
      <c r="K101" s="52"/>
      <c r="L101" s="51"/>
      <c r="M101" s="52"/>
      <c r="N101" s="52"/>
      <c r="O101" s="53"/>
      <c r="P101" s="52"/>
      <c r="Q101" s="52"/>
      <c r="R101" s="53"/>
      <c r="S101" s="52"/>
      <c r="T101" s="53"/>
      <c r="U101" s="52"/>
      <c r="V101" s="52"/>
      <c r="W101" s="52"/>
      <c r="X101" s="52"/>
      <c r="Y101" s="52"/>
      <c r="Z101" s="52"/>
      <c r="AA101" s="52"/>
      <c r="AB101" s="53"/>
      <c r="AC101" s="52"/>
      <c r="AD101" s="64"/>
      <c r="AE101" s="52"/>
      <c r="AF101" s="52"/>
      <c r="AG101" s="52"/>
      <c r="AH101" s="52"/>
      <c r="AI101" s="52"/>
      <c r="AJ101" s="52"/>
      <c r="AK101" s="52"/>
      <c r="AL101" s="52"/>
      <c r="AM101" s="52"/>
      <c r="AN101" s="52"/>
      <c r="AO101" s="52"/>
      <c r="AP101" s="52"/>
      <c r="AQ101" s="52"/>
      <c r="AR101" s="52"/>
      <c r="AS101" s="52"/>
      <c r="AT101" s="53"/>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3"/>
      <c r="BY101" s="53"/>
      <c r="BZ101" s="53"/>
      <c r="CA101" s="53"/>
      <c r="CB101" s="53"/>
      <c r="CC101" s="52"/>
      <c r="CD101" s="64"/>
      <c r="CE101" s="51"/>
      <c r="CF101" s="70"/>
      <c r="CG101" s="71"/>
      <c r="CH101" s="51"/>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70"/>
      <c r="DO101" s="70"/>
      <c r="DP101" s="52"/>
      <c r="DQ101" s="74"/>
      <c r="DR101" s="74"/>
    </row>
    <row r="102" spans="1:122">
      <c r="A102" s="51"/>
      <c r="B102" s="51"/>
      <c r="C102" s="52"/>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4"/>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4"/>
      <c r="CE102" s="51"/>
      <c r="CF102" s="70"/>
      <c r="CG102" s="71"/>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0"/>
      <c r="DO102" s="70"/>
      <c r="DP102" s="52"/>
      <c r="DQ102" s="74"/>
      <c r="DR102" s="74"/>
    </row>
    <row r="103" spans="1:122">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4"/>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4"/>
      <c r="CE103" s="51"/>
      <c r="CF103" s="70"/>
      <c r="CG103" s="71"/>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0"/>
      <c r="DO103" s="70"/>
      <c r="DP103" s="52"/>
      <c r="DQ103" s="74"/>
      <c r="DR103" s="74"/>
    </row>
    <row r="104" spans="1:122">
      <c r="A104" s="51"/>
      <c r="B104" s="51"/>
      <c r="C104" s="52"/>
      <c r="D104" s="52"/>
      <c r="E104" s="52"/>
      <c r="F104" s="52"/>
      <c r="G104" s="53"/>
      <c r="H104" s="53"/>
      <c r="I104" s="52"/>
      <c r="J104" s="52"/>
      <c r="K104" s="52"/>
      <c r="L104" s="51"/>
      <c r="M104" s="52"/>
      <c r="N104" s="52"/>
      <c r="O104" s="53"/>
      <c r="P104" s="52"/>
      <c r="Q104" s="52"/>
      <c r="R104" s="53"/>
      <c r="S104" s="52"/>
      <c r="T104" s="53"/>
      <c r="U104" s="52"/>
      <c r="V104" s="52"/>
      <c r="W104" s="52"/>
      <c r="X104" s="52"/>
      <c r="Y104" s="52"/>
      <c r="Z104" s="52"/>
      <c r="AA104" s="52"/>
      <c r="AB104" s="53"/>
      <c r="AC104" s="52"/>
      <c r="AD104" s="64"/>
      <c r="AE104" s="52"/>
      <c r="AF104" s="52"/>
      <c r="AG104" s="52"/>
      <c r="AH104" s="52"/>
      <c r="AI104" s="52"/>
      <c r="AJ104" s="52"/>
      <c r="AK104" s="52"/>
      <c r="AL104" s="52"/>
      <c r="AM104" s="52"/>
      <c r="AN104" s="52"/>
      <c r="AO104" s="52"/>
      <c r="AP104" s="52"/>
      <c r="AQ104" s="52"/>
      <c r="AR104" s="52"/>
      <c r="AS104" s="52"/>
      <c r="AT104" s="53"/>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3"/>
      <c r="BY104" s="53"/>
      <c r="BZ104" s="53"/>
      <c r="CA104" s="53"/>
      <c r="CB104" s="53"/>
      <c r="CC104" s="52"/>
      <c r="CD104" s="64"/>
      <c r="CE104" s="51"/>
      <c r="CF104" s="70"/>
      <c r="CG104" s="71"/>
      <c r="CH104" s="51"/>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52"/>
      <c r="DM104" s="52"/>
      <c r="DN104" s="70"/>
      <c r="DO104" s="70"/>
      <c r="DP104" s="52"/>
      <c r="DQ104" s="74"/>
      <c r="DR104" s="74"/>
    </row>
    <row r="105" spans="1:122">
      <c r="A105" s="51"/>
      <c r="B105" s="51"/>
      <c r="C105" s="52"/>
      <c r="D105" s="52"/>
      <c r="E105" s="52"/>
      <c r="F105" s="52"/>
      <c r="G105" s="53"/>
      <c r="H105" s="53"/>
      <c r="I105" s="52"/>
      <c r="J105" s="52"/>
      <c r="K105" s="52"/>
      <c r="L105" s="51"/>
      <c r="M105" s="52"/>
      <c r="N105" s="52"/>
      <c r="O105" s="53"/>
      <c r="P105" s="52"/>
      <c r="Q105" s="52"/>
      <c r="R105" s="53"/>
      <c r="S105" s="52"/>
      <c r="T105" s="53"/>
      <c r="U105" s="52"/>
      <c r="V105" s="52"/>
      <c r="W105" s="52"/>
      <c r="X105" s="52"/>
      <c r="Y105" s="52"/>
      <c r="Z105" s="52"/>
      <c r="AA105" s="52"/>
      <c r="AB105" s="53"/>
      <c r="AC105" s="52"/>
      <c r="AD105" s="64"/>
      <c r="AE105" s="52"/>
      <c r="AF105" s="52"/>
      <c r="AG105" s="52"/>
      <c r="AH105" s="52"/>
      <c r="AI105" s="52"/>
      <c r="AJ105" s="52"/>
      <c r="AK105" s="52"/>
      <c r="AL105" s="52"/>
      <c r="AM105" s="52"/>
      <c r="AN105" s="52"/>
      <c r="AO105" s="52"/>
      <c r="AP105" s="52"/>
      <c r="AQ105" s="52"/>
      <c r="AR105" s="52"/>
      <c r="AS105" s="52"/>
      <c r="AT105" s="53"/>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3"/>
      <c r="BY105" s="53"/>
      <c r="BZ105" s="53"/>
      <c r="CA105" s="53"/>
      <c r="CB105" s="53"/>
      <c r="CC105" s="52"/>
      <c r="CD105" s="64"/>
      <c r="CE105" s="51"/>
      <c r="CF105" s="70"/>
      <c r="CG105" s="71"/>
      <c r="CH105" s="51"/>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70"/>
      <c r="DO105" s="70"/>
      <c r="DP105" s="52"/>
      <c r="DQ105" s="74"/>
      <c r="DR105" s="74"/>
    </row>
    <row r="106" spans="1:122">
      <c r="A106" s="51"/>
      <c r="B106" s="51"/>
      <c r="C106" s="52"/>
      <c r="D106" s="52"/>
      <c r="E106" s="52"/>
      <c r="F106" s="52"/>
      <c r="G106" s="53"/>
      <c r="H106" s="53"/>
      <c r="I106" s="52"/>
      <c r="J106" s="52"/>
      <c r="K106" s="52"/>
      <c r="L106" s="51"/>
      <c r="M106" s="52"/>
      <c r="N106" s="52"/>
      <c r="O106" s="53"/>
      <c r="P106" s="52"/>
      <c r="Q106" s="52"/>
      <c r="R106" s="53"/>
      <c r="S106" s="52"/>
      <c r="T106" s="53"/>
      <c r="U106" s="52"/>
      <c r="V106" s="52"/>
      <c r="W106" s="52"/>
      <c r="X106" s="52"/>
      <c r="Y106" s="52"/>
      <c r="Z106" s="52"/>
      <c r="AA106" s="52"/>
      <c r="AB106" s="53"/>
      <c r="AC106" s="52"/>
      <c r="AD106" s="64"/>
      <c r="AE106" s="52"/>
      <c r="AF106" s="52"/>
      <c r="AG106" s="52"/>
      <c r="AH106" s="52"/>
      <c r="AI106" s="52"/>
      <c r="AJ106" s="52"/>
      <c r="AK106" s="52"/>
      <c r="AL106" s="52"/>
      <c r="AM106" s="52"/>
      <c r="AN106" s="52"/>
      <c r="AO106" s="52"/>
      <c r="AP106" s="52"/>
      <c r="AQ106" s="52"/>
      <c r="AR106" s="52"/>
      <c r="AS106" s="52"/>
      <c r="AT106" s="53"/>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3"/>
      <c r="BY106" s="53"/>
      <c r="BZ106" s="53"/>
      <c r="CA106" s="53"/>
      <c r="CB106" s="53"/>
      <c r="CC106" s="52"/>
      <c r="CD106" s="64"/>
      <c r="CE106" s="51"/>
      <c r="CF106" s="70"/>
      <c r="CG106" s="71"/>
      <c r="CH106" s="51"/>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70"/>
      <c r="DO106" s="70"/>
      <c r="DP106" s="52"/>
      <c r="DQ106" s="74"/>
      <c r="DR106" s="74"/>
    </row>
    <row r="107" spans="1:122">
      <c r="A107" s="51"/>
      <c r="B107" s="51"/>
      <c r="C107" s="52"/>
      <c r="D107" s="52"/>
      <c r="E107" s="52"/>
      <c r="F107" s="52"/>
      <c r="G107" s="53"/>
      <c r="H107" s="53"/>
      <c r="I107" s="52"/>
      <c r="J107" s="52"/>
      <c r="K107" s="52"/>
      <c r="L107" s="51"/>
      <c r="M107" s="52"/>
      <c r="N107" s="52"/>
      <c r="O107" s="53"/>
      <c r="P107" s="52"/>
      <c r="Q107" s="52"/>
      <c r="R107" s="53"/>
      <c r="S107" s="52"/>
      <c r="T107" s="53"/>
      <c r="U107" s="52"/>
      <c r="V107" s="52"/>
      <c r="W107" s="52"/>
      <c r="X107" s="52"/>
      <c r="Y107" s="52"/>
      <c r="Z107" s="52"/>
      <c r="AA107" s="52"/>
      <c r="AB107" s="53"/>
      <c r="AC107" s="52"/>
      <c r="AD107" s="64"/>
      <c r="AE107" s="52"/>
      <c r="AF107" s="52"/>
      <c r="AG107" s="52"/>
      <c r="AH107" s="52"/>
      <c r="AI107" s="52"/>
      <c r="AJ107" s="52"/>
      <c r="AK107" s="52"/>
      <c r="AL107" s="52"/>
      <c r="AM107" s="52"/>
      <c r="AN107" s="52"/>
      <c r="AO107" s="52"/>
      <c r="AP107" s="52"/>
      <c r="AQ107" s="52"/>
      <c r="AR107" s="52"/>
      <c r="AS107" s="52"/>
      <c r="AT107" s="53"/>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3"/>
      <c r="BY107" s="53"/>
      <c r="BZ107" s="53"/>
      <c r="CA107" s="53"/>
      <c r="CB107" s="53"/>
      <c r="CC107" s="52"/>
      <c r="CD107" s="64"/>
      <c r="CE107" s="51"/>
      <c r="CF107" s="70"/>
      <c r="CG107" s="71"/>
      <c r="CH107" s="51"/>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70"/>
      <c r="DO107" s="70"/>
      <c r="DP107" s="52"/>
      <c r="DQ107" s="74"/>
      <c r="DR107" s="74"/>
    </row>
    <row r="108" spans="1:122">
      <c r="A108" s="51"/>
      <c r="B108" s="51"/>
      <c r="C108" s="52"/>
      <c r="D108" s="52"/>
      <c r="E108" s="52"/>
      <c r="F108" s="52"/>
      <c r="G108" s="53"/>
      <c r="H108" s="53"/>
      <c r="I108" s="52"/>
      <c r="J108" s="52"/>
      <c r="K108" s="52"/>
      <c r="L108" s="51"/>
      <c r="M108" s="52"/>
      <c r="N108" s="52"/>
      <c r="O108" s="53"/>
      <c r="P108" s="52"/>
      <c r="Q108" s="52"/>
      <c r="R108" s="53"/>
      <c r="S108" s="52"/>
      <c r="T108" s="53"/>
      <c r="U108" s="52"/>
      <c r="V108" s="52"/>
      <c r="W108" s="52"/>
      <c r="X108" s="52"/>
      <c r="Y108" s="52"/>
      <c r="Z108" s="52"/>
      <c r="AA108" s="52"/>
      <c r="AB108" s="53"/>
      <c r="AC108" s="52"/>
      <c r="AD108" s="64"/>
      <c r="AE108" s="52"/>
      <c r="AF108" s="52"/>
      <c r="AG108" s="52"/>
      <c r="AH108" s="52"/>
      <c r="AI108" s="52"/>
      <c r="AJ108" s="52"/>
      <c r="AK108" s="52"/>
      <c r="AL108" s="52"/>
      <c r="AM108" s="52"/>
      <c r="AN108" s="52"/>
      <c r="AO108" s="52"/>
      <c r="AP108" s="52"/>
      <c r="AQ108" s="52"/>
      <c r="AR108" s="52"/>
      <c r="AS108" s="52"/>
      <c r="AT108" s="53"/>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3"/>
      <c r="BY108" s="53"/>
      <c r="BZ108" s="53"/>
      <c r="CA108" s="53"/>
      <c r="CB108" s="53"/>
      <c r="CC108" s="52"/>
      <c r="CD108" s="64"/>
      <c r="CE108" s="51"/>
      <c r="CF108" s="70"/>
      <c r="CG108" s="71"/>
      <c r="CH108" s="51"/>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70"/>
      <c r="DO108" s="70"/>
      <c r="DP108" s="52"/>
      <c r="DQ108" s="74"/>
      <c r="DR108" s="74"/>
    </row>
    <row r="109" spans="1:122">
      <c r="A109" s="51"/>
      <c r="B109" s="51"/>
      <c r="C109" s="52"/>
      <c r="D109" s="52"/>
      <c r="E109" s="52"/>
      <c r="F109" s="52"/>
      <c r="G109" s="53"/>
      <c r="H109" s="53"/>
      <c r="I109" s="52"/>
      <c r="J109" s="52"/>
      <c r="K109" s="52"/>
      <c r="L109" s="51"/>
      <c r="M109" s="52"/>
      <c r="N109" s="52"/>
      <c r="O109" s="53"/>
      <c r="P109" s="52"/>
      <c r="Q109" s="52"/>
      <c r="R109" s="53"/>
      <c r="S109" s="52"/>
      <c r="T109" s="53"/>
      <c r="U109" s="52"/>
      <c r="V109" s="52"/>
      <c r="W109" s="52"/>
      <c r="X109" s="52"/>
      <c r="Y109" s="52"/>
      <c r="Z109" s="52"/>
      <c r="AA109" s="52"/>
      <c r="AB109" s="53"/>
      <c r="AC109" s="52"/>
      <c r="AD109" s="64"/>
      <c r="AE109" s="52"/>
      <c r="AF109" s="52"/>
      <c r="AG109" s="52"/>
      <c r="AH109" s="52"/>
      <c r="AI109" s="52"/>
      <c r="AJ109" s="52"/>
      <c r="AK109" s="52"/>
      <c r="AL109" s="52"/>
      <c r="AM109" s="52"/>
      <c r="AN109" s="52"/>
      <c r="AO109" s="52"/>
      <c r="AP109" s="52"/>
      <c r="AQ109" s="52"/>
      <c r="AR109" s="52"/>
      <c r="AS109" s="52"/>
      <c r="AT109" s="53"/>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3"/>
      <c r="BY109" s="53"/>
      <c r="BZ109" s="53"/>
      <c r="CA109" s="53"/>
      <c r="CB109" s="53"/>
      <c r="CC109" s="52"/>
      <c r="CD109" s="64"/>
      <c r="CE109" s="51"/>
      <c r="CF109" s="70"/>
      <c r="CG109" s="71"/>
      <c r="CH109" s="51"/>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70"/>
      <c r="DO109" s="70"/>
      <c r="DP109" s="52"/>
      <c r="DQ109" s="74"/>
      <c r="DR109" s="74"/>
    </row>
    <row r="110" spans="1:122">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c r="BU110" s="43"/>
      <c r="BV110" s="43"/>
      <c r="BW110" s="43"/>
      <c r="BX110" s="43"/>
      <c r="BY110" s="43"/>
      <c r="BZ110" s="43"/>
      <c r="CA110" s="43"/>
      <c r="CB110" s="43"/>
      <c r="CC110" s="43"/>
      <c r="CD110" s="43"/>
      <c r="CE110" s="43"/>
      <c r="CF110" s="43"/>
      <c r="CG110" s="43"/>
      <c r="CH110" s="43"/>
      <c r="CI110" s="43"/>
      <c r="CJ110" s="43"/>
      <c r="CK110" s="43"/>
      <c r="CL110" s="43"/>
      <c r="CM110" s="43"/>
      <c r="CN110" s="43"/>
      <c r="CO110" s="43"/>
      <c r="CP110" s="43"/>
      <c r="CQ110" s="43"/>
      <c r="CR110" s="43"/>
      <c r="CS110" s="43"/>
      <c r="CT110" s="43"/>
      <c r="CU110" s="43"/>
      <c r="CV110" s="43"/>
      <c r="CW110" s="43"/>
      <c r="CX110" s="43"/>
      <c r="CY110" s="43"/>
      <c r="CZ110" s="43"/>
      <c r="DA110" s="43"/>
      <c r="DB110" s="43"/>
      <c r="DC110" s="43"/>
      <c r="DD110" s="43"/>
      <c r="DE110" s="43"/>
      <c r="DF110" s="43"/>
      <c r="DG110" s="43"/>
      <c r="DH110" s="43"/>
      <c r="DI110" s="43"/>
      <c r="DJ110" s="43"/>
      <c r="DK110" s="43"/>
      <c r="DL110" s="43"/>
      <c r="DM110" s="43"/>
      <c r="DN110" s="43"/>
      <c r="DO110" s="43"/>
      <c r="DP110" s="43"/>
      <c r="DQ110" s="43"/>
      <c r="DR110" s="43"/>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26" man="1"/>
  </col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3" sqref="A3"/>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549</v>
      </c>
    </row>
    <row r="3" ht="30.75" spans="1:1">
      <c r="A3" s="23" t="s">
        <v>550</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551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513</v>
      </c>
      <c r="D72" s="46" t="s">
        <v>366</v>
      </c>
      <c r="E72" s="46" t="s">
        <v>367</v>
      </c>
      <c r="F72" s="46" t="s">
        <v>368</v>
      </c>
      <c r="G72" s="47">
        <v>1</v>
      </c>
      <c r="H72" s="47">
        <v>0</v>
      </c>
      <c r="I72" s="46" t="s">
        <v>234</v>
      </c>
      <c r="J72" s="46" t="s">
        <v>369</v>
      </c>
      <c r="K72" s="46" t="s">
        <v>369</v>
      </c>
      <c r="L72" s="45">
        <v>44874</v>
      </c>
      <c r="M72" s="46" t="s">
        <v>514</v>
      </c>
      <c r="N72" s="46" t="s">
        <v>366</v>
      </c>
      <c r="O72" s="47">
        <v>0</v>
      </c>
      <c r="P72" s="46" t="s">
        <v>515</v>
      </c>
      <c r="Q72" s="46" t="s">
        <v>516</v>
      </c>
      <c r="R72" s="47">
        <v>25</v>
      </c>
      <c r="S72" s="46" t="s">
        <v>517</v>
      </c>
      <c r="T72" s="47">
        <v>5</v>
      </c>
      <c r="U72" s="46" t="s">
        <v>368</v>
      </c>
      <c r="V72" s="46" t="s">
        <v>374</v>
      </c>
      <c r="W72" s="46" t="s">
        <v>234</v>
      </c>
      <c r="X72" s="46" t="s">
        <v>375</v>
      </c>
      <c r="Y72" s="46" t="s">
        <v>376</v>
      </c>
      <c r="Z72" s="46" t="s">
        <v>377</v>
      </c>
      <c r="AA72" s="46" t="s">
        <v>518</v>
      </c>
      <c r="AB72" s="47">
        <v>125</v>
      </c>
      <c r="AC72" s="46" t="s">
        <v>379</v>
      </c>
      <c r="AD72" s="62">
        <v>44875.1368981482</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519</v>
      </c>
      <c r="AY72" s="46" t="s">
        <v>520</v>
      </c>
      <c r="AZ72" s="46" t="s">
        <v>232</v>
      </c>
      <c r="BA72" s="46" t="s">
        <v>379</v>
      </c>
      <c r="BB72" s="46" t="s">
        <v>382</v>
      </c>
      <c r="BC72" s="46" t="s">
        <v>521</v>
      </c>
      <c r="BD72" s="46" t="s">
        <v>382</v>
      </c>
      <c r="BE72" s="46" t="s">
        <v>387</v>
      </c>
      <c r="BF72" s="46" t="s">
        <v>387</v>
      </c>
      <c r="BG72" s="46" t="s">
        <v>240</v>
      </c>
      <c r="BH72" s="46" t="s">
        <v>234</v>
      </c>
      <c r="BI72" s="46" t="s">
        <v>234</v>
      </c>
      <c r="BJ72" s="46" t="s">
        <v>234</v>
      </c>
      <c r="BK72" s="46" t="s">
        <v>234</v>
      </c>
      <c r="BL72" s="46" t="s">
        <v>240</v>
      </c>
      <c r="BM72" s="46" t="s">
        <v>240</v>
      </c>
      <c r="BN72" s="46" t="s">
        <v>240</v>
      </c>
      <c r="BO72" s="46" t="s">
        <v>366</v>
      </c>
      <c r="BP72" s="46" t="s">
        <v>366</v>
      </c>
      <c r="BQ72" s="46" t="s">
        <v>366</v>
      </c>
      <c r="BR72" s="46" t="s">
        <v>522</v>
      </c>
      <c r="BS72" s="46" t="s">
        <v>382</v>
      </c>
      <c r="BT72" s="46" t="s">
        <v>523</v>
      </c>
      <c r="BU72" s="46" t="s">
        <v>382</v>
      </c>
      <c r="BV72" s="46" t="s">
        <v>523</v>
      </c>
      <c r="BW72" s="46" t="s">
        <v>382</v>
      </c>
      <c r="BX72" s="47">
        <v>17</v>
      </c>
      <c r="BY72" s="47">
        <v>7925</v>
      </c>
      <c r="BZ72" s="47">
        <v>0</v>
      </c>
      <c r="CA72" s="47">
        <v>19</v>
      </c>
      <c r="CB72" s="47">
        <v>7</v>
      </c>
      <c r="CC72" s="46" t="s">
        <v>219</v>
      </c>
      <c r="CD72" s="62">
        <v>45083.5074884259</v>
      </c>
      <c r="CE72" s="45" t="s">
        <v>389</v>
      </c>
      <c r="CF72" s="66">
        <v>45083.5048790278</v>
      </c>
      <c r="CG72" s="67">
        <v>0.504872685185185</v>
      </c>
      <c r="CH72" s="45" t="s">
        <v>389</v>
      </c>
      <c r="CI72" s="46" t="s">
        <v>390</v>
      </c>
      <c r="CJ72" s="46" t="s">
        <v>234</v>
      </c>
      <c r="CK72" s="46" t="s">
        <v>234</v>
      </c>
      <c r="CL72" s="46" t="s">
        <v>225</v>
      </c>
      <c r="CM72" s="46" t="s">
        <v>225</v>
      </c>
      <c r="CN72" s="46" t="s">
        <v>366</v>
      </c>
      <c r="CO72" s="46" t="s">
        <v>225</v>
      </c>
      <c r="CP72" s="46" t="s">
        <v>391</v>
      </c>
      <c r="CQ72" s="46" t="s">
        <v>225</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45083.504937662</v>
      </c>
      <c r="DO72" s="66">
        <v>45083.5048790278</v>
      </c>
      <c r="DP72" s="46" t="s">
        <v>524</v>
      </c>
    </row>
    <row r="73" spans="1:120">
      <c r="A73" s="45">
        <v>44874</v>
      </c>
      <c r="B73" s="45">
        <v>44874</v>
      </c>
      <c r="C73" s="46" t="s">
        <v>513</v>
      </c>
      <c r="D73" s="46" t="s">
        <v>366</v>
      </c>
      <c r="E73" s="46" t="s">
        <v>367</v>
      </c>
      <c r="F73" s="46" t="s">
        <v>393</v>
      </c>
      <c r="G73" s="47">
        <v>1</v>
      </c>
      <c r="H73" s="47">
        <v>0</v>
      </c>
      <c r="I73" s="46" t="s">
        <v>234</v>
      </c>
      <c r="J73" s="46" t="s">
        <v>369</v>
      </c>
      <c r="K73" s="46" t="s">
        <v>369</v>
      </c>
      <c r="L73" s="45">
        <v>44874</v>
      </c>
      <c r="M73" s="46" t="s">
        <v>514</v>
      </c>
      <c r="N73" s="46" t="s">
        <v>366</v>
      </c>
      <c r="O73" s="47">
        <v>0</v>
      </c>
      <c r="P73" s="46" t="s">
        <v>515</v>
      </c>
      <c r="Q73" s="46" t="s">
        <v>516</v>
      </c>
      <c r="R73" s="47">
        <v>25</v>
      </c>
      <c r="S73" s="46" t="s">
        <v>517</v>
      </c>
      <c r="T73" s="47">
        <v>5</v>
      </c>
      <c r="U73" s="46" t="s">
        <v>393</v>
      </c>
      <c r="V73" s="46" t="s">
        <v>374</v>
      </c>
      <c r="W73" s="46" t="s">
        <v>234</v>
      </c>
      <c r="X73" s="46" t="s">
        <v>375</v>
      </c>
      <c r="Y73" s="46" t="s">
        <v>376</v>
      </c>
      <c r="Z73" s="46" t="s">
        <v>377</v>
      </c>
      <c r="AA73" s="46" t="s">
        <v>394</v>
      </c>
      <c r="AB73" s="47">
        <v>125</v>
      </c>
      <c r="AC73" s="46" t="s">
        <v>379</v>
      </c>
      <c r="AD73" s="62">
        <v>44875.1368981482</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525</v>
      </c>
      <c r="AY73" s="46" t="s">
        <v>526</v>
      </c>
      <c r="AZ73" s="46" t="s">
        <v>232</v>
      </c>
      <c r="BA73" s="46" t="s">
        <v>379</v>
      </c>
      <c r="BB73" s="46" t="s">
        <v>382</v>
      </c>
      <c r="BC73" s="46" t="s">
        <v>527</v>
      </c>
      <c r="BD73" s="46" t="s">
        <v>382</v>
      </c>
      <c r="BE73" s="46" t="s">
        <v>528</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522</v>
      </c>
      <c r="BS73" s="46" t="s">
        <v>382</v>
      </c>
      <c r="BT73" s="46" t="s">
        <v>523</v>
      </c>
      <c r="BU73" s="46" t="s">
        <v>382</v>
      </c>
      <c r="BV73" s="46" t="s">
        <v>523</v>
      </c>
      <c r="BW73" s="46" t="s">
        <v>382</v>
      </c>
      <c r="BX73" s="47">
        <v>17</v>
      </c>
      <c r="BY73" s="47">
        <v>7925</v>
      </c>
      <c r="BZ73" s="47">
        <v>0</v>
      </c>
      <c r="CA73" s="47">
        <v>48</v>
      </c>
      <c r="CB73" s="47">
        <v>3</v>
      </c>
      <c r="CC73" s="46" t="s">
        <v>219</v>
      </c>
      <c r="CD73" s="62">
        <v>45083.5074884259</v>
      </c>
      <c r="CE73" s="45" t="s">
        <v>389</v>
      </c>
      <c r="CF73" s="66">
        <v>45083.5048787384</v>
      </c>
      <c r="CG73" s="67">
        <v>0.504872685185185</v>
      </c>
      <c r="CH73" s="45" t="s">
        <v>389</v>
      </c>
      <c r="CI73" s="46" t="s">
        <v>390</v>
      </c>
      <c r="CJ73" s="46" t="s">
        <v>234</v>
      </c>
      <c r="CK73" s="46" t="s">
        <v>234</v>
      </c>
      <c r="CL73" s="46" t="s">
        <v>225</v>
      </c>
      <c r="CM73" s="46" t="s">
        <v>225</v>
      </c>
      <c r="CN73" s="46" t="s">
        <v>366</v>
      </c>
      <c r="CO73" s="46" t="s">
        <v>225</v>
      </c>
      <c r="CP73" s="46" t="s">
        <v>391</v>
      </c>
      <c r="CQ73" s="46" t="s">
        <v>225</v>
      </c>
      <c r="CR73" s="46" t="s">
        <v>234</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45083.5049375694</v>
      </c>
      <c r="DO73" s="66">
        <v>45083.5048787384</v>
      </c>
      <c r="DP73" s="46" t="s">
        <v>530</v>
      </c>
    </row>
    <row r="74" spans="1:120">
      <c r="A74" s="45">
        <v>44874</v>
      </c>
      <c r="B74" s="45">
        <v>44874</v>
      </c>
      <c r="C74" s="46" t="s">
        <v>513</v>
      </c>
      <c r="D74" s="46" t="s">
        <v>366</v>
      </c>
      <c r="E74" s="46" t="s">
        <v>367</v>
      </c>
      <c r="F74" s="46" t="s">
        <v>401</v>
      </c>
      <c r="G74" s="47">
        <v>1</v>
      </c>
      <c r="H74" s="47">
        <v>0</v>
      </c>
      <c r="I74" s="46" t="s">
        <v>234</v>
      </c>
      <c r="J74" s="46" t="s">
        <v>369</v>
      </c>
      <c r="K74" s="46" t="s">
        <v>369</v>
      </c>
      <c r="L74" s="45">
        <v>44874</v>
      </c>
      <c r="M74" s="46" t="s">
        <v>514</v>
      </c>
      <c r="N74" s="46" t="s">
        <v>366</v>
      </c>
      <c r="O74" s="47">
        <v>0</v>
      </c>
      <c r="P74" s="46" t="s">
        <v>515</v>
      </c>
      <c r="Q74" s="46" t="s">
        <v>516</v>
      </c>
      <c r="R74" s="47">
        <v>25</v>
      </c>
      <c r="S74" s="46" t="s">
        <v>517</v>
      </c>
      <c r="T74" s="47">
        <v>5</v>
      </c>
      <c r="U74" s="46" t="s">
        <v>401</v>
      </c>
      <c r="V74" s="46" t="s">
        <v>374</v>
      </c>
      <c r="W74" s="46" t="s">
        <v>234</v>
      </c>
      <c r="X74" s="46" t="s">
        <v>375</v>
      </c>
      <c r="Y74" s="46" t="s">
        <v>376</v>
      </c>
      <c r="Z74" s="46" t="s">
        <v>377</v>
      </c>
      <c r="AA74" s="46" t="s">
        <v>531</v>
      </c>
      <c r="AB74" s="47">
        <v>125</v>
      </c>
      <c r="AC74" s="46" t="s">
        <v>379</v>
      </c>
      <c r="AD74" s="62">
        <v>44875.1368981482</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532</v>
      </c>
      <c r="AY74" s="46" t="s">
        <v>533</v>
      </c>
      <c r="AZ74" s="46" t="s">
        <v>232</v>
      </c>
      <c r="BA74" s="46" t="s">
        <v>379</v>
      </c>
      <c r="BB74" s="46" t="s">
        <v>382</v>
      </c>
      <c r="BC74" s="46" t="s">
        <v>534</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522</v>
      </c>
      <c r="BS74" s="46" t="s">
        <v>382</v>
      </c>
      <c r="BT74" s="46" t="s">
        <v>523</v>
      </c>
      <c r="BU74" s="46" t="s">
        <v>382</v>
      </c>
      <c r="BV74" s="46" t="s">
        <v>523</v>
      </c>
      <c r="BW74" s="46" t="s">
        <v>382</v>
      </c>
      <c r="BX74" s="47">
        <v>17</v>
      </c>
      <c r="BY74" s="47">
        <v>7925</v>
      </c>
      <c r="BZ74" s="47">
        <v>0</v>
      </c>
      <c r="CA74" s="47">
        <v>33</v>
      </c>
      <c r="CB74" s="47">
        <v>5</v>
      </c>
      <c r="CC74" s="46" t="s">
        <v>219</v>
      </c>
      <c r="CD74" s="62">
        <v>45083.5074884259</v>
      </c>
      <c r="CE74" s="45" t="s">
        <v>389</v>
      </c>
      <c r="CF74" s="66">
        <v>45083.5048790162</v>
      </c>
      <c r="CG74" s="67">
        <v>0.504872685185185</v>
      </c>
      <c r="CH74" s="45" t="s">
        <v>389</v>
      </c>
      <c r="CI74" s="46" t="s">
        <v>390</v>
      </c>
      <c r="CJ74" s="46" t="s">
        <v>234</v>
      </c>
      <c r="CK74" s="46" t="s">
        <v>234</v>
      </c>
      <c r="CL74" s="46" t="s">
        <v>225</v>
      </c>
      <c r="CM74" s="46" t="s">
        <v>225</v>
      </c>
      <c r="CN74" s="46" t="s">
        <v>366</v>
      </c>
      <c r="CO74" s="46" t="s">
        <v>225</v>
      </c>
      <c r="CP74" s="46" t="s">
        <v>391</v>
      </c>
      <c r="CQ74" s="46" t="s">
        <v>225</v>
      </c>
      <c r="CR74" s="46" t="s">
        <v>225</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45083.5049376157</v>
      </c>
      <c r="DO74" s="66">
        <v>45083.5048790162</v>
      </c>
      <c r="DP74" s="46" t="s">
        <v>535</v>
      </c>
    </row>
    <row r="75" spans="1:120">
      <c r="A75" s="45">
        <v>44874</v>
      </c>
      <c r="B75" s="45">
        <v>44874</v>
      </c>
      <c r="C75" s="46" t="s">
        <v>513</v>
      </c>
      <c r="D75" s="46" t="s">
        <v>366</v>
      </c>
      <c r="E75" s="46" t="s">
        <v>367</v>
      </c>
      <c r="F75" s="46" t="s">
        <v>235</v>
      </c>
      <c r="G75" s="47">
        <v>1</v>
      </c>
      <c r="H75" s="47">
        <v>0</v>
      </c>
      <c r="I75" s="46" t="s">
        <v>234</v>
      </c>
      <c r="J75" s="46" t="s">
        <v>369</v>
      </c>
      <c r="K75" s="46" t="s">
        <v>369</v>
      </c>
      <c r="L75" s="45">
        <v>44874</v>
      </c>
      <c r="M75" s="46" t="s">
        <v>514</v>
      </c>
      <c r="N75" s="46" t="s">
        <v>366</v>
      </c>
      <c r="O75" s="47">
        <v>0</v>
      </c>
      <c r="P75" s="46" t="s">
        <v>515</v>
      </c>
      <c r="Q75" s="46" t="s">
        <v>516</v>
      </c>
      <c r="R75" s="47">
        <v>25</v>
      </c>
      <c r="S75" s="46" t="s">
        <v>517</v>
      </c>
      <c r="T75" s="47">
        <v>5</v>
      </c>
      <c r="U75" s="46" t="s">
        <v>235</v>
      </c>
      <c r="V75" s="46" t="s">
        <v>374</v>
      </c>
      <c r="W75" s="46" t="s">
        <v>234</v>
      </c>
      <c r="X75" s="46" t="s">
        <v>375</v>
      </c>
      <c r="Y75" s="46" t="s">
        <v>376</v>
      </c>
      <c r="Z75" s="46" t="s">
        <v>377</v>
      </c>
      <c r="AA75" s="46" t="s">
        <v>409</v>
      </c>
      <c r="AB75" s="47">
        <v>125</v>
      </c>
      <c r="AC75" s="46" t="s">
        <v>379</v>
      </c>
      <c r="AD75" s="62">
        <v>44875.1368981482</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536</v>
      </c>
      <c r="AY75" s="46" t="s">
        <v>537</v>
      </c>
      <c r="AZ75" s="46" t="s">
        <v>232</v>
      </c>
      <c r="BA75" s="46" t="s">
        <v>379</v>
      </c>
      <c r="BB75" s="46" t="s">
        <v>382</v>
      </c>
      <c r="BC75" s="46" t="s">
        <v>538</v>
      </c>
      <c r="BD75" s="46" t="s">
        <v>382</v>
      </c>
      <c r="BE75" s="46" t="s">
        <v>415</v>
      </c>
      <c r="BF75" s="46" t="s">
        <v>387</v>
      </c>
      <c r="BG75" s="46" t="s">
        <v>240</v>
      </c>
      <c r="BH75" s="46" t="s">
        <v>234</v>
      </c>
      <c r="BI75" s="46" t="s">
        <v>234</v>
      </c>
      <c r="BJ75" s="46" t="s">
        <v>234</v>
      </c>
      <c r="BK75" s="46" t="s">
        <v>234</v>
      </c>
      <c r="BL75" s="46" t="s">
        <v>399</v>
      </c>
      <c r="BM75" s="46" t="s">
        <v>399</v>
      </c>
      <c r="BN75" s="46" t="s">
        <v>399</v>
      </c>
      <c r="BO75" s="46" t="s">
        <v>366</v>
      </c>
      <c r="BP75" s="46" t="s">
        <v>366</v>
      </c>
      <c r="BQ75" s="46" t="s">
        <v>366</v>
      </c>
      <c r="BR75" s="46" t="s">
        <v>522</v>
      </c>
      <c r="BS75" s="46" t="s">
        <v>382</v>
      </c>
      <c r="BT75" s="46" t="s">
        <v>523</v>
      </c>
      <c r="BU75" s="46" t="s">
        <v>382</v>
      </c>
      <c r="BV75" s="46" t="s">
        <v>523</v>
      </c>
      <c r="BW75" s="46" t="s">
        <v>382</v>
      </c>
      <c r="BX75" s="47">
        <v>17</v>
      </c>
      <c r="BY75" s="47">
        <v>7925</v>
      </c>
      <c r="BZ75" s="47">
        <v>0</v>
      </c>
      <c r="CA75" s="47">
        <v>43</v>
      </c>
      <c r="CB75" s="47">
        <v>10</v>
      </c>
      <c r="CC75" s="46" t="s">
        <v>219</v>
      </c>
      <c r="CD75" s="62">
        <v>45083.5074884259</v>
      </c>
      <c r="CE75" s="45" t="s">
        <v>389</v>
      </c>
      <c r="CF75" s="66">
        <v>45083.5048790509</v>
      </c>
      <c r="CG75" s="67">
        <v>0.504872685185185</v>
      </c>
      <c r="CH75" s="45" t="s">
        <v>389</v>
      </c>
      <c r="CI75" s="46" t="s">
        <v>390</v>
      </c>
      <c r="CJ75" s="46" t="s">
        <v>234</v>
      </c>
      <c r="CK75" s="46" t="s">
        <v>234</v>
      </c>
      <c r="CL75" s="46" t="s">
        <v>225</v>
      </c>
      <c r="CM75" s="46" t="s">
        <v>225</v>
      </c>
      <c r="CN75" s="46" t="s">
        <v>366</v>
      </c>
      <c r="CO75" s="46" t="s">
        <v>225</v>
      </c>
      <c r="CP75" s="46" t="s">
        <v>391</v>
      </c>
      <c r="CQ75" s="46" t="s">
        <v>416</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45083.5049376968</v>
      </c>
      <c r="DO75" s="66">
        <v>45083.5048790509</v>
      </c>
      <c r="DP75" s="46" t="s">
        <v>539</v>
      </c>
    </row>
    <row r="76" spans="1:120">
      <c r="A76" s="45">
        <v>44874</v>
      </c>
      <c r="B76" s="45">
        <v>44874</v>
      </c>
      <c r="C76" s="46" t="s">
        <v>513</v>
      </c>
      <c r="D76" s="46" t="s">
        <v>366</v>
      </c>
      <c r="E76" s="46" t="s">
        <v>367</v>
      </c>
      <c r="F76" s="46" t="s">
        <v>242</v>
      </c>
      <c r="G76" s="47">
        <v>1</v>
      </c>
      <c r="H76" s="47">
        <v>0</v>
      </c>
      <c r="I76" s="46" t="s">
        <v>234</v>
      </c>
      <c r="J76" s="46" t="s">
        <v>369</v>
      </c>
      <c r="K76" s="46" t="s">
        <v>369</v>
      </c>
      <c r="L76" s="45">
        <v>44874</v>
      </c>
      <c r="M76" s="46" t="s">
        <v>514</v>
      </c>
      <c r="N76" s="46" t="s">
        <v>366</v>
      </c>
      <c r="O76" s="47">
        <v>0</v>
      </c>
      <c r="P76" s="46" t="s">
        <v>515</v>
      </c>
      <c r="Q76" s="46" t="s">
        <v>516</v>
      </c>
      <c r="R76" s="47">
        <v>25</v>
      </c>
      <c r="S76" s="46" t="s">
        <v>517</v>
      </c>
      <c r="T76" s="47">
        <v>5</v>
      </c>
      <c r="U76" s="46" t="s">
        <v>242</v>
      </c>
      <c r="V76" s="46" t="s">
        <v>374</v>
      </c>
      <c r="W76" s="46" t="s">
        <v>234</v>
      </c>
      <c r="X76" s="46" t="s">
        <v>375</v>
      </c>
      <c r="Y76" s="46" t="s">
        <v>376</v>
      </c>
      <c r="Z76" s="46" t="s">
        <v>377</v>
      </c>
      <c r="AA76" s="46" t="s">
        <v>409</v>
      </c>
      <c r="AB76" s="47">
        <v>125</v>
      </c>
      <c r="AC76" s="46" t="s">
        <v>379</v>
      </c>
      <c r="AD76" s="62">
        <v>44875.1368981482</v>
      </c>
      <c r="AE76" s="46" t="s">
        <v>410</v>
      </c>
      <c r="AF76" s="46" t="s">
        <v>381</v>
      </c>
      <c r="AG76" s="46" t="s">
        <v>212</v>
      </c>
      <c r="AH76" s="46" t="s">
        <v>213</v>
      </c>
      <c r="AI76" s="46" t="s">
        <v>210</v>
      </c>
      <c r="AJ76" s="46" t="s">
        <v>366</v>
      </c>
      <c r="AK76" s="46" t="s">
        <v>382</v>
      </c>
      <c r="AL76" s="46" t="s">
        <v>366</v>
      </c>
      <c r="AM76" s="46" t="s">
        <v>233</v>
      </c>
      <c r="AN76" s="46" t="s">
        <v>366</v>
      </c>
      <c r="AO76" s="46" t="s">
        <v>379</v>
      </c>
      <c r="AP76" s="46" t="s">
        <v>379</v>
      </c>
      <c r="AQ76" s="46" t="s">
        <v>411</v>
      </c>
      <c r="AR76" s="46" t="s">
        <v>366</v>
      </c>
      <c r="AS76" s="46" t="s">
        <v>366</v>
      </c>
      <c r="AT76" s="47">
        <v>0</v>
      </c>
      <c r="AU76" s="46" t="s">
        <v>366</v>
      </c>
      <c r="AV76" s="46" t="s">
        <v>366</v>
      </c>
      <c r="AW76" s="46" t="s">
        <v>366</v>
      </c>
      <c r="AX76" s="46" t="s">
        <v>540</v>
      </c>
      <c r="AY76" s="46" t="s">
        <v>541</v>
      </c>
      <c r="AZ76" s="46" t="s">
        <v>232</v>
      </c>
      <c r="BA76" s="46" t="s">
        <v>379</v>
      </c>
      <c r="BB76" s="46" t="s">
        <v>382</v>
      </c>
      <c r="BC76" s="46" t="s">
        <v>542</v>
      </c>
      <c r="BD76" s="46" t="s">
        <v>382</v>
      </c>
      <c r="BE76" s="46" t="s">
        <v>528</v>
      </c>
      <c r="BF76" s="46" t="s">
        <v>415</v>
      </c>
      <c r="BG76" s="46" t="s">
        <v>240</v>
      </c>
      <c r="BH76" s="46" t="s">
        <v>234</v>
      </c>
      <c r="BI76" s="46" t="s">
        <v>234</v>
      </c>
      <c r="BJ76" s="46" t="s">
        <v>234</v>
      </c>
      <c r="BK76" s="46" t="s">
        <v>234</v>
      </c>
      <c r="BL76" s="46" t="s">
        <v>240</v>
      </c>
      <c r="BM76" s="46" t="s">
        <v>240</v>
      </c>
      <c r="BN76" s="46" t="s">
        <v>240</v>
      </c>
      <c r="BO76" s="46" t="s">
        <v>366</v>
      </c>
      <c r="BP76" s="46" t="s">
        <v>366</v>
      </c>
      <c r="BQ76" s="46" t="s">
        <v>366</v>
      </c>
      <c r="BR76" s="46" t="s">
        <v>522</v>
      </c>
      <c r="BS76" s="46" t="s">
        <v>382</v>
      </c>
      <c r="BT76" s="46" t="s">
        <v>523</v>
      </c>
      <c r="BU76" s="46" t="s">
        <v>382</v>
      </c>
      <c r="BV76" s="46" t="s">
        <v>523</v>
      </c>
      <c r="BW76" s="46" t="s">
        <v>382</v>
      </c>
      <c r="BX76" s="47">
        <v>17</v>
      </c>
      <c r="BY76" s="47">
        <v>7925</v>
      </c>
      <c r="BZ76" s="47">
        <v>0</v>
      </c>
      <c r="CA76" s="47">
        <v>43</v>
      </c>
      <c r="CB76" s="47">
        <v>10</v>
      </c>
      <c r="CC76" s="46" t="s">
        <v>219</v>
      </c>
      <c r="CD76" s="62">
        <v>45083.5074884259</v>
      </c>
      <c r="CE76" s="45" t="s">
        <v>389</v>
      </c>
      <c r="CF76" s="66">
        <v>45083.5048790509</v>
      </c>
      <c r="CG76" s="67">
        <v>0.504872685185185</v>
      </c>
      <c r="CH76" s="45" t="s">
        <v>389</v>
      </c>
      <c r="CI76" s="46" t="s">
        <v>390</v>
      </c>
      <c r="CJ76" s="46" t="s">
        <v>234</v>
      </c>
      <c r="CK76" s="46" t="s">
        <v>234</v>
      </c>
      <c r="CL76" s="46" t="s">
        <v>225</v>
      </c>
      <c r="CM76" s="46" t="s">
        <v>225</v>
      </c>
      <c r="CN76" s="46" t="s">
        <v>366</v>
      </c>
      <c r="CO76" s="46" t="s">
        <v>225</v>
      </c>
      <c r="CP76" s="46" t="s">
        <v>391</v>
      </c>
      <c r="CQ76" s="46" t="s">
        <v>416</v>
      </c>
      <c r="CR76" s="46" t="s">
        <v>234</v>
      </c>
      <c r="CS76" s="46" t="s">
        <v>229</v>
      </c>
      <c r="CT76" s="46" t="s">
        <v>234</v>
      </c>
      <c r="CU76" s="46" t="s">
        <v>225</v>
      </c>
      <c r="CV76" s="46" t="s">
        <v>234</v>
      </c>
      <c r="CW76" s="46" t="s">
        <v>225</v>
      </c>
      <c r="CX76" s="46" t="s">
        <v>234</v>
      </c>
      <c r="CY76" s="46" t="s">
        <v>234</v>
      </c>
      <c r="CZ76" s="46" t="s">
        <v>234</v>
      </c>
      <c r="DA76" s="46" t="s">
        <v>225</v>
      </c>
      <c r="DB76" s="46" t="s">
        <v>234</v>
      </c>
      <c r="DC76" s="46" t="s">
        <v>234</v>
      </c>
      <c r="DD76" s="46" t="s">
        <v>234</v>
      </c>
      <c r="DE76" s="46" t="s">
        <v>234</v>
      </c>
      <c r="DF76" s="46" t="s">
        <v>225</v>
      </c>
      <c r="DG76" s="46" t="s">
        <v>234</v>
      </c>
      <c r="DH76" s="46" t="s">
        <v>225</v>
      </c>
      <c r="DI76" s="46" t="s">
        <v>225</v>
      </c>
      <c r="DJ76" s="46" t="s">
        <v>225</v>
      </c>
      <c r="DK76" s="46" t="s">
        <v>382</v>
      </c>
      <c r="DL76" s="46" t="s">
        <v>382</v>
      </c>
      <c r="DM76" s="46" t="s">
        <v>382</v>
      </c>
      <c r="DN76" s="66">
        <v>45083.5049377431</v>
      </c>
      <c r="DO76" s="66">
        <v>45083.5048790509</v>
      </c>
      <c r="DP76" s="46" t="s">
        <v>543</v>
      </c>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552</v>
      </c>
    </row>
    <row r="80" s="41" customFormat="1"/>
    <row r="81" s="41" customFormat="1" spans="1:1">
      <c r="A81" s="41" t="s">
        <v>553</v>
      </c>
    </row>
    <row r="82" s="41" customFormat="1" spans="2:37">
      <c r="B82" s="40" t="s">
        <v>546</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547</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548</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554</v>
      </c>
      <c r="B87" s="55"/>
      <c r="C87" s="56"/>
      <c r="D87" s="56"/>
      <c r="E87" s="56"/>
      <c r="F87" s="56"/>
      <c r="G87" s="56"/>
    </row>
    <row r="88" s="41" customFormat="1" spans="2:7">
      <c r="B88" s="55"/>
      <c r="C88" s="56"/>
      <c r="D88" s="56"/>
      <c r="E88" s="56"/>
      <c r="F88" s="56"/>
      <c r="G88" s="56"/>
    </row>
    <row r="89" s="41" customFormat="1" spans="2:7">
      <c r="B89" s="55" t="s">
        <v>555</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556</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512</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513</v>
      </c>
      <c r="D99" s="58" t="s">
        <v>366</v>
      </c>
      <c r="E99" s="58" t="s">
        <v>367</v>
      </c>
      <c r="F99" s="58" t="s">
        <v>368</v>
      </c>
      <c r="G99" s="59">
        <v>1</v>
      </c>
      <c r="H99" s="59">
        <v>0</v>
      </c>
      <c r="I99" s="58" t="s">
        <v>234</v>
      </c>
      <c r="J99" s="58" t="s">
        <v>369</v>
      </c>
      <c r="K99" s="58" t="s">
        <v>369</v>
      </c>
      <c r="L99" s="57">
        <v>44874</v>
      </c>
      <c r="M99" s="58" t="s">
        <v>514</v>
      </c>
      <c r="N99" s="58" t="s">
        <v>366</v>
      </c>
      <c r="O99" s="59">
        <v>0</v>
      </c>
      <c r="P99" s="58" t="s">
        <v>515</v>
      </c>
      <c r="Q99" s="58" t="s">
        <v>516</v>
      </c>
      <c r="R99" s="59">
        <v>25</v>
      </c>
      <c r="S99" s="58" t="s">
        <v>517</v>
      </c>
      <c r="T99" s="59">
        <v>5</v>
      </c>
      <c r="U99" s="58" t="s">
        <v>368</v>
      </c>
      <c r="V99" s="58" t="s">
        <v>374</v>
      </c>
      <c r="W99" s="58" t="s">
        <v>234</v>
      </c>
      <c r="X99" s="58" t="s">
        <v>375</v>
      </c>
      <c r="Y99" s="58" t="s">
        <v>376</v>
      </c>
      <c r="Z99" s="58" t="s">
        <v>377</v>
      </c>
      <c r="AA99" s="58" t="s">
        <v>518</v>
      </c>
      <c r="AB99" s="59">
        <v>125</v>
      </c>
      <c r="AC99" s="58" t="s">
        <v>379</v>
      </c>
      <c r="AD99" s="65">
        <v>44875.1368981482</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519</v>
      </c>
      <c r="AY99" s="58" t="s">
        <v>520</v>
      </c>
      <c r="AZ99" s="58" t="s">
        <v>232</v>
      </c>
      <c r="BA99" s="58" t="s">
        <v>379</v>
      </c>
      <c r="BB99" s="58" t="s">
        <v>382</v>
      </c>
      <c r="BC99" s="58" t="s">
        <v>521</v>
      </c>
      <c r="BD99" s="58" t="s">
        <v>382</v>
      </c>
      <c r="BE99" s="58" t="s">
        <v>387</v>
      </c>
      <c r="BF99" s="58" t="s">
        <v>387</v>
      </c>
      <c r="BG99" s="58" t="s">
        <v>240</v>
      </c>
      <c r="BH99" s="58" t="s">
        <v>234</v>
      </c>
      <c r="BI99" s="58" t="s">
        <v>234</v>
      </c>
      <c r="BJ99" s="58" t="s">
        <v>234</v>
      </c>
      <c r="BK99" s="58" t="s">
        <v>225</v>
      </c>
      <c r="BL99" s="58" t="s">
        <v>240</v>
      </c>
      <c r="BM99" s="58" t="s">
        <v>240</v>
      </c>
      <c r="BN99" s="58" t="s">
        <v>240</v>
      </c>
      <c r="BO99" s="58" t="s">
        <v>366</v>
      </c>
      <c r="BP99" s="58" t="s">
        <v>366</v>
      </c>
      <c r="BQ99" s="58" t="s">
        <v>366</v>
      </c>
      <c r="BR99" s="58" t="s">
        <v>522</v>
      </c>
      <c r="BS99" s="58" t="s">
        <v>382</v>
      </c>
      <c r="BT99" s="58" t="s">
        <v>523</v>
      </c>
      <c r="BU99" s="58" t="s">
        <v>382</v>
      </c>
      <c r="BV99" s="58" t="s">
        <v>523</v>
      </c>
      <c r="BW99" s="58" t="s">
        <v>382</v>
      </c>
      <c r="BX99" s="59">
        <v>17</v>
      </c>
      <c r="BY99" s="59">
        <v>7925</v>
      </c>
      <c r="BZ99" s="59">
        <v>0</v>
      </c>
      <c r="CA99" s="59">
        <v>19</v>
      </c>
      <c r="CB99" s="59">
        <v>7</v>
      </c>
      <c r="CC99" s="58" t="s">
        <v>219</v>
      </c>
      <c r="CD99" s="65">
        <v>45083.5074884259</v>
      </c>
      <c r="CE99" s="57" t="s">
        <v>389</v>
      </c>
      <c r="CF99" s="72">
        <v>45083.519168206</v>
      </c>
      <c r="CG99" s="73">
        <v>0.504872685185185</v>
      </c>
      <c r="CH99" s="57" t="s">
        <v>389</v>
      </c>
      <c r="CI99" s="58" t="s">
        <v>390</v>
      </c>
      <c r="CJ99" s="58" t="s">
        <v>234</v>
      </c>
      <c r="CK99" s="58" t="s">
        <v>234</v>
      </c>
      <c r="CL99" s="58" t="s">
        <v>225</v>
      </c>
      <c r="CM99" s="58" t="s">
        <v>225</v>
      </c>
      <c r="CN99" s="58" t="s">
        <v>366</v>
      </c>
      <c r="CO99" s="58" t="s">
        <v>225</v>
      </c>
      <c r="CP99" s="58" t="s">
        <v>432</v>
      </c>
      <c r="CQ99" s="58" t="s">
        <v>225</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45083.519168206</v>
      </c>
      <c r="DO99" s="72">
        <v>45083.5048790278</v>
      </c>
      <c r="DP99" s="58" t="s">
        <v>524</v>
      </c>
    </row>
    <row r="100" s="41" customFormat="1" spans="1:120">
      <c r="A100" s="57">
        <v>44874</v>
      </c>
      <c r="B100" s="57">
        <v>44874</v>
      </c>
      <c r="C100" s="58" t="s">
        <v>513</v>
      </c>
      <c r="D100" s="58" t="s">
        <v>366</v>
      </c>
      <c r="E100" s="58" t="s">
        <v>367</v>
      </c>
      <c r="F100" s="58" t="s">
        <v>393</v>
      </c>
      <c r="G100" s="59">
        <v>1</v>
      </c>
      <c r="H100" s="59">
        <v>0</v>
      </c>
      <c r="I100" s="58" t="s">
        <v>234</v>
      </c>
      <c r="J100" s="58" t="s">
        <v>369</v>
      </c>
      <c r="K100" s="58" t="s">
        <v>369</v>
      </c>
      <c r="L100" s="57">
        <v>44874</v>
      </c>
      <c r="M100" s="58" t="s">
        <v>514</v>
      </c>
      <c r="N100" s="58" t="s">
        <v>366</v>
      </c>
      <c r="O100" s="59">
        <v>0</v>
      </c>
      <c r="P100" s="58" t="s">
        <v>515</v>
      </c>
      <c r="Q100" s="58" t="s">
        <v>516</v>
      </c>
      <c r="R100" s="59">
        <v>25</v>
      </c>
      <c r="S100" s="58" t="s">
        <v>517</v>
      </c>
      <c r="T100" s="59">
        <v>5</v>
      </c>
      <c r="U100" s="58" t="s">
        <v>393</v>
      </c>
      <c r="V100" s="58" t="s">
        <v>374</v>
      </c>
      <c r="W100" s="58" t="s">
        <v>234</v>
      </c>
      <c r="X100" s="58" t="s">
        <v>375</v>
      </c>
      <c r="Y100" s="58" t="s">
        <v>376</v>
      </c>
      <c r="Z100" s="58" t="s">
        <v>377</v>
      </c>
      <c r="AA100" s="58" t="s">
        <v>394</v>
      </c>
      <c r="AB100" s="59">
        <v>125</v>
      </c>
      <c r="AC100" s="58" t="s">
        <v>379</v>
      </c>
      <c r="AD100" s="65">
        <v>44875.1368981482</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525</v>
      </c>
      <c r="AY100" s="58" t="s">
        <v>526</v>
      </c>
      <c r="AZ100" s="58" t="s">
        <v>232</v>
      </c>
      <c r="BA100" s="58" t="s">
        <v>379</v>
      </c>
      <c r="BB100" s="58" t="s">
        <v>382</v>
      </c>
      <c r="BC100" s="58" t="s">
        <v>527</v>
      </c>
      <c r="BD100" s="58" t="s">
        <v>382</v>
      </c>
      <c r="BE100" s="58" t="s">
        <v>528</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522</v>
      </c>
      <c r="BS100" s="58" t="s">
        <v>382</v>
      </c>
      <c r="BT100" s="58" t="s">
        <v>523</v>
      </c>
      <c r="BU100" s="58" t="s">
        <v>382</v>
      </c>
      <c r="BV100" s="58" t="s">
        <v>523</v>
      </c>
      <c r="BW100" s="58" t="s">
        <v>382</v>
      </c>
      <c r="BX100" s="59">
        <v>17</v>
      </c>
      <c r="BY100" s="59">
        <v>7925</v>
      </c>
      <c r="BZ100" s="59">
        <v>0</v>
      </c>
      <c r="CA100" s="59">
        <v>48</v>
      </c>
      <c r="CB100" s="59">
        <v>3</v>
      </c>
      <c r="CC100" s="58" t="s">
        <v>219</v>
      </c>
      <c r="CD100" s="65">
        <v>45083.5074884259</v>
      </c>
      <c r="CE100" s="57" t="s">
        <v>389</v>
      </c>
      <c r="CF100" s="72">
        <v>45083.5191683102</v>
      </c>
      <c r="CG100" s="73">
        <v>0.504872685185185</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45083.5191683102</v>
      </c>
      <c r="DO100" s="72">
        <v>45083.5048787384</v>
      </c>
      <c r="DP100" s="58" t="s">
        <v>530</v>
      </c>
    </row>
    <row r="101" s="41" customFormat="1" spans="1:120">
      <c r="A101" s="57">
        <v>44874</v>
      </c>
      <c r="B101" s="57">
        <v>44874</v>
      </c>
      <c r="C101" s="58" t="s">
        <v>513</v>
      </c>
      <c r="D101" s="58" t="s">
        <v>366</v>
      </c>
      <c r="E101" s="58" t="s">
        <v>367</v>
      </c>
      <c r="F101" s="58" t="s">
        <v>401</v>
      </c>
      <c r="G101" s="59">
        <v>1</v>
      </c>
      <c r="H101" s="59">
        <v>0</v>
      </c>
      <c r="I101" s="58" t="s">
        <v>234</v>
      </c>
      <c r="J101" s="58" t="s">
        <v>369</v>
      </c>
      <c r="K101" s="58" t="s">
        <v>369</v>
      </c>
      <c r="L101" s="57">
        <v>44874</v>
      </c>
      <c r="M101" s="58" t="s">
        <v>514</v>
      </c>
      <c r="N101" s="58" t="s">
        <v>366</v>
      </c>
      <c r="O101" s="59">
        <v>0</v>
      </c>
      <c r="P101" s="58" t="s">
        <v>515</v>
      </c>
      <c r="Q101" s="58" t="s">
        <v>516</v>
      </c>
      <c r="R101" s="59">
        <v>25</v>
      </c>
      <c r="S101" s="58" t="s">
        <v>517</v>
      </c>
      <c r="T101" s="59">
        <v>5</v>
      </c>
      <c r="U101" s="58" t="s">
        <v>401</v>
      </c>
      <c r="V101" s="58" t="s">
        <v>374</v>
      </c>
      <c r="W101" s="58" t="s">
        <v>234</v>
      </c>
      <c r="X101" s="58" t="s">
        <v>375</v>
      </c>
      <c r="Y101" s="58" t="s">
        <v>376</v>
      </c>
      <c r="Z101" s="58" t="s">
        <v>377</v>
      </c>
      <c r="AA101" s="58" t="s">
        <v>531</v>
      </c>
      <c r="AB101" s="59">
        <v>125</v>
      </c>
      <c r="AC101" s="58" t="s">
        <v>379</v>
      </c>
      <c r="AD101" s="65">
        <v>44875.1368981482</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532</v>
      </c>
      <c r="AY101" s="58" t="s">
        <v>533</v>
      </c>
      <c r="AZ101" s="58" t="s">
        <v>232</v>
      </c>
      <c r="BA101" s="58" t="s">
        <v>379</v>
      </c>
      <c r="BB101" s="58" t="s">
        <v>382</v>
      </c>
      <c r="BC101" s="58" t="s">
        <v>534</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522</v>
      </c>
      <c r="BS101" s="58" t="s">
        <v>382</v>
      </c>
      <c r="BT101" s="58" t="s">
        <v>523</v>
      </c>
      <c r="BU101" s="58" t="s">
        <v>382</v>
      </c>
      <c r="BV101" s="58" t="s">
        <v>523</v>
      </c>
      <c r="BW101" s="58" t="s">
        <v>382</v>
      </c>
      <c r="BX101" s="59">
        <v>17</v>
      </c>
      <c r="BY101" s="59">
        <v>7925</v>
      </c>
      <c r="BZ101" s="59">
        <v>0</v>
      </c>
      <c r="CA101" s="59">
        <v>33</v>
      </c>
      <c r="CB101" s="59">
        <v>5</v>
      </c>
      <c r="CC101" s="58" t="s">
        <v>219</v>
      </c>
      <c r="CD101" s="65">
        <v>45083.5074884259</v>
      </c>
      <c r="CE101" s="57" t="s">
        <v>389</v>
      </c>
      <c r="CF101" s="72">
        <v>45083.5191682639</v>
      </c>
      <c r="CG101" s="73">
        <v>0.504872685185185</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45083.5191682639</v>
      </c>
      <c r="DO101" s="72">
        <v>45083.5048790162</v>
      </c>
      <c r="DP101" s="58" t="s">
        <v>535</v>
      </c>
    </row>
    <row r="102" s="41" customFormat="1" spans="1:120">
      <c r="A102" s="57">
        <v>44874</v>
      </c>
      <c r="B102" s="57">
        <v>44874</v>
      </c>
      <c r="C102" s="58" t="s">
        <v>513</v>
      </c>
      <c r="D102" s="58" t="s">
        <v>366</v>
      </c>
      <c r="E102" s="58" t="s">
        <v>367</v>
      </c>
      <c r="F102" s="58" t="s">
        <v>235</v>
      </c>
      <c r="G102" s="59">
        <v>1</v>
      </c>
      <c r="H102" s="59">
        <v>0</v>
      </c>
      <c r="I102" s="58" t="s">
        <v>234</v>
      </c>
      <c r="J102" s="58" t="s">
        <v>369</v>
      </c>
      <c r="K102" s="58" t="s">
        <v>369</v>
      </c>
      <c r="L102" s="57">
        <v>44874</v>
      </c>
      <c r="M102" s="58" t="s">
        <v>514</v>
      </c>
      <c r="N102" s="58" t="s">
        <v>366</v>
      </c>
      <c r="O102" s="59">
        <v>0</v>
      </c>
      <c r="P102" s="58" t="s">
        <v>515</v>
      </c>
      <c r="Q102" s="58" t="s">
        <v>516</v>
      </c>
      <c r="R102" s="59">
        <v>25</v>
      </c>
      <c r="S102" s="58" t="s">
        <v>517</v>
      </c>
      <c r="T102" s="59">
        <v>5</v>
      </c>
      <c r="U102" s="58" t="s">
        <v>235</v>
      </c>
      <c r="V102" s="58" t="s">
        <v>374</v>
      </c>
      <c r="W102" s="58" t="s">
        <v>234</v>
      </c>
      <c r="X102" s="58" t="s">
        <v>375</v>
      </c>
      <c r="Y102" s="58" t="s">
        <v>376</v>
      </c>
      <c r="Z102" s="58" t="s">
        <v>377</v>
      </c>
      <c r="AA102" s="58" t="s">
        <v>409</v>
      </c>
      <c r="AB102" s="59">
        <v>125</v>
      </c>
      <c r="AC102" s="58" t="s">
        <v>379</v>
      </c>
      <c r="AD102" s="65">
        <v>44875.1368981482</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536</v>
      </c>
      <c r="AY102" s="58" t="s">
        <v>537</v>
      </c>
      <c r="AZ102" s="58" t="s">
        <v>232</v>
      </c>
      <c r="BA102" s="58" t="s">
        <v>379</v>
      </c>
      <c r="BB102" s="58" t="s">
        <v>382</v>
      </c>
      <c r="BC102" s="58" t="s">
        <v>538</v>
      </c>
      <c r="BD102" s="58" t="s">
        <v>382</v>
      </c>
      <c r="BE102" s="58" t="s">
        <v>415</v>
      </c>
      <c r="BF102" s="58" t="s">
        <v>387</v>
      </c>
      <c r="BG102" s="58" t="s">
        <v>240</v>
      </c>
      <c r="BH102" s="58" t="s">
        <v>234</v>
      </c>
      <c r="BI102" s="58" t="s">
        <v>234</v>
      </c>
      <c r="BJ102" s="58" t="s">
        <v>234</v>
      </c>
      <c r="BK102" s="58" t="s">
        <v>225</v>
      </c>
      <c r="BL102" s="58" t="s">
        <v>399</v>
      </c>
      <c r="BM102" s="58" t="s">
        <v>399</v>
      </c>
      <c r="BN102" s="58" t="s">
        <v>399</v>
      </c>
      <c r="BO102" s="58" t="s">
        <v>366</v>
      </c>
      <c r="BP102" s="58" t="s">
        <v>366</v>
      </c>
      <c r="BQ102" s="58" t="s">
        <v>366</v>
      </c>
      <c r="BR102" s="58" t="s">
        <v>522</v>
      </c>
      <c r="BS102" s="58" t="s">
        <v>382</v>
      </c>
      <c r="BT102" s="58" t="s">
        <v>523</v>
      </c>
      <c r="BU102" s="58" t="s">
        <v>382</v>
      </c>
      <c r="BV102" s="58" t="s">
        <v>523</v>
      </c>
      <c r="BW102" s="58" t="s">
        <v>382</v>
      </c>
      <c r="BX102" s="59">
        <v>17</v>
      </c>
      <c r="BY102" s="59">
        <v>7925</v>
      </c>
      <c r="BZ102" s="59">
        <v>0</v>
      </c>
      <c r="CA102" s="59">
        <v>43</v>
      </c>
      <c r="CB102" s="59">
        <v>10</v>
      </c>
      <c r="CC102" s="58" t="s">
        <v>219</v>
      </c>
      <c r="CD102" s="65">
        <v>45083.5074884259</v>
      </c>
      <c r="CE102" s="57" t="s">
        <v>389</v>
      </c>
      <c r="CF102" s="72">
        <v>45083.5191680787</v>
      </c>
      <c r="CG102" s="73">
        <v>0.504872685185185</v>
      </c>
      <c r="CH102" s="57" t="s">
        <v>389</v>
      </c>
      <c r="CI102" s="58" t="s">
        <v>390</v>
      </c>
      <c r="CJ102" s="58" t="s">
        <v>234</v>
      </c>
      <c r="CK102" s="58" t="s">
        <v>234</v>
      </c>
      <c r="CL102" s="58" t="s">
        <v>225</v>
      </c>
      <c r="CM102" s="58" t="s">
        <v>225</v>
      </c>
      <c r="CN102" s="58" t="s">
        <v>366</v>
      </c>
      <c r="CO102" s="58" t="s">
        <v>225</v>
      </c>
      <c r="CP102" s="58" t="s">
        <v>432</v>
      </c>
      <c r="CQ102" s="58" t="s">
        <v>416</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45083.5191680787</v>
      </c>
      <c r="DO102" s="72">
        <v>45083.5048790509</v>
      </c>
      <c r="DP102" s="58" t="s">
        <v>539</v>
      </c>
    </row>
    <row r="103" s="41" customFormat="1" spans="1:120">
      <c r="A103" s="57">
        <v>44874</v>
      </c>
      <c r="B103" s="57">
        <v>44874</v>
      </c>
      <c r="C103" s="58" t="s">
        <v>513</v>
      </c>
      <c r="D103" s="58" t="s">
        <v>366</v>
      </c>
      <c r="E103" s="58" t="s">
        <v>367</v>
      </c>
      <c r="F103" s="58" t="s">
        <v>242</v>
      </c>
      <c r="G103" s="59">
        <v>1</v>
      </c>
      <c r="H103" s="59">
        <v>0</v>
      </c>
      <c r="I103" s="58" t="s">
        <v>234</v>
      </c>
      <c r="J103" s="58" t="s">
        <v>369</v>
      </c>
      <c r="K103" s="58" t="s">
        <v>369</v>
      </c>
      <c r="L103" s="57">
        <v>44874</v>
      </c>
      <c r="M103" s="58" t="s">
        <v>514</v>
      </c>
      <c r="N103" s="58" t="s">
        <v>366</v>
      </c>
      <c r="O103" s="59">
        <v>0</v>
      </c>
      <c r="P103" s="58" t="s">
        <v>515</v>
      </c>
      <c r="Q103" s="58" t="s">
        <v>516</v>
      </c>
      <c r="R103" s="59">
        <v>25</v>
      </c>
      <c r="S103" s="58" t="s">
        <v>517</v>
      </c>
      <c r="T103" s="59">
        <v>5</v>
      </c>
      <c r="U103" s="58" t="s">
        <v>242</v>
      </c>
      <c r="V103" s="58" t="s">
        <v>374</v>
      </c>
      <c r="W103" s="58" t="s">
        <v>234</v>
      </c>
      <c r="X103" s="58" t="s">
        <v>375</v>
      </c>
      <c r="Y103" s="58" t="s">
        <v>376</v>
      </c>
      <c r="Z103" s="58" t="s">
        <v>377</v>
      </c>
      <c r="AA103" s="58" t="s">
        <v>409</v>
      </c>
      <c r="AB103" s="59">
        <v>125</v>
      </c>
      <c r="AC103" s="58" t="s">
        <v>379</v>
      </c>
      <c r="AD103" s="65">
        <v>44875.1368981482</v>
      </c>
      <c r="AE103" s="58" t="s">
        <v>410</v>
      </c>
      <c r="AF103" s="58" t="s">
        <v>381</v>
      </c>
      <c r="AG103" s="58" t="s">
        <v>212</v>
      </c>
      <c r="AH103" s="58" t="s">
        <v>213</v>
      </c>
      <c r="AI103" s="58" t="s">
        <v>210</v>
      </c>
      <c r="AJ103" s="58" t="s">
        <v>366</v>
      </c>
      <c r="AK103" s="58" t="s">
        <v>382</v>
      </c>
      <c r="AL103" s="58" t="s">
        <v>366</v>
      </c>
      <c r="AM103" s="58" t="s">
        <v>233</v>
      </c>
      <c r="AN103" s="58" t="s">
        <v>366</v>
      </c>
      <c r="AO103" s="58" t="s">
        <v>379</v>
      </c>
      <c r="AP103" s="58" t="s">
        <v>379</v>
      </c>
      <c r="AQ103" s="58" t="s">
        <v>411</v>
      </c>
      <c r="AR103" s="58" t="s">
        <v>366</v>
      </c>
      <c r="AS103" s="58" t="s">
        <v>366</v>
      </c>
      <c r="AT103" s="59">
        <v>0</v>
      </c>
      <c r="AU103" s="58" t="s">
        <v>366</v>
      </c>
      <c r="AV103" s="58" t="s">
        <v>366</v>
      </c>
      <c r="AW103" s="58" t="s">
        <v>366</v>
      </c>
      <c r="AX103" s="58" t="s">
        <v>540</v>
      </c>
      <c r="AY103" s="58" t="s">
        <v>541</v>
      </c>
      <c r="AZ103" s="58" t="s">
        <v>232</v>
      </c>
      <c r="BA103" s="58" t="s">
        <v>379</v>
      </c>
      <c r="BB103" s="58" t="s">
        <v>382</v>
      </c>
      <c r="BC103" s="58" t="s">
        <v>542</v>
      </c>
      <c r="BD103" s="58" t="s">
        <v>382</v>
      </c>
      <c r="BE103" s="58" t="s">
        <v>528</v>
      </c>
      <c r="BF103" s="58" t="s">
        <v>415</v>
      </c>
      <c r="BG103" s="58" t="s">
        <v>240</v>
      </c>
      <c r="BH103" s="58" t="s">
        <v>234</v>
      </c>
      <c r="BI103" s="58" t="s">
        <v>234</v>
      </c>
      <c r="BJ103" s="58" t="s">
        <v>234</v>
      </c>
      <c r="BK103" s="58" t="s">
        <v>225</v>
      </c>
      <c r="BL103" s="58" t="s">
        <v>240</v>
      </c>
      <c r="BM103" s="58" t="s">
        <v>240</v>
      </c>
      <c r="BN103" s="58" t="s">
        <v>240</v>
      </c>
      <c r="BO103" s="58" t="s">
        <v>366</v>
      </c>
      <c r="BP103" s="58" t="s">
        <v>366</v>
      </c>
      <c r="BQ103" s="58" t="s">
        <v>366</v>
      </c>
      <c r="BR103" s="58" t="s">
        <v>522</v>
      </c>
      <c r="BS103" s="58" t="s">
        <v>382</v>
      </c>
      <c r="BT103" s="58" t="s">
        <v>523</v>
      </c>
      <c r="BU103" s="58" t="s">
        <v>382</v>
      </c>
      <c r="BV103" s="58" t="s">
        <v>523</v>
      </c>
      <c r="BW103" s="58" t="s">
        <v>382</v>
      </c>
      <c r="BX103" s="59">
        <v>17</v>
      </c>
      <c r="BY103" s="59">
        <v>7925</v>
      </c>
      <c r="BZ103" s="59">
        <v>0</v>
      </c>
      <c r="CA103" s="59">
        <v>43</v>
      </c>
      <c r="CB103" s="59">
        <v>10</v>
      </c>
      <c r="CC103" s="58" t="s">
        <v>219</v>
      </c>
      <c r="CD103" s="65">
        <v>45083.5074884259</v>
      </c>
      <c r="CE103" s="57" t="s">
        <v>389</v>
      </c>
      <c r="CF103" s="72">
        <v>45083.5191676273</v>
      </c>
      <c r="CG103" s="73">
        <v>0.504872685185185</v>
      </c>
      <c r="CH103" s="57" t="s">
        <v>389</v>
      </c>
      <c r="CI103" s="58" t="s">
        <v>390</v>
      </c>
      <c r="CJ103" s="58" t="s">
        <v>234</v>
      </c>
      <c r="CK103" s="58" t="s">
        <v>234</v>
      </c>
      <c r="CL103" s="58" t="s">
        <v>225</v>
      </c>
      <c r="CM103" s="58" t="s">
        <v>225</v>
      </c>
      <c r="CN103" s="58" t="s">
        <v>366</v>
      </c>
      <c r="CO103" s="58" t="s">
        <v>225</v>
      </c>
      <c r="CP103" s="58" t="s">
        <v>432</v>
      </c>
      <c r="CQ103" s="58" t="s">
        <v>416</v>
      </c>
      <c r="CR103" s="58" t="s">
        <v>234</v>
      </c>
      <c r="CS103" s="58" t="s">
        <v>229</v>
      </c>
      <c r="CT103" s="58" t="s">
        <v>234</v>
      </c>
      <c r="CU103" s="58" t="s">
        <v>225</v>
      </c>
      <c r="CV103" s="58" t="s">
        <v>234</v>
      </c>
      <c r="CW103" s="58" t="s">
        <v>225</v>
      </c>
      <c r="CX103" s="58" t="s">
        <v>234</v>
      </c>
      <c r="CY103" s="58" t="s">
        <v>234</v>
      </c>
      <c r="CZ103" s="58" t="s">
        <v>234</v>
      </c>
      <c r="DA103" s="58" t="s">
        <v>225</v>
      </c>
      <c r="DB103" s="58" t="s">
        <v>234</v>
      </c>
      <c r="DC103" s="58" t="s">
        <v>234</v>
      </c>
      <c r="DD103" s="58" t="s">
        <v>234</v>
      </c>
      <c r="DE103" s="58" t="s">
        <v>234</v>
      </c>
      <c r="DF103" s="58" t="s">
        <v>225</v>
      </c>
      <c r="DG103" s="58" t="s">
        <v>234</v>
      </c>
      <c r="DH103" s="58" t="s">
        <v>225</v>
      </c>
      <c r="DI103" s="58" t="s">
        <v>225</v>
      </c>
      <c r="DJ103" s="58" t="s">
        <v>225</v>
      </c>
      <c r="DK103" s="58" t="s">
        <v>382</v>
      </c>
      <c r="DL103" s="58" t="s">
        <v>382</v>
      </c>
      <c r="DM103" s="58" t="s">
        <v>382</v>
      </c>
      <c r="DN103" s="72">
        <v>45083.5191676273</v>
      </c>
      <c r="DO103" s="72">
        <v>45083.5048790509</v>
      </c>
      <c r="DP103" s="58" t="s">
        <v>543</v>
      </c>
    </row>
    <row r="104" s="41" customFormat="1"/>
    <row r="105" s="41" customFormat="1" ht="30.75" spans="1:1">
      <c r="A105" s="23" t="s">
        <v>557</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513</v>
      </c>
      <c r="E109" s="46" t="s">
        <v>366</v>
      </c>
      <c r="F109" s="46" t="s">
        <v>367</v>
      </c>
      <c r="G109" s="46" t="s">
        <v>368</v>
      </c>
      <c r="H109" s="47">
        <v>1</v>
      </c>
      <c r="I109" s="47">
        <v>0</v>
      </c>
      <c r="J109" s="46" t="s">
        <v>234</v>
      </c>
      <c r="K109" s="46" t="s">
        <v>369</v>
      </c>
      <c r="L109" s="46" t="s">
        <v>369</v>
      </c>
      <c r="M109" s="45">
        <v>44874</v>
      </c>
      <c r="N109" s="46" t="s">
        <v>514</v>
      </c>
      <c r="O109" s="46" t="s">
        <v>366</v>
      </c>
      <c r="P109" s="47">
        <v>0</v>
      </c>
      <c r="Q109" s="46" t="s">
        <v>515</v>
      </c>
      <c r="R109" s="46" t="s">
        <v>516</v>
      </c>
      <c r="S109" s="47">
        <v>25</v>
      </c>
      <c r="T109" s="46" t="s">
        <v>517</v>
      </c>
      <c r="U109" s="47">
        <v>5</v>
      </c>
      <c r="V109" s="46" t="s">
        <v>368</v>
      </c>
      <c r="W109" s="46" t="s">
        <v>374</v>
      </c>
      <c r="X109" s="46" t="s">
        <v>234</v>
      </c>
      <c r="Y109" s="46" t="s">
        <v>375</v>
      </c>
      <c r="Z109" s="46" t="s">
        <v>376</v>
      </c>
      <c r="AA109" s="46" t="s">
        <v>377</v>
      </c>
      <c r="AB109" s="46" t="s">
        <v>518</v>
      </c>
      <c r="AC109" s="47">
        <v>125</v>
      </c>
      <c r="AD109" s="46" t="s">
        <v>379</v>
      </c>
      <c r="AE109" s="62">
        <v>44875.1368981482</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519</v>
      </c>
      <c r="AZ109" s="46" t="s">
        <v>520</v>
      </c>
      <c r="BA109" s="46" t="s">
        <v>232</v>
      </c>
      <c r="BB109" s="46" t="s">
        <v>379</v>
      </c>
      <c r="BC109" s="46" t="s">
        <v>382</v>
      </c>
      <c r="BD109" s="46" t="s">
        <v>521</v>
      </c>
      <c r="BE109" s="46" t="s">
        <v>382</v>
      </c>
      <c r="BF109" s="46" t="s">
        <v>387</v>
      </c>
      <c r="BG109" s="46" t="s">
        <v>387</v>
      </c>
      <c r="BH109" s="46" t="s">
        <v>240</v>
      </c>
      <c r="BI109" s="46" t="s">
        <v>234</v>
      </c>
      <c r="BJ109" s="46" t="s">
        <v>234</v>
      </c>
      <c r="BK109" s="46" t="s">
        <v>234</v>
      </c>
      <c r="BL109" s="46" t="s">
        <v>234</v>
      </c>
      <c r="BM109" s="46" t="s">
        <v>240</v>
      </c>
      <c r="BN109" s="46" t="s">
        <v>240</v>
      </c>
      <c r="BO109" s="46" t="s">
        <v>240</v>
      </c>
      <c r="BP109" s="46" t="s">
        <v>366</v>
      </c>
      <c r="BQ109" s="46" t="s">
        <v>366</v>
      </c>
      <c r="BR109" s="46" t="s">
        <v>366</v>
      </c>
      <c r="BS109" s="46" t="s">
        <v>522</v>
      </c>
      <c r="BT109" s="46" t="s">
        <v>382</v>
      </c>
      <c r="BU109" s="46" t="s">
        <v>523</v>
      </c>
      <c r="BV109" s="46" t="s">
        <v>382</v>
      </c>
      <c r="BW109" s="46" t="s">
        <v>523</v>
      </c>
      <c r="BX109" s="46" t="s">
        <v>382</v>
      </c>
      <c r="BY109" s="47">
        <v>17</v>
      </c>
      <c r="BZ109" s="47">
        <v>7925</v>
      </c>
      <c r="CA109" s="47">
        <v>0</v>
      </c>
      <c r="CB109" s="47">
        <v>19</v>
      </c>
      <c r="CC109" s="47">
        <v>7</v>
      </c>
      <c r="CD109" s="46" t="s">
        <v>219</v>
      </c>
      <c r="CE109" s="62">
        <v>45083.5074884259</v>
      </c>
      <c r="CF109" s="45" t="s">
        <v>389</v>
      </c>
      <c r="CG109" s="66">
        <v>45083.5048790278</v>
      </c>
      <c r="CH109" s="67">
        <v>0.504872685185185</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45083.504937662</v>
      </c>
      <c r="DP109" s="66">
        <v>45083.5048790278</v>
      </c>
      <c r="DQ109" s="46" t="s">
        <v>524</v>
      </c>
    </row>
    <row r="110" s="41" customFormat="1" spans="1:121">
      <c r="A110" s="43" t="s">
        <v>436</v>
      </c>
      <c r="B110" s="57">
        <v>44874</v>
      </c>
      <c r="C110" s="57">
        <v>44874</v>
      </c>
      <c r="D110" s="58" t="s">
        <v>513</v>
      </c>
      <c r="E110" s="58" t="s">
        <v>366</v>
      </c>
      <c r="F110" s="58" t="s">
        <v>367</v>
      </c>
      <c r="G110" s="58" t="s">
        <v>368</v>
      </c>
      <c r="H110" s="59">
        <v>1</v>
      </c>
      <c r="I110" s="59">
        <v>0</v>
      </c>
      <c r="J110" s="58" t="s">
        <v>234</v>
      </c>
      <c r="K110" s="58" t="s">
        <v>369</v>
      </c>
      <c r="L110" s="58" t="s">
        <v>369</v>
      </c>
      <c r="M110" s="57">
        <v>44874</v>
      </c>
      <c r="N110" s="58" t="s">
        <v>514</v>
      </c>
      <c r="O110" s="58" t="s">
        <v>366</v>
      </c>
      <c r="P110" s="59">
        <v>0</v>
      </c>
      <c r="Q110" s="58" t="s">
        <v>515</v>
      </c>
      <c r="R110" s="58" t="s">
        <v>516</v>
      </c>
      <c r="S110" s="59">
        <v>25</v>
      </c>
      <c r="T110" s="58" t="s">
        <v>517</v>
      </c>
      <c r="U110" s="59">
        <v>5</v>
      </c>
      <c r="V110" s="58" t="s">
        <v>368</v>
      </c>
      <c r="W110" s="58" t="s">
        <v>374</v>
      </c>
      <c r="X110" s="58" t="s">
        <v>234</v>
      </c>
      <c r="Y110" s="58" t="s">
        <v>375</v>
      </c>
      <c r="Z110" s="58" t="s">
        <v>376</v>
      </c>
      <c r="AA110" s="58" t="s">
        <v>377</v>
      </c>
      <c r="AB110" s="58" t="s">
        <v>518</v>
      </c>
      <c r="AC110" s="59">
        <v>125</v>
      </c>
      <c r="AD110" s="58" t="s">
        <v>379</v>
      </c>
      <c r="AE110" s="65">
        <v>44875.1368981482</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519</v>
      </c>
      <c r="AZ110" s="58" t="s">
        <v>520</v>
      </c>
      <c r="BA110" s="58" t="s">
        <v>232</v>
      </c>
      <c r="BB110" s="58" t="s">
        <v>379</v>
      </c>
      <c r="BC110" s="58" t="s">
        <v>382</v>
      </c>
      <c r="BD110" s="58" t="s">
        <v>521</v>
      </c>
      <c r="BE110" s="58" t="s">
        <v>382</v>
      </c>
      <c r="BF110" s="58" t="s">
        <v>387</v>
      </c>
      <c r="BG110" s="58" t="s">
        <v>387</v>
      </c>
      <c r="BH110" s="58" t="s">
        <v>240</v>
      </c>
      <c r="BI110" s="58" t="s">
        <v>234</v>
      </c>
      <c r="BJ110" s="58" t="s">
        <v>234</v>
      </c>
      <c r="BK110" s="58" t="s">
        <v>234</v>
      </c>
      <c r="BL110" s="58" t="s">
        <v>225</v>
      </c>
      <c r="BM110" s="58" t="s">
        <v>240</v>
      </c>
      <c r="BN110" s="58" t="s">
        <v>240</v>
      </c>
      <c r="BO110" s="58" t="s">
        <v>240</v>
      </c>
      <c r="BP110" s="58" t="s">
        <v>366</v>
      </c>
      <c r="BQ110" s="58" t="s">
        <v>366</v>
      </c>
      <c r="BR110" s="58" t="s">
        <v>366</v>
      </c>
      <c r="BS110" s="58" t="s">
        <v>522</v>
      </c>
      <c r="BT110" s="58" t="s">
        <v>382</v>
      </c>
      <c r="BU110" s="58" t="s">
        <v>523</v>
      </c>
      <c r="BV110" s="58" t="s">
        <v>382</v>
      </c>
      <c r="BW110" s="58" t="s">
        <v>523</v>
      </c>
      <c r="BX110" s="58" t="s">
        <v>382</v>
      </c>
      <c r="BY110" s="59">
        <v>17</v>
      </c>
      <c r="BZ110" s="59">
        <v>7925</v>
      </c>
      <c r="CA110" s="59">
        <v>0</v>
      </c>
      <c r="CB110" s="59">
        <v>19</v>
      </c>
      <c r="CC110" s="59">
        <v>7</v>
      </c>
      <c r="CD110" s="58" t="s">
        <v>219</v>
      </c>
      <c r="CE110" s="65">
        <v>45083.5074884259</v>
      </c>
      <c r="CF110" s="57" t="s">
        <v>389</v>
      </c>
      <c r="CG110" s="72">
        <v>45083.519168206</v>
      </c>
      <c r="CH110" s="73">
        <v>0.504872685185185</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45083.519168206</v>
      </c>
      <c r="DP110" s="72">
        <v>45083.5048790278</v>
      </c>
      <c r="DQ110" s="58" t="s">
        <v>524</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513</v>
      </c>
      <c r="E115" s="46" t="s">
        <v>366</v>
      </c>
      <c r="F115" s="46" t="s">
        <v>367</v>
      </c>
      <c r="G115" s="46" t="s">
        <v>393</v>
      </c>
      <c r="H115" s="47">
        <v>1</v>
      </c>
      <c r="I115" s="47">
        <v>0</v>
      </c>
      <c r="J115" s="46" t="s">
        <v>234</v>
      </c>
      <c r="K115" s="46" t="s">
        <v>369</v>
      </c>
      <c r="L115" s="46" t="s">
        <v>369</v>
      </c>
      <c r="M115" s="45">
        <v>44874</v>
      </c>
      <c r="N115" s="46" t="s">
        <v>514</v>
      </c>
      <c r="O115" s="46" t="s">
        <v>366</v>
      </c>
      <c r="P115" s="47">
        <v>0</v>
      </c>
      <c r="Q115" s="46" t="s">
        <v>515</v>
      </c>
      <c r="R115" s="46" t="s">
        <v>516</v>
      </c>
      <c r="S115" s="47">
        <v>25</v>
      </c>
      <c r="T115" s="46" t="s">
        <v>517</v>
      </c>
      <c r="U115" s="47">
        <v>5</v>
      </c>
      <c r="V115" s="46" t="s">
        <v>393</v>
      </c>
      <c r="W115" s="46" t="s">
        <v>374</v>
      </c>
      <c r="X115" s="46" t="s">
        <v>234</v>
      </c>
      <c r="Y115" s="46" t="s">
        <v>375</v>
      </c>
      <c r="Z115" s="46" t="s">
        <v>376</v>
      </c>
      <c r="AA115" s="46" t="s">
        <v>377</v>
      </c>
      <c r="AB115" s="46" t="s">
        <v>394</v>
      </c>
      <c r="AC115" s="47">
        <v>125</v>
      </c>
      <c r="AD115" s="46" t="s">
        <v>379</v>
      </c>
      <c r="AE115" s="62">
        <v>44875.1368981482</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525</v>
      </c>
      <c r="AZ115" s="46" t="s">
        <v>526</v>
      </c>
      <c r="BA115" s="46" t="s">
        <v>232</v>
      </c>
      <c r="BB115" s="46" t="s">
        <v>379</v>
      </c>
      <c r="BC115" s="46" t="s">
        <v>382</v>
      </c>
      <c r="BD115" s="46" t="s">
        <v>527</v>
      </c>
      <c r="BE115" s="46" t="s">
        <v>382</v>
      </c>
      <c r="BF115" s="46" t="s">
        <v>528</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522</v>
      </c>
      <c r="BT115" s="46" t="s">
        <v>382</v>
      </c>
      <c r="BU115" s="46" t="s">
        <v>523</v>
      </c>
      <c r="BV115" s="46" t="s">
        <v>382</v>
      </c>
      <c r="BW115" s="46" t="s">
        <v>523</v>
      </c>
      <c r="BX115" s="46" t="s">
        <v>382</v>
      </c>
      <c r="BY115" s="47">
        <v>17</v>
      </c>
      <c r="BZ115" s="47">
        <v>7925</v>
      </c>
      <c r="CA115" s="47">
        <v>0</v>
      </c>
      <c r="CB115" s="47">
        <v>48</v>
      </c>
      <c r="CC115" s="47">
        <v>3</v>
      </c>
      <c r="CD115" s="46" t="s">
        <v>219</v>
      </c>
      <c r="CE115" s="62">
        <v>45083.5074884259</v>
      </c>
      <c r="CF115" s="45" t="s">
        <v>389</v>
      </c>
      <c r="CG115" s="66">
        <v>45083.5048787384</v>
      </c>
      <c r="CH115" s="67">
        <v>0.504872685185185</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45083.5049375694</v>
      </c>
      <c r="DP115" s="66">
        <v>45083.5048787384</v>
      </c>
      <c r="DQ115" s="46" t="s">
        <v>530</v>
      </c>
    </row>
    <row r="116" s="41" customFormat="1" spans="1:121">
      <c r="A116" s="43" t="s">
        <v>436</v>
      </c>
      <c r="B116" s="57">
        <v>44874</v>
      </c>
      <c r="C116" s="57">
        <v>44874</v>
      </c>
      <c r="D116" s="58" t="s">
        <v>513</v>
      </c>
      <c r="E116" s="58" t="s">
        <v>366</v>
      </c>
      <c r="F116" s="58" t="s">
        <v>367</v>
      </c>
      <c r="G116" s="58" t="s">
        <v>393</v>
      </c>
      <c r="H116" s="59">
        <v>1</v>
      </c>
      <c r="I116" s="59">
        <v>0</v>
      </c>
      <c r="J116" s="58" t="s">
        <v>234</v>
      </c>
      <c r="K116" s="58" t="s">
        <v>369</v>
      </c>
      <c r="L116" s="58" t="s">
        <v>369</v>
      </c>
      <c r="M116" s="57">
        <v>44874</v>
      </c>
      <c r="N116" s="58" t="s">
        <v>514</v>
      </c>
      <c r="O116" s="58" t="s">
        <v>366</v>
      </c>
      <c r="P116" s="59">
        <v>0</v>
      </c>
      <c r="Q116" s="58" t="s">
        <v>515</v>
      </c>
      <c r="R116" s="58" t="s">
        <v>516</v>
      </c>
      <c r="S116" s="59">
        <v>25</v>
      </c>
      <c r="T116" s="58" t="s">
        <v>517</v>
      </c>
      <c r="U116" s="59">
        <v>5</v>
      </c>
      <c r="V116" s="58" t="s">
        <v>393</v>
      </c>
      <c r="W116" s="58" t="s">
        <v>374</v>
      </c>
      <c r="X116" s="58" t="s">
        <v>234</v>
      </c>
      <c r="Y116" s="58" t="s">
        <v>375</v>
      </c>
      <c r="Z116" s="58" t="s">
        <v>376</v>
      </c>
      <c r="AA116" s="58" t="s">
        <v>377</v>
      </c>
      <c r="AB116" s="58" t="s">
        <v>394</v>
      </c>
      <c r="AC116" s="59">
        <v>125</v>
      </c>
      <c r="AD116" s="58" t="s">
        <v>379</v>
      </c>
      <c r="AE116" s="65">
        <v>44875.1368981482</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525</v>
      </c>
      <c r="AZ116" s="58" t="s">
        <v>526</v>
      </c>
      <c r="BA116" s="58" t="s">
        <v>232</v>
      </c>
      <c r="BB116" s="58" t="s">
        <v>379</v>
      </c>
      <c r="BC116" s="58" t="s">
        <v>382</v>
      </c>
      <c r="BD116" s="58" t="s">
        <v>527</v>
      </c>
      <c r="BE116" s="58" t="s">
        <v>382</v>
      </c>
      <c r="BF116" s="58" t="s">
        <v>528</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522</v>
      </c>
      <c r="BT116" s="58" t="s">
        <v>382</v>
      </c>
      <c r="BU116" s="58" t="s">
        <v>523</v>
      </c>
      <c r="BV116" s="58" t="s">
        <v>382</v>
      </c>
      <c r="BW116" s="58" t="s">
        <v>523</v>
      </c>
      <c r="BX116" s="58" t="s">
        <v>382</v>
      </c>
      <c r="BY116" s="59">
        <v>17</v>
      </c>
      <c r="BZ116" s="59">
        <v>7925</v>
      </c>
      <c r="CA116" s="59">
        <v>0</v>
      </c>
      <c r="CB116" s="59">
        <v>48</v>
      </c>
      <c r="CC116" s="59">
        <v>3</v>
      </c>
      <c r="CD116" s="58" t="s">
        <v>219</v>
      </c>
      <c r="CE116" s="65">
        <v>45083.5074884259</v>
      </c>
      <c r="CF116" s="57" t="s">
        <v>389</v>
      </c>
      <c r="CG116" s="72">
        <v>45083.5191683102</v>
      </c>
      <c r="CH116" s="73">
        <v>0.504872685185185</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45083.5191683102</v>
      </c>
      <c r="DP116" s="72">
        <v>45083.5048787384</v>
      </c>
      <c r="DQ116" s="58" t="s">
        <v>530</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513</v>
      </c>
      <c r="E121" s="46" t="s">
        <v>366</v>
      </c>
      <c r="F121" s="46" t="s">
        <v>367</v>
      </c>
      <c r="G121" s="46" t="s">
        <v>401</v>
      </c>
      <c r="H121" s="47">
        <v>1</v>
      </c>
      <c r="I121" s="47">
        <v>0</v>
      </c>
      <c r="J121" s="46" t="s">
        <v>234</v>
      </c>
      <c r="K121" s="46" t="s">
        <v>369</v>
      </c>
      <c r="L121" s="46" t="s">
        <v>369</v>
      </c>
      <c r="M121" s="45">
        <v>44874</v>
      </c>
      <c r="N121" s="46" t="s">
        <v>514</v>
      </c>
      <c r="O121" s="46" t="s">
        <v>366</v>
      </c>
      <c r="P121" s="47">
        <v>0</v>
      </c>
      <c r="Q121" s="46" t="s">
        <v>515</v>
      </c>
      <c r="R121" s="46" t="s">
        <v>516</v>
      </c>
      <c r="S121" s="47">
        <v>25</v>
      </c>
      <c r="T121" s="46" t="s">
        <v>517</v>
      </c>
      <c r="U121" s="47">
        <v>5</v>
      </c>
      <c r="V121" s="46" t="s">
        <v>401</v>
      </c>
      <c r="W121" s="46" t="s">
        <v>374</v>
      </c>
      <c r="X121" s="46" t="s">
        <v>234</v>
      </c>
      <c r="Y121" s="46" t="s">
        <v>375</v>
      </c>
      <c r="Z121" s="46" t="s">
        <v>376</v>
      </c>
      <c r="AA121" s="46" t="s">
        <v>377</v>
      </c>
      <c r="AB121" s="46" t="s">
        <v>531</v>
      </c>
      <c r="AC121" s="47">
        <v>125</v>
      </c>
      <c r="AD121" s="46" t="s">
        <v>379</v>
      </c>
      <c r="AE121" s="62">
        <v>44875.1368981482</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532</v>
      </c>
      <c r="AZ121" s="46" t="s">
        <v>533</v>
      </c>
      <c r="BA121" s="46" t="s">
        <v>232</v>
      </c>
      <c r="BB121" s="46" t="s">
        <v>379</v>
      </c>
      <c r="BC121" s="46" t="s">
        <v>382</v>
      </c>
      <c r="BD121" s="46" t="s">
        <v>534</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522</v>
      </c>
      <c r="BT121" s="46" t="s">
        <v>382</v>
      </c>
      <c r="BU121" s="46" t="s">
        <v>523</v>
      </c>
      <c r="BV121" s="46" t="s">
        <v>382</v>
      </c>
      <c r="BW121" s="46" t="s">
        <v>523</v>
      </c>
      <c r="BX121" s="46" t="s">
        <v>382</v>
      </c>
      <c r="BY121" s="47">
        <v>17</v>
      </c>
      <c r="BZ121" s="47">
        <v>7925</v>
      </c>
      <c r="CA121" s="47">
        <v>0</v>
      </c>
      <c r="CB121" s="47">
        <v>33</v>
      </c>
      <c r="CC121" s="47">
        <v>5</v>
      </c>
      <c r="CD121" s="46" t="s">
        <v>219</v>
      </c>
      <c r="CE121" s="62">
        <v>45083.5074884259</v>
      </c>
      <c r="CF121" s="45" t="s">
        <v>389</v>
      </c>
      <c r="CG121" s="66">
        <v>45083.5048790162</v>
      </c>
      <c r="CH121" s="67">
        <v>0.504872685185185</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45083.5049376157</v>
      </c>
      <c r="DP121" s="66">
        <v>45083.5048790162</v>
      </c>
      <c r="DQ121" s="46" t="s">
        <v>535</v>
      </c>
    </row>
    <row r="122" s="41" customFormat="1" spans="1:121">
      <c r="A122" s="43" t="s">
        <v>436</v>
      </c>
      <c r="B122" s="57">
        <v>44874</v>
      </c>
      <c r="C122" s="57">
        <v>44874</v>
      </c>
      <c r="D122" s="58" t="s">
        <v>513</v>
      </c>
      <c r="E122" s="58" t="s">
        <v>366</v>
      </c>
      <c r="F122" s="58" t="s">
        <v>367</v>
      </c>
      <c r="G122" s="58" t="s">
        <v>401</v>
      </c>
      <c r="H122" s="59">
        <v>1</v>
      </c>
      <c r="I122" s="59">
        <v>0</v>
      </c>
      <c r="J122" s="58" t="s">
        <v>234</v>
      </c>
      <c r="K122" s="58" t="s">
        <v>369</v>
      </c>
      <c r="L122" s="58" t="s">
        <v>369</v>
      </c>
      <c r="M122" s="57">
        <v>44874</v>
      </c>
      <c r="N122" s="58" t="s">
        <v>514</v>
      </c>
      <c r="O122" s="58" t="s">
        <v>366</v>
      </c>
      <c r="P122" s="59">
        <v>0</v>
      </c>
      <c r="Q122" s="58" t="s">
        <v>515</v>
      </c>
      <c r="R122" s="58" t="s">
        <v>516</v>
      </c>
      <c r="S122" s="59">
        <v>25</v>
      </c>
      <c r="T122" s="58" t="s">
        <v>517</v>
      </c>
      <c r="U122" s="59">
        <v>5</v>
      </c>
      <c r="V122" s="58" t="s">
        <v>401</v>
      </c>
      <c r="W122" s="58" t="s">
        <v>374</v>
      </c>
      <c r="X122" s="58" t="s">
        <v>234</v>
      </c>
      <c r="Y122" s="58" t="s">
        <v>375</v>
      </c>
      <c r="Z122" s="58" t="s">
        <v>376</v>
      </c>
      <c r="AA122" s="58" t="s">
        <v>377</v>
      </c>
      <c r="AB122" s="58" t="s">
        <v>531</v>
      </c>
      <c r="AC122" s="59">
        <v>125</v>
      </c>
      <c r="AD122" s="58" t="s">
        <v>379</v>
      </c>
      <c r="AE122" s="65">
        <v>44875.1368981482</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532</v>
      </c>
      <c r="AZ122" s="58" t="s">
        <v>533</v>
      </c>
      <c r="BA122" s="58" t="s">
        <v>232</v>
      </c>
      <c r="BB122" s="58" t="s">
        <v>379</v>
      </c>
      <c r="BC122" s="58" t="s">
        <v>382</v>
      </c>
      <c r="BD122" s="58" t="s">
        <v>534</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522</v>
      </c>
      <c r="BT122" s="58" t="s">
        <v>382</v>
      </c>
      <c r="BU122" s="58" t="s">
        <v>523</v>
      </c>
      <c r="BV122" s="58" t="s">
        <v>382</v>
      </c>
      <c r="BW122" s="58" t="s">
        <v>523</v>
      </c>
      <c r="BX122" s="58" t="s">
        <v>382</v>
      </c>
      <c r="BY122" s="59">
        <v>17</v>
      </c>
      <c r="BZ122" s="59">
        <v>7925</v>
      </c>
      <c r="CA122" s="59">
        <v>0</v>
      </c>
      <c r="CB122" s="59">
        <v>33</v>
      </c>
      <c r="CC122" s="59">
        <v>5</v>
      </c>
      <c r="CD122" s="58" t="s">
        <v>219</v>
      </c>
      <c r="CE122" s="65">
        <v>45083.5074884259</v>
      </c>
      <c r="CF122" s="57" t="s">
        <v>389</v>
      </c>
      <c r="CG122" s="72">
        <v>45083.5191682639</v>
      </c>
      <c r="CH122" s="73">
        <v>0.504872685185185</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45083.5191682639</v>
      </c>
      <c r="DP122" s="72">
        <v>45083.5048790162</v>
      </c>
      <c r="DQ122" s="58" t="s">
        <v>535</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558</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513</v>
      </c>
      <c r="E127" s="46" t="s">
        <v>366</v>
      </c>
      <c r="F127" s="46" t="s">
        <v>367</v>
      </c>
      <c r="G127" s="46" t="s">
        <v>235</v>
      </c>
      <c r="H127" s="47">
        <v>1</v>
      </c>
      <c r="I127" s="47">
        <v>0</v>
      </c>
      <c r="J127" s="46" t="s">
        <v>234</v>
      </c>
      <c r="K127" s="46" t="s">
        <v>369</v>
      </c>
      <c r="L127" s="46" t="s">
        <v>369</v>
      </c>
      <c r="M127" s="45">
        <v>44874</v>
      </c>
      <c r="N127" s="46" t="s">
        <v>514</v>
      </c>
      <c r="O127" s="46" t="s">
        <v>366</v>
      </c>
      <c r="P127" s="47">
        <v>0</v>
      </c>
      <c r="Q127" s="46" t="s">
        <v>515</v>
      </c>
      <c r="R127" s="46" t="s">
        <v>516</v>
      </c>
      <c r="S127" s="47">
        <v>25</v>
      </c>
      <c r="T127" s="46" t="s">
        <v>517</v>
      </c>
      <c r="U127" s="47">
        <v>5</v>
      </c>
      <c r="V127" s="46" t="s">
        <v>235</v>
      </c>
      <c r="W127" s="46" t="s">
        <v>374</v>
      </c>
      <c r="X127" s="46" t="s">
        <v>234</v>
      </c>
      <c r="Y127" s="46" t="s">
        <v>375</v>
      </c>
      <c r="Z127" s="46" t="s">
        <v>376</v>
      </c>
      <c r="AA127" s="46" t="s">
        <v>377</v>
      </c>
      <c r="AB127" s="46" t="s">
        <v>409</v>
      </c>
      <c r="AC127" s="47">
        <v>125</v>
      </c>
      <c r="AD127" s="46" t="s">
        <v>379</v>
      </c>
      <c r="AE127" s="62">
        <v>44875.1368981482</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536</v>
      </c>
      <c r="AZ127" s="46" t="s">
        <v>537</v>
      </c>
      <c r="BA127" s="46" t="s">
        <v>232</v>
      </c>
      <c r="BB127" s="46" t="s">
        <v>379</v>
      </c>
      <c r="BC127" s="46" t="s">
        <v>382</v>
      </c>
      <c r="BD127" s="46" t="s">
        <v>538</v>
      </c>
      <c r="BE127" s="46" t="s">
        <v>382</v>
      </c>
      <c r="BF127" s="46" t="s">
        <v>415</v>
      </c>
      <c r="BG127" s="46" t="s">
        <v>387</v>
      </c>
      <c r="BH127" s="46" t="s">
        <v>240</v>
      </c>
      <c r="BI127" s="46" t="s">
        <v>234</v>
      </c>
      <c r="BJ127" s="46" t="s">
        <v>234</v>
      </c>
      <c r="BK127" s="46" t="s">
        <v>234</v>
      </c>
      <c r="BL127" s="46" t="s">
        <v>234</v>
      </c>
      <c r="BM127" s="46" t="s">
        <v>399</v>
      </c>
      <c r="BN127" s="46" t="s">
        <v>399</v>
      </c>
      <c r="BO127" s="46" t="s">
        <v>399</v>
      </c>
      <c r="BP127" s="46" t="s">
        <v>366</v>
      </c>
      <c r="BQ127" s="46" t="s">
        <v>366</v>
      </c>
      <c r="BR127" s="46" t="s">
        <v>366</v>
      </c>
      <c r="BS127" s="46" t="s">
        <v>522</v>
      </c>
      <c r="BT127" s="46" t="s">
        <v>382</v>
      </c>
      <c r="BU127" s="46" t="s">
        <v>523</v>
      </c>
      <c r="BV127" s="46" t="s">
        <v>382</v>
      </c>
      <c r="BW127" s="46" t="s">
        <v>523</v>
      </c>
      <c r="BX127" s="46" t="s">
        <v>382</v>
      </c>
      <c r="BY127" s="47">
        <v>17</v>
      </c>
      <c r="BZ127" s="47">
        <v>7925</v>
      </c>
      <c r="CA127" s="47">
        <v>0</v>
      </c>
      <c r="CB127" s="47">
        <v>43</v>
      </c>
      <c r="CC127" s="47">
        <v>10</v>
      </c>
      <c r="CD127" s="46" t="s">
        <v>219</v>
      </c>
      <c r="CE127" s="62">
        <v>45083.5074884259</v>
      </c>
      <c r="CF127" s="45" t="s">
        <v>389</v>
      </c>
      <c r="CG127" s="66">
        <v>45083.5048790509</v>
      </c>
      <c r="CH127" s="67">
        <v>0.504872685185185</v>
      </c>
      <c r="CI127" s="45" t="s">
        <v>389</v>
      </c>
      <c r="CJ127" s="46" t="s">
        <v>390</v>
      </c>
      <c r="CK127" s="46" t="s">
        <v>234</v>
      </c>
      <c r="CL127" s="46" t="s">
        <v>234</v>
      </c>
      <c r="CM127" s="46" t="s">
        <v>225</v>
      </c>
      <c r="CN127" s="46" t="s">
        <v>225</v>
      </c>
      <c r="CO127" s="46" t="s">
        <v>366</v>
      </c>
      <c r="CP127" s="46" t="s">
        <v>225</v>
      </c>
      <c r="CQ127" s="46" t="s">
        <v>391</v>
      </c>
      <c r="CR127" s="46" t="s">
        <v>416</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45083.5049376968</v>
      </c>
      <c r="DP127" s="66">
        <v>45083.5048790509</v>
      </c>
      <c r="DQ127" s="46" t="s">
        <v>539</v>
      </c>
    </row>
    <row r="128" s="41" customFormat="1" spans="1:121">
      <c r="A128" s="43" t="s">
        <v>436</v>
      </c>
      <c r="B128" s="57">
        <v>44874</v>
      </c>
      <c r="C128" s="57">
        <v>44874</v>
      </c>
      <c r="D128" s="58" t="s">
        <v>513</v>
      </c>
      <c r="E128" s="58" t="s">
        <v>366</v>
      </c>
      <c r="F128" s="58" t="s">
        <v>367</v>
      </c>
      <c r="G128" s="58" t="s">
        <v>235</v>
      </c>
      <c r="H128" s="59">
        <v>1</v>
      </c>
      <c r="I128" s="59">
        <v>0</v>
      </c>
      <c r="J128" s="58" t="s">
        <v>234</v>
      </c>
      <c r="K128" s="58" t="s">
        <v>369</v>
      </c>
      <c r="L128" s="58" t="s">
        <v>369</v>
      </c>
      <c r="M128" s="57">
        <v>44874</v>
      </c>
      <c r="N128" s="58" t="s">
        <v>514</v>
      </c>
      <c r="O128" s="58" t="s">
        <v>366</v>
      </c>
      <c r="P128" s="59">
        <v>0</v>
      </c>
      <c r="Q128" s="58" t="s">
        <v>515</v>
      </c>
      <c r="R128" s="58" t="s">
        <v>516</v>
      </c>
      <c r="S128" s="59">
        <v>25</v>
      </c>
      <c r="T128" s="58" t="s">
        <v>517</v>
      </c>
      <c r="U128" s="59">
        <v>5</v>
      </c>
      <c r="V128" s="58" t="s">
        <v>235</v>
      </c>
      <c r="W128" s="58" t="s">
        <v>374</v>
      </c>
      <c r="X128" s="58" t="s">
        <v>234</v>
      </c>
      <c r="Y128" s="58" t="s">
        <v>375</v>
      </c>
      <c r="Z128" s="58" t="s">
        <v>376</v>
      </c>
      <c r="AA128" s="58" t="s">
        <v>377</v>
      </c>
      <c r="AB128" s="58" t="s">
        <v>409</v>
      </c>
      <c r="AC128" s="59">
        <v>125</v>
      </c>
      <c r="AD128" s="58" t="s">
        <v>379</v>
      </c>
      <c r="AE128" s="65">
        <v>44875.1368981482</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536</v>
      </c>
      <c r="AZ128" s="58" t="s">
        <v>537</v>
      </c>
      <c r="BA128" s="58" t="s">
        <v>232</v>
      </c>
      <c r="BB128" s="58" t="s">
        <v>379</v>
      </c>
      <c r="BC128" s="58" t="s">
        <v>382</v>
      </c>
      <c r="BD128" s="58" t="s">
        <v>538</v>
      </c>
      <c r="BE128" s="58" t="s">
        <v>382</v>
      </c>
      <c r="BF128" s="58" t="s">
        <v>415</v>
      </c>
      <c r="BG128" s="58" t="s">
        <v>387</v>
      </c>
      <c r="BH128" s="58" t="s">
        <v>240</v>
      </c>
      <c r="BI128" s="58" t="s">
        <v>234</v>
      </c>
      <c r="BJ128" s="58" t="s">
        <v>234</v>
      </c>
      <c r="BK128" s="58" t="s">
        <v>234</v>
      </c>
      <c r="BL128" s="58" t="s">
        <v>225</v>
      </c>
      <c r="BM128" s="58" t="s">
        <v>399</v>
      </c>
      <c r="BN128" s="58" t="s">
        <v>399</v>
      </c>
      <c r="BO128" s="58" t="s">
        <v>399</v>
      </c>
      <c r="BP128" s="58" t="s">
        <v>366</v>
      </c>
      <c r="BQ128" s="58" t="s">
        <v>366</v>
      </c>
      <c r="BR128" s="58" t="s">
        <v>366</v>
      </c>
      <c r="BS128" s="58" t="s">
        <v>522</v>
      </c>
      <c r="BT128" s="58" t="s">
        <v>382</v>
      </c>
      <c r="BU128" s="58" t="s">
        <v>523</v>
      </c>
      <c r="BV128" s="58" t="s">
        <v>382</v>
      </c>
      <c r="BW128" s="58" t="s">
        <v>523</v>
      </c>
      <c r="BX128" s="58" t="s">
        <v>382</v>
      </c>
      <c r="BY128" s="59">
        <v>17</v>
      </c>
      <c r="BZ128" s="59">
        <v>7925</v>
      </c>
      <c r="CA128" s="59">
        <v>0</v>
      </c>
      <c r="CB128" s="59">
        <v>43</v>
      </c>
      <c r="CC128" s="59">
        <v>10</v>
      </c>
      <c r="CD128" s="58" t="s">
        <v>219</v>
      </c>
      <c r="CE128" s="65">
        <v>45083.5074884259</v>
      </c>
      <c r="CF128" s="57" t="s">
        <v>389</v>
      </c>
      <c r="CG128" s="72">
        <v>45083.5191680787</v>
      </c>
      <c r="CH128" s="73">
        <v>0.504872685185185</v>
      </c>
      <c r="CI128" s="57" t="s">
        <v>389</v>
      </c>
      <c r="CJ128" s="58" t="s">
        <v>390</v>
      </c>
      <c r="CK128" s="58" t="s">
        <v>234</v>
      </c>
      <c r="CL128" s="58" t="s">
        <v>234</v>
      </c>
      <c r="CM128" s="58" t="s">
        <v>225</v>
      </c>
      <c r="CN128" s="58" t="s">
        <v>225</v>
      </c>
      <c r="CO128" s="58" t="s">
        <v>366</v>
      </c>
      <c r="CP128" s="58" t="s">
        <v>225</v>
      </c>
      <c r="CQ128" s="58" t="s">
        <v>432</v>
      </c>
      <c r="CR128" s="58" t="s">
        <v>416</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45083.5191680787</v>
      </c>
      <c r="DP128" s="72">
        <v>45083.5048790509</v>
      </c>
      <c r="DQ128" s="58" t="s">
        <v>539</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spans="1:122">
      <c r="A131" s="43"/>
      <c r="B131" s="41" t="s">
        <v>559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ht="27" spans="1:121">
      <c r="A132" s="43"/>
      <c r="B132" s="60" t="s">
        <v>249</v>
      </c>
      <c r="C132" s="60" t="s">
        <v>250</v>
      </c>
      <c r="D132" s="60" t="s">
        <v>251</v>
      </c>
      <c r="E132" s="60" t="s">
        <v>252</v>
      </c>
      <c r="F132" s="60" t="s">
        <v>253</v>
      </c>
      <c r="G132" s="60" t="s">
        <v>156</v>
      </c>
      <c r="H132" s="60" t="s">
        <v>254</v>
      </c>
      <c r="I132" s="60" t="s">
        <v>255</v>
      </c>
      <c r="J132" s="60" t="s">
        <v>256</v>
      </c>
      <c r="K132" s="60" t="s">
        <v>257</v>
      </c>
      <c r="L132" s="60" t="s">
        <v>258</v>
      </c>
      <c r="M132" s="60" t="s">
        <v>259</v>
      </c>
      <c r="N132" s="60" t="s">
        <v>260</v>
      </c>
      <c r="O132" s="60" t="s">
        <v>261</v>
      </c>
      <c r="P132" s="60" t="s">
        <v>262</v>
      </c>
      <c r="Q132" s="60" t="s">
        <v>263</v>
      </c>
      <c r="R132" s="60" t="s">
        <v>264</v>
      </c>
      <c r="S132" s="60" t="s">
        <v>265</v>
      </c>
      <c r="T132" s="60" t="s">
        <v>266</v>
      </c>
      <c r="U132" s="60" t="s">
        <v>267</v>
      </c>
      <c r="V132" s="60" t="s">
        <v>268</v>
      </c>
      <c r="W132" s="60" t="s">
        <v>269</v>
      </c>
      <c r="X132" s="60" t="s">
        <v>270</v>
      </c>
      <c r="Y132" s="60" t="s">
        <v>271</v>
      </c>
      <c r="Z132" s="60" t="s">
        <v>272</v>
      </c>
      <c r="AA132" s="60" t="s">
        <v>273</v>
      </c>
      <c r="AB132" s="60" t="s">
        <v>274</v>
      </c>
      <c r="AC132" s="60" t="s">
        <v>275</v>
      </c>
      <c r="AD132" s="60" t="s">
        <v>276</v>
      </c>
      <c r="AE132" s="60" t="s">
        <v>277</v>
      </c>
      <c r="AF132" s="60" t="s">
        <v>278</v>
      </c>
      <c r="AG132" s="60" t="s">
        <v>279</v>
      </c>
      <c r="AH132" s="60" t="s">
        <v>159</v>
      </c>
      <c r="AI132" s="60" t="s">
        <v>280</v>
      </c>
      <c r="AJ132" s="60" t="s">
        <v>157</v>
      </c>
      <c r="AK132" s="60" t="s">
        <v>281</v>
      </c>
      <c r="AL132" s="60" t="s">
        <v>282</v>
      </c>
      <c r="AM132" s="60" t="s">
        <v>283</v>
      </c>
      <c r="AN132" s="60" t="s">
        <v>284</v>
      </c>
      <c r="AO132" s="60" t="s">
        <v>285</v>
      </c>
      <c r="AP132" s="60" t="s">
        <v>286</v>
      </c>
      <c r="AQ132" s="60" t="s">
        <v>287</v>
      </c>
      <c r="AR132" s="60" t="s">
        <v>288</v>
      </c>
      <c r="AS132" s="60" t="s">
        <v>289</v>
      </c>
      <c r="AT132" s="60" t="s">
        <v>290</v>
      </c>
      <c r="AU132" s="60" t="s">
        <v>291</v>
      </c>
      <c r="AV132" s="60" t="s">
        <v>292</v>
      </c>
      <c r="AW132" s="60" t="s">
        <v>293</v>
      </c>
      <c r="AX132" s="60" t="s">
        <v>294</v>
      </c>
      <c r="AY132" s="60" t="s">
        <v>295</v>
      </c>
      <c r="AZ132" s="60" t="s">
        <v>296</v>
      </c>
      <c r="BA132" s="60" t="s">
        <v>297</v>
      </c>
      <c r="BB132" s="60" t="s">
        <v>298</v>
      </c>
      <c r="BC132" s="60" t="s">
        <v>299</v>
      </c>
      <c r="BD132" s="60" t="s">
        <v>300</v>
      </c>
      <c r="BE132" s="60" t="s">
        <v>301</v>
      </c>
      <c r="BF132" s="60" t="s">
        <v>302</v>
      </c>
      <c r="BG132" s="60" t="s">
        <v>303</v>
      </c>
      <c r="BH132" s="60" t="s">
        <v>304</v>
      </c>
      <c r="BI132" s="60" t="s">
        <v>305</v>
      </c>
      <c r="BJ132" s="60" t="s">
        <v>306</v>
      </c>
      <c r="BK132" s="60" t="s">
        <v>307</v>
      </c>
      <c r="BL132" s="60" t="s">
        <v>308</v>
      </c>
      <c r="BM132" s="60" t="s">
        <v>309</v>
      </c>
      <c r="BN132" s="60" t="s">
        <v>310</v>
      </c>
      <c r="BO132" s="60" t="s">
        <v>311</v>
      </c>
      <c r="BP132" s="60" t="s">
        <v>312</v>
      </c>
      <c r="BQ132" s="60" t="s">
        <v>313</v>
      </c>
      <c r="BR132" s="60" t="s">
        <v>314</v>
      </c>
      <c r="BS132" s="60" t="s">
        <v>315</v>
      </c>
      <c r="BT132" s="60" t="s">
        <v>316</v>
      </c>
      <c r="BU132" s="60" t="s">
        <v>317</v>
      </c>
      <c r="BV132" s="60" t="s">
        <v>318</v>
      </c>
      <c r="BW132" s="60" t="s">
        <v>319</v>
      </c>
      <c r="BX132" s="60" t="s">
        <v>320</v>
      </c>
      <c r="BY132" s="60" t="s">
        <v>321</v>
      </c>
      <c r="BZ132" s="60" t="s">
        <v>322</v>
      </c>
      <c r="CA132" s="60" t="s">
        <v>323</v>
      </c>
      <c r="CB132" s="60" t="s">
        <v>324</v>
      </c>
      <c r="CC132" s="60" t="s">
        <v>325</v>
      </c>
      <c r="CD132" s="60" t="s">
        <v>326</v>
      </c>
      <c r="CE132" s="60" t="s">
        <v>327</v>
      </c>
      <c r="CF132" s="60" t="s">
        <v>328</v>
      </c>
      <c r="CG132" s="60" t="s">
        <v>329</v>
      </c>
      <c r="CH132" s="60" t="s">
        <v>330</v>
      </c>
      <c r="CI132" s="60" t="s">
        <v>331</v>
      </c>
      <c r="CJ132" s="60" t="s">
        <v>332</v>
      </c>
      <c r="CK132" s="60" t="s">
        <v>333</v>
      </c>
      <c r="CL132" s="60" t="s">
        <v>334</v>
      </c>
      <c r="CM132" s="60" t="s">
        <v>335</v>
      </c>
      <c r="CN132" s="60" t="s">
        <v>336</v>
      </c>
      <c r="CO132" s="60" t="s">
        <v>337</v>
      </c>
      <c r="CP132" s="60" t="s">
        <v>338</v>
      </c>
      <c r="CQ132" s="60" t="s">
        <v>339</v>
      </c>
      <c r="CR132" s="60" t="s">
        <v>340</v>
      </c>
      <c r="CS132" s="60" t="s">
        <v>341</v>
      </c>
      <c r="CT132" s="60" t="s">
        <v>342</v>
      </c>
      <c r="CU132" s="60" t="s">
        <v>343</v>
      </c>
      <c r="CV132" s="60" t="s">
        <v>344</v>
      </c>
      <c r="CW132" s="60" t="s">
        <v>345</v>
      </c>
      <c r="CX132" s="60" t="s">
        <v>346</v>
      </c>
      <c r="CY132" s="60" t="s">
        <v>347</v>
      </c>
      <c r="CZ132" s="60" t="s">
        <v>348</v>
      </c>
      <c r="DA132" s="60" t="s">
        <v>349</v>
      </c>
      <c r="DB132" s="60" t="s">
        <v>350</v>
      </c>
      <c r="DC132" s="60" t="s">
        <v>351</v>
      </c>
      <c r="DD132" s="60" t="s">
        <v>352</v>
      </c>
      <c r="DE132" s="60" t="s">
        <v>353</v>
      </c>
      <c r="DF132" s="60" t="s">
        <v>354</v>
      </c>
      <c r="DG132" s="60" t="s">
        <v>355</v>
      </c>
      <c r="DH132" s="60" t="s">
        <v>356</v>
      </c>
      <c r="DI132" s="60" t="s">
        <v>357</v>
      </c>
      <c r="DJ132" s="60" t="s">
        <v>358</v>
      </c>
      <c r="DK132" s="60" t="s">
        <v>359</v>
      </c>
      <c r="DL132" s="60" t="s">
        <v>360</v>
      </c>
      <c r="DM132" s="60" t="s">
        <v>361</v>
      </c>
      <c r="DN132" s="60" t="s">
        <v>362</v>
      </c>
      <c r="DO132" s="60" t="s">
        <v>208</v>
      </c>
      <c r="DP132" s="60" t="s">
        <v>363</v>
      </c>
      <c r="DQ132" s="60" t="s">
        <v>364</v>
      </c>
    </row>
    <row r="133" s="41" customFormat="1" spans="1:121">
      <c r="A133" s="43" t="s">
        <v>435</v>
      </c>
      <c r="B133" s="45">
        <v>44874</v>
      </c>
      <c r="C133" s="45">
        <v>44874</v>
      </c>
      <c r="D133" s="46" t="s">
        <v>513</v>
      </c>
      <c r="E133" s="46" t="s">
        <v>366</v>
      </c>
      <c r="F133" s="46" t="s">
        <v>367</v>
      </c>
      <c r="G133" s="46" t="s">
        <v>242</v>
      </c>
      <c r="H133" s="47">
        <v>1</v>
      </c>
      <c r="I133" s="47">
        <v>0</v>
      </c>
      <c r="J133" s="46" t="s">
        <v>234</v>
      </c>
      <c r="K133" s="46" t="s">
        <v>369</v>
      </c>
      <c r="L133" s="46" t="s">
        <v>369</v>
      </c>
      <c r="M133" s="45">
        <v>44874</v>
      </c>
      <c r="N133" s="46" t="s">
        <v>514</v>
      </c>
      <c r="O133" s="46" t="s">
        <v>366</v>
      </c>
      <c r="P133" s="47">
        <v>0</v>
      </c>
      <c r="Q133" s="46" t="s">
        <v>515</v>
      </c>
      <c r="R133" s="46" t="s">
        <v>516</v>
      </c>
      <c r="S133" s="47">
        <v>25</v>
      </c>
      <c r="T133" s="46" t="s">
        <v>517</v>
      </c>
      <c r="U133" s="47">
        <v>5</v>
      </c>
      <c r="V133" s="46" t="s">
        <v>242</v>
      </c>
      <c r="W133" s="46" t="s">
        <v>374</v>
      </c>
      <c r="X133" s="46" t="s">
        <v>234</v>
      </c>
      <c r="Y133" s="46" t="s">
        <v>375</v>
      </c>
      <c r="Z133" s="46" t="s">
        <v>376</v>
      </c>
      <c r="AA133" s="46" t="s">
        <v>377</v>
      </c>
      <c r="AB133" s="46" t="s">
        <v>409</v>
      </c>
      <c r="AC133" s="47">
        <v>125</v>
      </c>
      <c r="AD133" s="46" t="s">
        <v>379</v>
      </c>
      <c r="AE133" s="62">
        <v>44875.1368981482</v>
      </c>
      <c r="AF133" s="46" t="s">
        <v>410</v>
      </c>
      <c r="AG133" s="46" t="s">
        <v>381</v>
      </c>
      <c r="AH133" s="46" t="s">
        <v>212</v>
      </c>
      <c r="AI133" s="46" t="s">
        <v>213</v>
      </c>
      <c r="AJ133" s="46" t="s">
        <v>210</v>
      </c>
      <c r="AK133" s="46" t="s">
        <v>366</v>
      </c>
      <c r="AL133" s="46" t="s">
        <v>382</v>
      </c>
      <c r="AM133" s="46" t="s">
        <v>366</v>
      </c>
      <c r="AN133" s="46" t="s">
        <v>233</v>
      </c>
      <c r="AO133" s="46" t="s">
        <v>366</v>
      </c>
      <c r="AP133" s="46" t="s">
        <v>379</v>
      </c>
      <c r="AQ133" s="46" t="s">
        <v>379</v>
      </c>
      <c r="AR133" s="46" t="s">
        <v>411</v>
      </c>
      <c r="AS133" s="46" t="s">
        <v>366</v>
      </c>
      <c r="AT133" s="46" t="s">
        <v>366</v>
      </c>
      <c r="AU133" s="47">
        <v>0</v>
      </c>
      <c r="AV133" s="46" t="s">
        <v>366</v>
      </c>
      <c r="AW133" s="46" t="s">
        <v>366</v>
      </c>
      <c r="AX133" s="46" t="s">
        <v>366</v>
      </c>
      <c r="AY133" s="46" t="s">
        <v>540</v>
      </c>
      <c r="AZ133" s="46" t="s">
        <v>541</v>
      </c>
      <c r="BA133" s="46" t="s">
        <v>232</v>
      </c>
      <c r="BB133" s="46" t="s">
        <v>379</v>
      </c>
      <c r="BC133" s="46" t="s">
        <v>382</v>
      </c>
      <c r="BD133" s="46" t="s">
        <v>542</v>
      </c>
      <c r="BE133" s="46" t="s">
        <v>382</v>
      </c>
      <c r="BF133" s="46" t="s">
        <v>528</v>
      </c>
      <c r="BG133" s="46" t="s">
        <v>415</v>
      </c>
      <c r="BH133" s="46" t="s">
        <v>240</v>
      </c>
      <c r="BI133" s="46" t="s">
        <v>234</v>
      </c>
      <c r="BJ133" s="46" t="s">
        <v>234</v>
      </c>
      <c r="BK133" s="46" t="s">
        <v>234</v>
      </c>
      <c r="BL133" s="46" t="s">
        <v>234</v>
      </c>
      <c r="BM133" s="46" t="s">
        <v>240</v>
      </c>
      <c r="BN133" s="46" t="s">
        <v>240</v>
      </c>
      <c r="BO133" s="46" t="s">
        <v>240</v>
      </c>
      <c r="BP133" s="46" t="s">
        <v>366</v>
      </c>
      <c r="BQ133" s="46" t="s">
        <v>366</v>
      </c>
      <c r="BR133" s="46" t="s">
        <v>366</v>
      </c>
      <c r="BS133" s="46" t="s">
        <v>522</v>
      </c>
      <c r="BT133" s="46" t="s">
        <v>382</v>
      </c>
      <c r="BU133" s="46" t="s">
        <v>523</v>
      </c>
      <c r="BV133" s="46" t="s">
        <v>382</v>
      </c>
      <c r="BW133" s="46" t="s">
        <v>523</v>
      </c>
      <c r="BX133" s="46" t="s">
        <v>382</v>
      </c>
      <c r="BY133" s="47">
        <v>17</v>
      </c>
      <c r="BZ133" s="47">
        <v>7925</v>
      </c>
      <c r="CA133" s="47">
        <v>0</v>
      </c>
      <c r="CB133" s="47">
        <v>43</v>
      </c>
      <c r="CC133" s="47">
        <v>10</v>
      </c>
      <c r="CD133" s="46" t="s">
        <v>219</v>
      </c>
      <c r="CE133" s="62">
        <v>45083.5074884259</v>
      </c>
      <c r="CF133" s="45" t="s">
        <v>389</v>
      </c>
      <c r="CG133" s="66">
        <v>45083.5048790509</v>
      </c>
      <c r="CH133" s="67">
        <v>0.504872685185185</v>
      </c>
      <c r="CI133" s="45" t="s">
        <v>389</v>
      </c>
      <c r="CJ133" s="46" t="s">
        <v>390</v>
      </c>
      <c r="CK133" s="46" t="s">
        <v>234</v>
      </c>
      <c r="CL133" s="46" t="s">
        <v>234</v>
      </c>
      <c r="CM133" s="46" t="s">
        <v>225</v>
      </c>
      <c r="CN133" s="46" t="s">
        <v>225</v>
      </c>
      <c r="CO133" s="46" t="s">
        <v>366</v>
      </c>
      <c r="CP133" s="46" t="s">
        <v>225</v>
      </c>
      <c r="CQ133" s="46" t="s">
        <v>391</v>
      </c>
      <c r="CR133" s="46" t="s">
        <v>416</v>
      </c>
      <c r="CS133" s="46" t="s">
        <v>234</v>
      </c>
      <c r="CT133" s="46" t="s">
        <v>229</v>
      </c>
      <c r="CU133" s="46" t="s">
        <v>234</v>
      </c>
      <c r="CV133" s="46" t="s">
        <v>225</v>
      </c>
      <c r="CW133" s="46" t="s">
        <v>234</v>
      </c>
      <c r="CX133" s="46" t="s">
        <v>225</v>
      </c>
      <c r="CY133" s="46" t="s">
        <v>234</v>
      </c>
      <c r="CZ133" s="46" t="s">
        <v>234</v>
      </c>
      <c r="DA133" s="46" t="s">
        <v>234</v>
      </c>
      <c r="DB133" s="46" t="s">
        <v>225</v>
      </c>
      <c r="DC133" s="46" t="s">
        <v>234</v>
      </c>
      <c r="DD133" s="46" t="s">
        <v>234</v>
      </c>
      <c r="DE133" s="46" t="s">
        <v>234</v>
      </c>
      <c r="DF133" s="46" t="s">
        <v>234</v>
      </c>
      <c r="DG133" s="46" t="s">
        <v>225</v>
      </c>
      <c r="DH133" s="46" t="s">
        <v>234</v>
      </c>
      <c r="DI133" s="46" t="s">
        <v>225</v>
      </c>
      <c r="DJ133" s="46" t="s">
        <v>225</v>
      </c>
      <c r="DK133" s="46" t="s">
        <v>225</v>
      </c>
      <c r="DL133" s="46" t="s">
        <v>382</v>
      </c>
      <c r="DM133" s="46" t="s">
        <v>382</v>
      </c>
      <c r="DN133" s="46" t="s">
        <v>382</v>
      </c>
      <c r="DO133" s="66">
        <v>45083.5049377431</v>
      </c>
      <c r="DP133" s="66">
        <v>45083.5048790509</v>
      </c>
      <c r="DQ133" s="46" t="s">
        <v>543</v>
      </c>
    </row>
    <row r="134" s="41" customFormat="1" spans="1:121">
      <c r="A134" s="43" t="s">
        <v>436</v>
      </c>
      <c r="B134" s="57">
        <v>44874</v>
      </c>
      <c r="C134" s="57">
        <v>44874</v>
      </c>
      <c r="D134" s="58" t="s">
        <v>513</v>
      </c>
      <c r="E134" s="58" t="s">
        <v>366</v>
      </c>
      <c r="F134" s="58" t="s">
        <v>367</v>
      </c>
      <c r="G134" s="58" t="s">
        <v>242</v>
      </c>
      <c r="H134" s="59">
        <v>1</v>
      </c>
      <c r="I134" s="59">
        <v>0</v>
      </c>
      <c r="J134" s="58" t="s">
        <v>234</v>
      </c>
      <c r="K134" s="58" t="s">
        <v>369</v>
      </c>
      <c r="L134" s="58" t="s">
        <v>369</v>
      </c>
      <c r="M134" s="57">
        <v>44874</v>
      </c>
      <c r="N134" s="58" t="s">
        <v>514</v>
      </c>
      <c r="O134" s="58" t="s">
        <v>366</v>
      </c>
      <c r="P134" s="59">
        <v>0</v>
      </c>
      <c r="Q134" s="58" t="s">
        <v>515</v>
      </c>
      <c r="R134" s="58" t="s">
        <v>516</v>
      </c>
      <c r="S134" s="59">
        <v>25</v>
      </c>
      <c r="T134" s="58" t="s">
        <v>517</v>
      </c>
      <c r="U134" s="59">
        <v>5</v>
      </c>
      <c r="V134" s="58" t="s">
        <v>242</v>
      </c>
      <c r="W134" s="58" t="s">
        <v>374</v>
      </c>
      <c r="X134" s="58" t="s">
        <v>234</v>
      </c>
      <c r="Y134" s="58" t="s">
        <v>375</v>
      </c>
      <c r="Z134" s="58" t="s">
        <v>376</v>
      </c>
      <c r="AA134" s="58" t="s">
        <v>377</v>
      </c>
      <c r="AB134" s="58" t="s">
        <v>409</v>
      </c>
      <c r="AC134" s="59">
        <v>125</v>
      </c>
      <c r="AD134" s="58" t="s">
        <v>379</v>
      </c>
      <c r="AE134" s="65">
        <v>44875.1368981482</v>
      </c>
      <c r="AF134" s="58" t="s">
        <v>410</v>
      </c>
      <c r="AG134" s="58" t="s">
        <v>381</v>
      </c>
      <c r="AH134" s="58" t="s">
        <v>212</v>
      </c>
      <c r="AI134" s="58" t="s">
        <v>213</v>
      </c>
      <c r="AJ134" s="58" t="s">
        <v>210</v>
      </c>
      <c r="AK134" s="58" t="s">
        <v>366</v>
      </c>
      <c r="AL134" s="58" t="s">
        <v>382</v>
      </c>
      <c r="AM134" s="58" t="s">
        <v>366</v>
      </c>
      <c r="AN134" s="58" t="s">
        <v>233</v>
      </c>
      <c r="AO134" s="58" t="s">
        <v>366</v>
      </c>
      <c r="AP134" s="58" t="s">
        <v>379</v>
      </c>
      <c r="AQ134" s="58" t="s">
        <v>379</v>
      </c>
      <c r="AR134" s="58" t="s">
        <v>411</v>
      </c>
      <c r="AS134" s="58" t="s">
        <v>366</v>
      </c>
      <c r="AT134" s="58" t="s">
        <v>366</v>
      </c>
      <c r="AU134" s="59">
        <v>0</v>
      </c>
      <c r="AV134" s="58" t="s">
        <v>366</v>
      </c>
      <c r="AW134" s="58" t="s">
        <v>366</v>
      </c>
      <c r="AX134" s="58" t="s">
        <v>366</v>
      </c>
      <c r="AY134" s="58" t="s">
        <v>540</v>
      </c>
      <c r="AZ134" s="58" t="s">
        <v>541</v>
      </c>
      <c r="BA134" s="58" t="s">
        <v>232</v>
      </c>
      <c r="BB134" s="58" t="s">
        <v>379</v>
      </c>
      <c r="BC134" s="58" t="s">
        <v>382</v>
      </c>
      <c r="BD134" s="58" t="s">
        <v>542</v>
      </c>
      <c r="BE134" s="58" t="s">
        <v>382</v>
      </c>
      <c r="BF134" s="58" t="s">
        <v>528</v>
      </c>
      <c r="BG134" s="58" t="s">
        <v>415</v>
      </c>
      <c r="BH134" s="58" t="s">
        <v>240</v>
      </c>
      <c r="BI134" s="58" t="s">
        <v>234</v>
      </c>
      <c r="BJ134" s="58" t="s">
        <v>234</v>
      </c>
      <c r="BK134" s="58" t="s">
        <v>234</v>
      </c>
      <c r="BL134" s="58" t="s">
        <v>225</v>
      </c>
      <c r="BM134" s="58" t="s">
        <v>240</v>
      </c>
      <c r="BN134" s="58" t="s">
        <v>240</v>
      </c>
      <c r="BO134" s="58" t="s">
        <v>240</v>
      </c>
      <c r="BP134" s="58" t="s">
        <v>366</v>
      </c>
      <c r="BQ134" s="58" t="s">
        <v>366</v>
      </c>
      <c r="BR134" s="58" t="s">
        <v>366</v>
      </c>
      <c r="BS134" s="58" t="s">
        <v>522</v>
      </c>
      <c r="BT134" s="58" t="s">
        <v>382</v>
      </c>
      <c r="BU134" s="58" t="s">
        <v>523</v>
      </c>
      <c r="BV134" s="58" t="s">
        <v>382</v>
      </c>
      <c r="BW134" s="58" t="s">
        <v>523</v>
      </c>
      <c r="BX134" s="58" t="s">
        <v>382</v>
      </c>
      <c r="BY134" s="59">
        <v>17</v>
      </c>
      <c r="BZ134" s="59">
        <v>7925</v>
      </c>
      <c r="CA134" s="59">
        <v>0</v>
      </c>
      <c r="CB134" s="59">
        <v>43</v>
      </c>
      <c r="CC134" s="59">
        <v>10</v>
      </c>
      <c r="CD134" s="58" t="s">
        <v>219</v>
      </c>
      <c r="CE134" s="65">
        <v>45083.5074884259</v>
      </c>
      <c r="CF134" s="57" t="s">
        <v>389</v>
      </c>
      <c r="CG134" s="72">
        <v>45083.5191676273</v>
      </c>
      <c r="CH134" s="73">
        <v>0.504872685185185</v>
      </c>
      <c r="CI134" s="57" t="s">
        <v>389</v>
      </c>
      <c r="CJ134" s="58" t="s">
        <v>390</v>
      </c>
      <c r="CK134" s="58" t="s">
        <v>234</v>
      </c>
      <c r="CL134" s="58" t="s">
        <v>234</v>
      </c>
      <c r="CM134" s="58" t="s">
        <v>225</v>
      </c>
      <c r="CN134" s="58" t="s">
        <v>225</v>
      </c>
      <c r="CO134" s="58" t="s">
        <v>366</v>
      </c>
      <c r="CP134" s="58" t="s">
        <v>225</v>
      </c>
      <c r="CQ134" s="58" t="s">
        <v>432</v>
      </c>
      <c r="CR134" s="58" t="s">
        <v>416</v>
      </c>
      <c r="CS134" s="58" t="s">
        <v>234</v>
      </c>
      <c r="CT134" s="58" t="s">
        <v>229</v>
      </c>
      <c r="CU134" s="58" t="s">
        <v>234</v>
      </c>
      <c r="CV134" s="58" t="s">
        <v>225</v>
      </c>
      <c r="CW134" s="58" t="s">
        <v>234</v>
      </c>
      <c r="CX134" s="58" t="s">
        <v>225</v>
      </c>
      <c r="CY134" s="58" t="s">
        <v>234</v>
      </c>
      <c r="CZ134" s="58" t="s">
        <v>234</v>
      </c>
      <c r="DA134" s="58" t="s">
        <v>234</v>
      </c>
      <c r="DB134" s="58" t="s">
        <v>225</v>
      </c>
      <c r="DC134" s="58" t="s">
        <v>234</v>
      </c>
      <c r="DD134" s="58" t="s">
        <v>234</v>
      </c>
      <c r="DE134" s="58" t="s">
        <v>234</v>
      </c>
      <c r="DF134" s="58" t="s">
        <v>234</v>
      </c>
      <c r="DG134" s="58" t="s">
        <v>225</v>
      </c>
      <c r="DH134" s="58" t="s">
        <v>234</v>
      </c>
      <c r="DI134" s="58" t="s">
        <v>225</v>
      </c>
      <c r="DJ134" s="58" t="s">
        <v>225</v>
      </c>
      <c r="DK134" s="58" t="s">
        <v>225</v>
      </c>
      <c r="DL134" s="58" t="s">
        <v>382</v>
      </c>
      <c r="DM134" s="58" t="s">
        <v>382</v>
      </c>
      <c r="DN134" s="58" t="s">
        <v>382</v>
      </c>
      <c r="DO134" s="72">
        <v>45083.5191676273</v>
      </c>
      <c r="DP134" s="72">
        <v>45083.5048790509</v>
      </c>
      <c r="DQ134" s="58" t="s">
        <v>543</v>
      </c>
    </row>
    <row r="135" s="41" customFormat="1" spans="1:121">
      <c r="A135" s="43"/>
      <c r="B135" s="61" t="str">
        <f t="shared" ref="B135:BM135" si="8">IF(B133&lt;&gt;B134,"差異あり","")</f>
        <v/>
      </c>
      <c r="C135" s="61" t="str">
        <f t="shared" si="8"/>
        <v/>
      </c>
      <c r="D135" s="61" t="str">
        <f t="shared" si="8"/>
        <v/>
      </c>
      <c r="E135" s="61" t="str">
        <f t="shared" si="8"/>
        <v/>
      </c>
      <c r="F135" s="61" t="str">
        <f t="shared" si="8"/>
        <v/>
      </c>
      <c r="G135" s="61" t="str">
        <f t="shared" si="8"/>
        <v/>
      </c>
      <c r="H135" s="61" t="str">
        <f t="shared" si="8"/>
        <v/>
      </c>
      <c r="I135" s="61" t="str">
        <f t="shared" si="8"/>
        <v/>
      </c>
      <c r="J135" s="61" t="str">
        <f t="shared" si="8"/>
        <v/>
      </c>
      <c r="K135" s="61" t="str">
        <f t="shared" si="8"/>
        <v/>
      </c>
      <c r="L135" s="61" t="str">
        <f t="shared" si="8"/>
        <v/>
      </c>
      <c r="M135" s="61" t="str">
        <f t="shared" si="8"/>
        <v/>
      </c>
      <c r="N135" s="61" t="str">
        <f t="shared" si="8"/>
        <v/>
      </c>
      <c r="O135" s="61" t="str">
        <f t="shared" si="8"/>
        <v/>
      </c>
      <c r="P135" s="61" t="str">
        <f t="shared" si="8"/>
        <v/>
      </c>
      <c r="Q135" s="61" t="str">
        <f t="shared" si="8"/>
        <v/>
      </c>
      <c r="R135" s="61" t="str">
        <f t="shared" si="8"/>
        <v/>
      </c>
      <c r="S135" s="61" t="str">
        <f t="shared" si="8"/>
        <v/>
      </c>
      <c r="T135" s="61" t="str">
        <f t="shared" si="8"/>
        <v/>
      </c>
      <c r="U135" s="61" t="str">
        <f t="shared" si="8"/>
        <v/>
      </c>
      <c r="V135" s="61" t="str">
        <f t="shared" si="8"/>
        <v/>
      </c>
      <c r="W135" s="61" t="str">
        <f t="shared" si="8"/>
        <v/>
      </c>
      <c r="X135" s="61" t="str">
        <f t="shared" si="8"/>
        <v/>
      </c>
      <c r="Y135" s="61" t="str">
        <f t="shared" si="8"/>
        <v/>
      </c>
      <c r="Z135" s="61" t="str">
        <f t="shared" si="8"/>
        <v/>
      </c>
      <c r="AA135" s="61" t="str">
        <f t="shared" si="8"/>
        <v/>
      </c>
      <c r="AB135" s="61" t="str">
        <f t="shared" si="8"/>
        <v/>
      </c>
      <c r="AC135" s="61" t="str">
        <f t="shared" si="8"/>
        <v/>
      </c>
      <c r="AD135" s="61" t="str">
        <f t="shared" si="8"/>
        <v/>
      </c>
      <c r="AE135" s="61" t="str">
        <f t="shared" si="8"/>
        <v/>
      </c>
      <c r="AF135" s="61" t="str">
        <f t="shared" si="8"/>
        <v/>
      </c>
      <c r="AG135" s="61" t="str">
        <f t="shared" si="8"/>
        <v/>
      </c>
      <c r="AH135" s="61" t="str">
        <f t="shared" si="8"/>
        <v/>
      </c>
      <c r="AI135" s="61" t="str">
        <f t="shared" si="8"/>
        <v/>
      </c>
      <c r="AJ135" s="61" t="str">
        <f t="shared" si="8"/>
        <v/>
      </c>
      <c r="AK135" s="61" t="str">
        <f t="shared" si="8"/>
        <v/>
      </c>
      <c r="AL135" s="61" t="str">
        <f t="shared" si="8"/>
        <v/>
      </c>
      <c r="AM135" s="61" t="str">
        <f t="shared" si="8"/>
        <v/>
      </c>
      <c r="AN135" s="61" t="str">
        <f t="shared" si="8"/>
        <v/>
      </c>
      <c r="AO135" s="61" t="str">
        <f t="shared" si="8"/>
        <v/>
      </c>
      <c r="AP135" s="61" t="str">
        <f t="shared" si="8"/>
        <v/>
      </c>
      <c r="AQ135" s="61" t="str">
        <f t="shared" si="8"/>
        <v/>
      </c>
      <c r="AR135" s="61" t="str">
        <f t="shared" si="8"/>
        <v/>
      </c>
      <c r="AS135" s="61" t="str">
        <f t="shared" si="8"/>
        <v/>
      </c>
      <c r="AT135" s="61" t="str">
        <f t="shared" si="8"/>
        <v/>
      </c>
      <c r="AU135" s="61" t="str">
        <f t="shared" si="8"/>
        <v/>
      </c>
      <c r="AV135" s="61" t="str">
        <f t="shared" si="8"/>
        <v/>
      </c>
      <c r="AW135" s="61" t="str">
        <f t="shared" si="8"/>
        <v/>
      </c>
      <c r="AX135" s="61" t="str">
        <f t="shared" si="8"/>
        <v/>
      </c>
      <c r="AY135" s="61" t="str">
        <f t="shared" si="8"/>
        <v/>
      </c>
      <c r="AZ135" s="61" t="str">
        <f t="shared" si="8"/>
        <v/>
      </c>
      <c r="BA135" s="61" t="str">
        <f t="shared" si="8"/>
        <v/>
      </c>
      <c r="BB135" s="61" t="str">
        <f t="shared" si="8"/>
        <v/>
      </c>
      <c r="BC135" s="61" t="str">
        <f t="shared" si="8"/>
        <v/>
      </c>
      <c r="BD135" s="61" t="str">
        <f t="shared" si="8"/>
        <v/>
      </c>
      <c r="BE135" s="61" t="str">
        <f t="shared" si="8"/>
        <v/>
      </c>
      <c r="BF135" s="61" t="str">
        <f t="shared" si="8"/>
        <v/>
      </c>
      <c r="BG135" s="61" t="str">
        <f t="shared" si="8"/>
        <v/>
      </c>
      <c r="BH135" s="61" t="str">
        <f t="shared" si="8"/>
        <v/>
      </c>
      <c r="BI135" s="61" t="str">
        <f t="shared" si="8"/>
        <v/>
      </c>
      <c r="BJ135" s="61" t="str">
        <f t="shared" si="8"/>
        <v/>
      </c>
      <c r="BK135" s="61" t="str">
        <f t="shared" si="8"/>
        <v/>
      </c>
      <c r="BL135" s="61" t="str">
        <f t="shared" si="8"/>
        <v>差異あり</v>
      </c>
      <c r="BM135" s="61" t="str">
        <f t="shared" si="8"/>
        <v/>
      </c>
      <c r="BN135" s="61" t="str">
        <f t="shared" ref="BN135:DQ135" si="9">IF(BN133&lt;&gt;BN134,"差異あり","")</f>
        <v/>
      </c>
      <c r="BO135" s="61" t="str">
        <f t="shared" si="9"/>
        <v/>
      </c>
      <c r="BP135" s="61" t="str">
        <f t="shared" si="9"/>
        <v/>
      </c>
      <c r="BQ135" s="61" t="str">
        <f t="shared" si="9"/>
        <v/>
      </c>
      <c r="BR135" s="61" t="str">
        <f t="shared" si="9"/>
        <v/>
      </c>
      <c r="BS135" s="61" t="str">
        <f t="shared" si="9"/>
        <v/>
      </c>
      <c r="BT135" s="61" t="str">
        <f t="shared" si="9"/>
        <v/>
      </c>
      <c r="BU135" s="61" t="str">
        <f t="shared" si="9"/>
        <v/>
      </c>
      <c r="BV135" s="61" t="str">
        <f t="shared" si="9"/>
        <v/>
      </c>
      <c r="BW135" s="61" t="str">
        <f t="shared" si="9"/>
        <v/>
      </c>
      <c r="BX135" s="61" t="str">
        <f t="shared" si="9"/>
        <v/>
      </c>
      <c r="BY135" s="61" t="str">
        <f t="shared" si="9"/>
        <v/>
      </c>
      <c r="BZ135" s="61" t="str">
        <f t="shared" si="9"/>
        <v/>
      </c>
      <c r="CA135" s="61" t="str">
        <f t="shared" si="9"/>
        <v/>
      </c>
      <c r="CB135" s="61" t="str">
        <f t="shared" si="9"/>
        <v/>
      </c>
      <c r="CC135" s="61" t="str">
        <f t="shared" si="9"/>
        <v/>
      </c>
      <c r="CD135" s="61" t="str">
        <f t="shared" si="9"/>
        <v/>
      </c>
      <c r="CE135" s="61" t="str">
        <f t="shared" si="9"/>
        <v/>
      </c>
      <c r="CF135" s="61" t="str">
        <f t="shared" si="9"/>
        <v/>
      </c>
      <c r="CG135" s="61" t="str">
        <f t="shared" si="9"/>
        <v>差異あり</v>
      </c>
      <c r="CH135" s="61" t="str">
        <f t="shared" si="9"/>
        <v/>
      </c>
      <c r="CI135" s="61" t="str">
        <f t="shared" si="9"/>
        <v/>
      </c>
      <c r="CJ135" s="61" t="str">
        <f t="shared" si="9"/>
        <v/>
      </c>
      <c r="CK135" s="61" t="str">
        <f t="shared" si="9"/>
        <v/>
      </c>
      <c r="CL135" s="61" t="str">
        <f t="shared" si="9"/>
        <v/>
      </c>
      <c r="CM135" s="61" t="str">
        <f t="shared" si="9"/>
        <v/>
      </c>
      <c r="CN135" s="61" t="str">
        <f t="shared" si="9"/>
        <v/>
      </c>
      <c r="CO135" s="61" t="str">
        <f t="shared" si="9"/>
        <v/>
      </c>
      <c r="CP135" s="61" t="str">
        <f t="shared" si="9"/>
        <v/>
      </c>
      <c r="CQ135" s="61" t="str">
        <f t="shared" si="9"/>
        <v>差異あり</v>
      </c>
      <c r="CR135" s="61" t="str">
        <f t="shared" si="9"/>
        <v/>
      </c>
      <c r="CS135" s="61" t="str">
        <f t="shared" si="9"/>
        <v/>
      </c>
      <c r="CT135" s="61" t="str">
        <f t="shared" si="9"/>
        <v/>
      </c>
      <c r="CU135" s="61" t="str">
        <f t="shared" si="9"/>
        <v/>
      </c>
      <c r="CV135" s="61" t="str">
        <f t="shared" si="9"/>
        <v/>
      </c>
      <c r="CW135" s="61" t="str">
        <f t="shared" si="9"/>
        <v/>
      </c>
      <c r="CX135" s="61" t="str">
        <f t="shared" si="9"/>
        <v/>
      </c>
      <c r="CY135" s="61" t="str">
        <f t="shared" si="9"/>
        <v/>
      </c>
      <c r="CZ135" s="61" t="str">
        <f t="shared" si="9"/>
        <v/>
      </c>
      <c r="DA135" s="61" t="str">
        <f t="shared" si="9"/>
        <v/>
      </c>
      <c r="DB135" s="61" t="str">
        <f t="shared" si="9"/>
        <v/>
      </c>
      <c r="DC135" s="61" t="str">
        <f t="shared" si="9"/>
        <v/>
      </c>
      <c r="DD135" s="61" t="str">
        <f t="shared" si="9"/>
        <v/>
      </c>
      <c r="DE135" s="61" t="str">
        <f t="shared" si="9"/>
        <v/>
      </c>
      <c r="DF135" s="61" t="str">
        <f t="shared" si="9"/>
        <v/>
      </c>
      <c r="DG135" s="61" t="str">
        <f t="shared" si="9"/>
        <v/>
      </c>
      <c r="DH135" s="61" t="str">
        <f t="shared" si="9"/>
        <v/>
      </c>
      <c r="DI135" s="61" t="str">
        <f t="shared" si="9"/>
        <v/>
      </c>
      <c r="DJ135" s="61" t="str">
        <f t="shared" si="9"/>
        <v/>
      </c>
      <c r="DK135" s="61" t="str">
        <f t="shared" si="9"/>
        <v/>
      </c>
      <c r="DL135" s="61" t="str">
        <f t="shared" si="9"/>
        <v/>
      </c>
      <c r="DM135" s="61" t="str">
        <f t="shared" si="9"/>
        <v/>
      </c>
      <c r="DN135" s="61" t="str">
        <f t="shared" si="9"/>
        <v/>
      </c>
      <c r="DO135" s="61" t="str">
        <f t="shared" si="9"/>
        <v>差異あり</v>
      </c>
      <c r="DP135" s="61" t="str">
        <f t="shared" si="9"/>
        <v/>
      </c>
      <c r="DQ135" s="61" t="str">
        <f t="shared" si="9"/>
        <v/>
      </c>
    </row>
    <row r="136" s="41" customFormat="1" spans="1:122">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row>
    <row r="137" s="41" customFormat="1" ht="30.75" spans="1:122">
      <c r="A137" s="23" t="s">
        <v>560</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1" customFormat="1" spans="1:122">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spans="1:122">
      <c r="A139" s="43"/>
      <c r="B139" s="41" t="s">
        <v>434</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513</v>
      </c>
      <c r="E141" s="76" t="s">
        <v>366</v>
      </c>
      <c r="F141" s="76" t="s">
        <v>367</v>
      </c>
      <c r="G141" s="76" t="s">
        <v>368</v>
      </c>
      <c r="H141" s="77">
        <v>1</v>
      </c>
      <c r="I141" s="77">
        <v>0</v>
      </c>
      <c r="J141" s="76" t="s">
        <v>234</v>
      </c>
      <c r="K141" s="76" t="s">
        <v>369</v>
      </c>
      <c r="L141" s="76" t="s">
        <v>369</v>
      </c>
      <c r="M141" s="75">
        <v>44874</v>
      </c>
      <c r="N141" s="76" t="s">
        <v>514</v>
      </c>
      <c r="O141" s="76" t="s">
        <v>366</v>
      </c>
      <c r="P141" s="77">
        <v>0</v>
      </c>
      <c r="Q141" s="76" t="s">
        <v>515</v>
      </c>
      <c r="R141" s="76" t="s">
        <v>516</v>
      </c>
      <c r="S141" s="77">
        <v>25</v>
      </c>
      <c r="T141" s="76" t="s">
        <v>517</v>
      </c>
      <c r="U141" s="77">
        <v>5</v>
      </c>
      <c r="V141" s="76" t="s">
        <v>368</v>
      </c>
      <c r="W141" s="76" t="s">
        <v>374</v>
      </c>
      <c r="X141" s="76" t="s">
        <v>234</v>
      </c>
      <c r="Y141" s="76" t="s">
        <v>375</v>
      </c>
      <c r="Z141" s="76" t="s">
        <v>376</v>
      </c>
      <c r="AA141" s="76" t="s">
        <v>377</v>
      </c>
      <c r="AB141" s="76" t="s">
        <v>518</v>
      </c>
      <c r="AC141" s="77">
        <v>125</v>
      </c>
      <c r="AD141" s="76" t="s">
        <v>379</v>
      </c>
      <c r="AE141" s="102">
        <v>44875.1368981482</v>
      </c>
      <c r="AF141" s="76" t="s">
        <v>380</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519</v>
      </c>
      <c r="AZ141" s="76" t="s">
        <v>520</v>
      </c>
      <c r="BA141" s="76" t="s">
        <v>232</v>
      </c>
      <c r="BB141" s="76" t="s">
        <v>379</v>
      </c>
      <c r="BC141" s="76" t="s">
        <v>382</v>
      </c>
      <c r="BD141" s="76" t="s">
        <v>521</v>
      </c>
      <c r="BE141" s="76" t="s">
        <v>382</v>
      </c>
      <c r="BF141" s="76" t="s">
        <v>387</v>
      </c>
      <c r="BG141" s="76" t="s">
        <v>387</v>
      </c>
      <c r="BH141" s="76" t="s">
        <v>240</v>
      </c>
      <c r="BI141" s="76" t="s">
        <v>234</v>
      </c>
      <c r="BJ141" s="76" t="s">
        <v>234</v>
      </c>
      <c r="BK141" s="76" t="s">
        <v>234</v>
      </c>
      <c r="BL141" s="76" t="s">
        <v>234</v>
      </c>
      <c r="BM141" s="76" t="s">
        <v>240</v>
      </c>
      <c r="BN141" s="76" t="s">
        <v>240</v>
      </c>
      <c r="BO141" s="76" t="s">
        <v>240</v>
      </c>
      <c r="BP141" s="76" t="s">
        <v>366</v>
      </c>
      <c r="BQ141" s="76" t="s">
        <v>366</v>
      </c>
      <c r="BR141" s="76" t="s">
        <v>366</v>
      </c>
      <c r="BS141" s="76" t="s">
        <v>522</v>
      </c>
      <c r="BT141" s="76" t="s">
        <v>382</v>
      </c>
      <c r="BU141" s="76" t="s">
        <v>523</v>
      </c>
      <c r="BV141" s="76" t="s">
        <v>382</v>
      </c>
      <c r="BW141" s="76" t="s">
        <v>523</v>
      </c>
      <c r="BX141" s="76" t="s">
        <v>382</v>
      </c>
      <c r="BY141" s="77">
        <v>1</v>
      </c>
      <c r="BZ141" s="77">
        <v>7925</v>
      </c>
      <c r="CA141" s="77">
        <v>0</v>
      </c>
      <c r="CB141" s="77">
        <v>5</v>
      </c>
      <c r="CC141" s="77">
        <v>20</v>
      </c>
      <c r="CD141" s="76" t="s">
        <v>219</v>
      </c>
      <c r="CE141" s="102">
        <v>45079.6092013889</v>
      </c>
      <c r="CF141" s="75" t="s">
        <v>389</v>
      </c>
      <c r="CG141" s="103">
        <v>45079.607917963</v>
      </c>
      <c r="CH141" s="104">
        <v>0.607916666666667</v>
      </c>
      <c r="CI141" s="75" t="s">
        <v>389</v>
      </c>
      <c r="CJ141" s="76" t="s">
        <v>390</v>
      </c>
      <c r="CK141" s="76" t="s">
        <v>234</v>
      </c>
      <c r="CL141" s="76" t="s">
        <v>234</v>
      </c>
      <c r="CM141" s="76" t="s">
        <v>225</v>
      </c>
      <c r="CN141" s="76" t="s">
        <v>225</v>
      </c>
      <c r="CO141" s="76" t="s">
        <v>366</v>
      </c>
      <c r="CP141" s="76" t="s">
        <v>225</v>
      </c>
      <c r="CQ141" s="76" t="s">
        <v>391</v>
      </c>
      <c r="CR141" s="76" t="s">
        <v>225</v>
      </c>
      <c r="CS141" s="76" t="s">
        <v>225</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45079.60797625</v>
      </c>
      <c r="DP141" s="103">
        <v>45079.607917963</v>
      </c>
      <c r="DQ141" s="76" t="s">
        <v>524</v>
      </c>
      <c r="DR141"/>
    </row>
    <row r="142" s="41" customFormat="1" spans="1:122">
      <c r="A142" s="43" t="s">
        <v>442</v>
      </c>
      <c r="B142" s="45">
        <v>44874</v>
      </c>
      <c r="C142" s="45">
        <v>44874</v>
      </c>
      <c r="D142" s="46" t="s">
        <v>513</v>
      </c>
      <c r="E142" s="46" t="s">
        <v>366</v>
      </c>
      <c r="F142" s="46" t="s">
        <v>367</v>
      </c>
      <c r="G142" s="46" t="s">
        <v>368</v>
      </c>
      <c r="H142" s="47">
        <v>1</v>
      </c>
      <c r="I142" s="47">
        <v>0</v>
      </c>
      <c r="J142" s="46" t="s">
        <v>234</v>
      </c>
      <c r="K142" s="46" t="s">
        <v>369</v>
      </c>
      <c r="L142" s="46" t="s">
        <v>369</v>
      </c>
      <c r="M142" s="45">
        <v>44874</v>
      </c>
      <c r="N142" s="46" t="s">
        <v>514</v>
      </c>
      <c r="O142" s="46" t="s">
        <v>366</v>
      </c>
      <c r="P142" s="47">
        <v>0</v>
      </c>
      <c r="Q142" s="46" t="s">
        <v>515</v>
      </c>
      <c r="R142" s="46" t="s">
        <v>516</v>
      </c>
      <c r="S142" s="47">
        <v>25</v>
      </c>
      <c r="T142" s="46" t="s">
        <v>517</v>
      </c>
      <c r="U142" s="47">
        <v>5</v>
      </c>
      <c r="V142" s="46" t="s">
        <v>368</v>
      </c>
      <c r="W142" s="46" t="s">
        <v>374</v>
      </c>
      <c r="X142" s="46" t="s">
        <v>234</v>
      </c>
      <c r="Y142" s="46" t="s">
        <v>375</v>
      </c>
      <c r="Z142" s="46" t="s">
        <v>376</v>
      </c>
      <c r="AA142" s="46" t="s">
        <v>377</v>
      </c>
      <c r="AB142" s="46" t="s">
        <v>518</v>
      </c>
      <c r="AC142" s="47">
        <v>125</v>
      </c>
      <c r="AD142" s="46" t="s">
        <v>379</v>
      </c>
      <c r="AE142" s="62">
        <v>44875.1368981482</v>
      </c>
      <c r="AF142" s="46" t="s">
        <v>380</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519</v>
      </c>
      <c r="AZ142" s="46" t="s">
        <v>520</v>
      </c>
      <c r="BA142" s="46" t="s">
        <v>232</v>
      </c>
      <c r="BB142" s="46" t="s">
        <v>379</v>
      </c>
      <c r="BC142" s="46" t="s">
        <v>382</v>
      </c>
      <c r="BD142" s="46" t="s">
        <v>521</v>
      </c>
      <c r="BE142" s="46" t="s">
        <v>382</v>
      </c>
      <c r="BF142" s="46" t="s">
        <v>387</v>
      </c>
      <c r="BG142" s="46" t="s">
        <v>387</v>
      </c>
      <c r="BH142" s="46" t="s">
        <v>240</v>
      </c>
      <c r="BI142" s="46" t="s">
        <v>234</v>
      </c>
      <c r="BJ142" s="46" t="s">
        <v>234</v>
      </c>
      <c r="BK142" s="46" t="s">
        <v>234</v>
      </c>
      <c r="BL142" s="46" t="s">
        <v>234</v>
      </c>
      <c r="BM142" s="46" t="s">
        <v>240</v>
      </c>
      <c r="BN142" s="46" t="s">
        <v>240</v>
      </c>
      <c r="BO142" s="46" t="s">
        <v>240</v>
      </c>
      <c r="BP142" s="46" t="s">
        <v>366</v>
      </c>
      <c r="BQ142" s="46" t="s">
        <v>366</v>
      </c>
      <c r="BR142" s="46" t="s">
        <v>366</v>
      </c>
      <c r="BS142" s="46" t="s">
        <v>522</v>
      </c>
      <c r="BT142" s="46" t="s">
        <v>382</v>
      </c>
      <c r="BU142" s="46" t="s">
        <v>523</v>
      </c>
      <c r="BV142" s="46" t="s">
        <v>382</v>
      </c>
      <c r="BW142" s="46" t="s">
        <v>523</v>
      </c>
      <c r="BX142" s="46" t="s">
        <v>382</v>
      </c>
      <c r="BY142" s="47">
        <v>17</v>
      </c>
      <c r="BZ142" s="47">
        <v>7925</v>
      </c>
      <c r="CA142" s="47">
        <v>0</v>
      </c>
      <c r="CB142" s="47">
        <v>19</v>
      </c>
      <c r="CC142" s="47">
        <v>7</v>
      </c>
      <c r="CD142" s="46" t="s">
        <v>219</v>
      </c>
      <c r="CE142" s="62">
        <v>45083.5074884259</v>
      </c>
      <c r="CF142" s="45" t="s">
        <v>389</v>
      </c>
      <c r="CG142" s="66">
        <v>45083.5048790278</v>
      </c>
      <c r="CH142" s="67">
        <v>0.504872685185185</v>
      </c>
      <c r="CI142" s="45" t="s">
        <v>389</v>
      </c>
      <c r="CJ142" s="46" t="s">
        <v>390</v>
      </c>
      <c r="CK142" s="46" t="s">
        <v>234</v>
      </c>
      <c r="CL142" s="46" t="s">
        <v>234</v>
      </c>
      <c r="CM142" s="46" t="s">
        <v>225</v>
      </c>
      <c r="CN142" s="46" t="s">
        <v>225</v>
      </c>
      <c r="CO142" s="46" t="s">
        <v>366</v>
      </c>
      <c r="CP142" s="46" t="s">
        <v>225</v>
      </c>
      <c r="CQ142" s="46" t="s">
        <v>391</v>
      </c>
      <c r="CR142" s="46" t="s">
        <v>225</v>
      </c>
      <c r="CS142" s="46" t="s">
        <v>225</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45083.504937662</v>
      </c>
      <c r="DP142" s="66">
        <v>45083.5048790278</v>
      </c>
      <c r="DQ142" s="46" t="s">
        <v>524</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1:122">
      <c r="A145" s="43"/>
      <c r="B145" s="43" t="s">
        <v>437</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513</v>
      </c>
      <c r="E147" s="76" t="s">
        <v>366</v>
      </c>
      <c r="F147" s="76" t="s">
        <v>367</v>
      </c>
      <c r="G147" s="76" t="s">
        <v>393</v>
      </c>
      <c r="H147" s="77">
        <v>1</v>
      </c>
      <c r="I147" s="77">
        <v>0</v>
      </c>
      <c r="J147" s="76" t="s">
        <v>234</v>
      </c>
      <c r="K147" s="76" t="s">
        <v>369</v>
      </c>
      <c r="L147" s="76" t="s">
        <v>369</v>
      </c>
      <c r="M147" s="75">
        <v>44874</v>
      </c>
      <c r="N147" s="76" t="s">
        <v>514</v>
      </c>
      <c r="O147" s="76" t="s">
        <v>366</v>
      </c>
      <c r="P147" s="77">
        <v>0</v>
      </c>
      <c r="Q147" s="76" t="s">
        <v>515</v>
      </c>
      <c r="R147" s="76" t="s">
        <v>516</v>
      </c>
      <c r="S147" s="77">
        <v>25</v>
      </c>
      <c r="T147" s="76" t="s">
        <v>517</v>
      </c>
      <c r="U147" s="77">
        <v>5</v>
      </c>
      <c r="V147" s="76" t="s">
        <v>393</v>
      </c>
      <c r="W147" s="76" t="s">
        <v>374</v>
      </c>
      <c r="X147" s="76" t="s">
        <v>234</v>
      </c>
      <c r="Y147" s="76" t="s">
        <v>375</v>
      </c>
      <c r="Z147" s="76" t="s">
        <v>376</v>
      </c>
      <c r="AA147" s="76" t="s">
        <v>377</v>
      </c>
      <c r="AB147" s="76" t="s">
        <v>394</v>
      </c>
      <c r="AC147" s="77">
        <v>125</v>
      </c>
      <c r="AD147" s="76" t="s">
        <v>379</v>
      </c>
      <c r="AE147" s="102">
        <v>44875.1368981482</v>
      </c>
      <c r="AF147" s="76" t="s">
        <v>395</v>
      </c>
      <c r="AG147" s="76" t="s">
        <v>381</v>
      </c>
      <c r="AH147" s="76" t="s">
        <v>212</v>
      </c>
      <c r="AI147" s="76" t="s">
        <v>213</v>
      </c>
      <c r="AJ147" s="76" t="s">
        <v>210</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525</v>
      </c>
      <c r="AZ147" s="76" t="s">
        <v>526</v>
      </c>
      <c r="BA147" s="76" t="s">
        <v>232</v>
      </c>
      <c r="BB147" s="76" t="s">
        <v>379</v>
      </c>
      <c r="BC147" s="76" t="s">
        <v>382</v>
      </c>
      <c r="BD147" s="76" t="s">
        <v>527</v>
      </c>
      <c r="BE147" s="76" t="s">
        <v>382</v>
      </c>
      <c r="BF147" s="76" t="s">
        <v>528</v>
      </c>
      <c r="BG147" s="76" t="s">
        <v>387</v>
      </c>
      <c r="BH147" s="76" t="s">
        <v>240</v>
      </c>
      <c r="BI147" s="76" t="s">
        <v>234</v>
      </c>
      <c r="BJ147" s="76" t="s">
        <v>234</v>
      </c>
      <c r="BK147" s="76" t="s">
        <v>234</v>
      </c>
      <c r="BL147" s="76" t="s">
        <v>234</v>
      </c>
      <c r="BM147" s="76" t="s">
        <v>529</v>
      </c>
      <c r="BN147" s="76" t="s">
        <v>529</v>
      </c>
      <c r="BO147" s="76" t="s">
        <v>529</v>
      </c>
      <c r="BP147" s="76" t="s">
        <v>366</v>
      </c>
      <c r="BQ147" s="76" t="s">
        <v>366</v>
      </c>
      <c r="BR147" s="76" t="s">
        <v>366</v>
      </c>
      <c r="BS147" s="76" t="s">
        <v>522</v>
      </c>
      <c r="BT147" s="76" t="s">
        <v>382</v>
      </c>
      <c r="BU147" s="76" t="s">
        <v>523</v>
      </c>
      <c r="BV147" s="76" t="s">
        <v>382</v>
      </c>
      <c r="BW147" s="76" t="s">
        <v>523</v>
      </c>
      <c r="BX147" s="76" t="s">
        <v>382</v>
      </c>
      <c r="BY147" s="77">
        <v>1</v>
      </c>
      <c r="BZ147" s="77">
        <v>7925</v>
      </c>
      <c r="CA147" s="77">
        <v>0</v>
      </c>
      <c r="CB147" s="77">
        <v>14</v>
      </c>
      <c r="CC147" s="77">
        <v>1</v>
      </c>
      <c r="CD147" s="76" t="s">
        <v>219</v>
      </c>
      <c r="CE147" s="102">
        <v>45079.6092013889</v>
      </c>
      <c r="CF147" s="75" t="s">
        <v>389</v>
      </c>
      <c r="CG147" s="103">
        <v>45079.6079176389</v>
      </c>
      <c r="CH147" s="104">
        <v>0.607916666666667</v>
      </c>
      <c r="CI147" s="75" t="s">
        <v>389</v>
      </c>
      <c r="CJ147" s="76" t="s">
        <v>390</v>
      </c>
      <c r="CK147" s="76" t="s">
        <v>234</v>
      </c>
      <c r="CL147" s="76" t="s">
        <v>234</v>
      </c>
      <c r="CM147" s="76" t="s">
        <v>225</v>
      </c>
      <c r="CN147" s="76" t="s">
        <v>225</v>
      </c>
      <c r="CO147" s="76" t="s">
        <v>366</v>
      </c>
      <c r="CP147" s="76" t="s">
        <v>225</v>
      </c>
      <c r="CQ147" s="76" t="s">
        <v>391</v>
      </c>
      <c r="CR147" s="76" t="s">
        <v>225</v>
      </c>
      <c r="CS147" s="76" t="s">
        <v>234</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45079.6079761574</v>
      </c>
      <c r="DP147" s="103">
        <v>45079.6079176389</v>
      </c>
      <c r="DQ147" s="76" t="s">
        <v>530</v>
      </c>
      <c r="DR147"/>
    </row>
    <row r="148" s="41" customFormat="1" spans="1:122">
      <c r="A148" s="43" t="s">
        <v>442</v>
      </c>
      <c r="B148" s="45">
        <v>44874</v>
      </c>
      <c r="C148" s="45">
        <v>44874</v>
      </c>
      <c r="D148" s="46" t="s">
        <v>513</v>
      </c>
      <c r="E148" s="46" t="s">
        <v>366</v>
      </c>
      <c r="F148" s="46" t="s">
        <v>367</v>
      </c>
      <c r="G148" s="46" t="s">
        <v>393</v>
      </c>
      <c r="H148" s="47">
        <v>1</v>
      </c>
      <c r="I148" s="47">
        <v>0</v>
      </c>
      <c r="J148" s="46" t="s">
        <v>234</v>
      </c>
      <c r="K148" s="46" t="s">
        <v>369</v>
      </c>
      <c r="L148" s="46" t="s">
        <v>369</v>
      </c>
      <c r="M148" s="45">
        <v>44874</v>
      </c>
      <c r="N148" s="46" t="s">
        <v>514</v>
      </c>
      <c r="O148" s="46" t="s">
        <v>366</v>
      </c>
      <c r="P148" s="47">
        <v>0</v>
      </c>
      <c r="Q148" s="46" t="s">
        <v>515</v>
      </c>
      <c r="R148" s="46" t="s">
        <v>516</v>
      </c>
      <c r="S148" s="47">
        <v>25</v>
      </c>
      <c r="T148" s="46" t="s">
        <v>517</v>
      </c>
      <c r="U148" s="47">
        <v>5</v>
      </c>
      <c r="V148" s="46" t="s">
        <v>393</v>
      </c>
      <c r="W148" s="46" t="s">
        <v>374</v>
      </c>
      <c r="X148" s="46" t="s">
        <v>234</v>
      </c>
      <c r="Y148" s="46" t="s">
        <v>375</v>
      </c>
      <c r="Z148" s="46" t="s">
        <v>376</v>
      </c>
      <c r="AA148" s="46" t="s">
        <v>377</v>
      </c>
      <c r="AB148" s="46" t="s">
        <v>394</v>
      </c>
      <c r="AC148" s="47">
        <v>125</v>
      </c>
      <c r="AD148" s="46" t="s">
        <v>379</v>
      </c>
      <c r="AE148" s="62">
        <v>44875.1368981482</v>
      </c>
      <c r="AF148" s="46" t="s">
        <v>395</v>
      </c>
      <c r="AG148" s="46" t="s">
        <v>381</v>
      </c>
      <c r="AH148" s="46" t="s">
        <v>212</v>
      </c>
      <c r="AI148" s="46" t="s">
        <v>213</v>
      </c>
      <c r="AJ148" s="46" t="s">
        <v>210</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525</v>
      </c>
      <c r="AZ148" s="46" t="s">
        <v>526</v>
      </c>
      <c r="BA148" s="46" t="s">
        <v>232</v>
      </c>
      <c r="BB148" s="46" t="s">
        <v>379</v>
      </c>
      <c r="BC148" s="46" t="s">
        <v>382</v>
      </c>
      <c r="BD148" s="46" t="s">
        <v>527</v>
      </c>
      <c r="BE148" s="46" t="s">
        <v>382</v>
      </c>
      <c r="BF148" s="46" t="s">
        <v>528</v>
      </c>
      <c r="BG148" s="46" t="s">
        <v>387</v>
      </c>
      <c r="BH148" s="46" t="s">
        <v>240</v>
      </c>
      <c r="BI148" s="46" t="s">
        <v>234</v>
      </c>
      <c r="BJ148" s="46" t="s">
        <v>234</v>
      </c>
      <c r="BK148" s="46" t="s">
        <v>234</v>
      </c>
      <c r="BL148" s="46" t="s">
        <v>234</v>
      </c>
      <c r="BM148" s="46" t="s">
        <v>529</v>
      </c>
      <c r="BN148" s="46" t="s">
        <v>529</v>
      </c>
      <c r="BO148" s="46" t="s">
        <v>529</v>
      </c>
      <c r="BP148" s="46" t="s">
        <v>366</v>
      </c>
      <c r="BQ148" s="46" t="s">
        <v>366</v>
      </c>
      <c r="BR148" s="46" t="s">
        <v>366</v>
      </c>
      <c r="BS148" s="46" t="s">
        <v>522</v>
      </c>
      <c r="BT148" s="46" t="s">
        <v>382</v>
      </c>
      <c r="BU148" s="46" t="s">
        <v>523</v>
      </c>
      <c r="BV148" s="46" t="s">
        <v>382</v>
      </c>
      <c r="BW148" s="46" t="s">
        <v>523</v>
      </c>
      <c r="BX148" s="46" t="s">
        <v>382</v>
      </c>
      <c r="BY148" s="47">
        <v>17</v>
      </c>
      <c r="BZ148" s="47">
        <v>7925</v>
      </c>
      <c r="CA148" s="47">
        <v>0</v>
      </c>
      <c r="CB148" s="47">
        <v>48</v>
      </c>
      <c r="CC148" s="47">
        <v>3</v>
      </c>
      <c r="CD148" s="46" t="s">
        <v>219</v>
      </c>
      <c r="CE148" s="62">
        <v>45083.5074884259</v>
      </c>
      <c r="CF148" s="45" t="s">
        <v>389</v>
      </c>
      <c r="CG148" s="66">
        <v>45083.5048787384</v>
      </c>
      <c r="CH148" s="67">
        <v>0.504872685185185</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45083.5049375694</v>
      </c>
      <c r="DP148" s="66">
        <v>45083.5048787384</v>
      </c>
      <c r="DQ148" s="46" t="s">
        <v>530</v>
      </c>
      <c r="DR148"/>
    </row>
    <row r="149" s="41" customFormat="1" spans="1:122">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c r="DR149" s="43"/>
    </row>
    <row r="150" s="41" customFormat="1" spans="1:122">
      <c r="A150" s="43"/>
      <c r="DR150" s="43"/>
    </row>
    <row r="151" s="41" customFormat="1" spans="2:122">
      <c r="B151" s="43"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513</v>
      </c>
      <c r="E153" s="76" t="s">
        <v>366</v>
      </c>
      <c r="F153" s="76" t="s">
        <v>367</v>
      </c>
      <c r="G153" s="76" t="s">
        <v>401</v>
      </c>
      <c r="H153" s="77">
        <v>1</v>
      </c>
      <c r="I153" s="77">
        <v>0</v>
      </c>
      <c r="J153" s="76" t="s">
        <v>234</v>
      </c>
      <c r="K153" s="76" t="s">
        <v>369</v>
      </c>
      <c r="L153" s="76" t="s">
        <v>369</v>
      </c>
      <c r="M153" s="75">
        <v>44874</v>
      </c>
      <c r="N153" s="76" t="s">
        <v>514</v>
      </c>
      <c r="O153" s="76" t="s">
        <v>366</v>
      </c>
      <c r="P153" s="77">
        <v>0</v>
      </c>
      <c r="Q153" s="76" t="s">
        <v>515</v>
      </c>
      <c r="R153" s="76" t="s">
        <v>516</v>
      </c>
      <c r="S153" s="77">
        <v>25</v>
      </c>
      <c r="T153" s="76" t="s">
        <v>517</v>
      </c>
      <c r="U153" s="77">
        <v>5</v>
      </c>
      <c r="V153" s="76" t="s">
        <v>401</v>
      </c>
      <c r="W153" s="76" t="s">
        <v>374</v>
      </c>
      <c r="X153" s="76" t="s">
        <v>234</v>
      </c>
      <c r="Y153" s="76" t="s">
        <v>375</v>
      </c>
      <c r="Z153" s="76" t="s">
        <v>376</v>
      </c>
      <c r="AA153" s="76" t="s">
        <v>377</v>
      </c>
      <c r="AB153" s="76" t="s">
        <v>531</v>
      </c>
      <c r="AC153" s="77">
        <v>125</v>
      </c>
      <c r="AD153" s="76" t="s">
        <v>379</v>
      </c>
      <c r="AE153" s="102">
        <v>44875.1368981482</v>
      </c>
      <c r="AF153" s="76" t="s">
        <v>403</v>
      </c>
      <c r="AG153" s="76" t="s">
        <v>381</v>
      </c>
      <c r="AH153" s="76" t="s">
        <v>212</v>
      </c>
      <c r="AI153" s="76" t="s">
        <v>213</v>
      </c>
      <c r="AJ153" s="76" t="s">
        <v>404</v>
      </c>
      <c r="AK153" s="76" t="s">
        <v>366</v>
      </c>
      <c r="AL153" s="76" t="s">
        <v>382</v>
      </c>
      <c r="AM153" s="76" t="s">
        <v>366</v>
      </c>
      <c r="AN153" s="76" t="s">
        <v>233</v>
      </c>
      <c r="AO153" s="76" t="s">
        <v>366</v>
      </c>
      <c r="AP153" s="76" t="s">
        <v>379</v>
      </c>
      <c r="AQ153" s="76" t="s">
        <v>379</v>
      </c>
      <c r="AR153" s="76" t="s">
        <v>383</v>
      </c>
      <c r="AS153" s="76" t="s">
        <v>366</v>
      </c>
      <c r="AT153" s="76" t="s">
        <v>366</v>
      </c>
      <c r="AU153" s="77">
        <v>0</v>
      </c>
      <c r="AV153" s="76" t="s">
        <v>366</v>
      </c>
      <c r="AW153" s="76" t="s">
        <v>366</v>
      </c>
      <c r="AX153" s="76" t="s">
        <v>366</v>
      </c>
      <c r="AY153" s="76" t="s">
        <v>532</v>
      </c>
      <c r="AZ153" s="76" t="s">
        <v>533</v>
      </c>
      <c r="BA153" s="76" t="s">
        <v>232</v>
      </c>
      <c r="BB153" s="76" t="s">
        <v>379</v>
      </c>
      <c r="BC153" s="76" t="s">
        <v>382</v>
      </c>
      <c r="BD153" s="76" t="s">
        <v>534</v>
      </c>
      <c r="BE153" s="76" t="s">
        <v>382</v>
      </c>
      <c r="BF153" s="76" t="s">
        <v>387</v>
      </c>
      <c r="BG153" s="76" t="s">
        <v>387</v>
      </c>
      <c r="BH153" s="76" t="s">
        <v>240</v>
      </c>
      <c r="BI153" s="76" t="s">
        <v>234</v>
      </c>
      <c r="BJ153" s="76" t="s">
        <v>234</v>
      </c>
      <c r="BK153" s="76" t="s">
        <v>234</v>
      </c>
      <c r="BL153" s="76" t="s">
        <v>234</v>
      </c>
      <c r="BM153" s="76" t="s">
        <v>399</v>
      </c>
      <c r="BN153" s="76" t="s">
        <v>399</v>
      </c>
      <c r="BO153" s="76" t="s">
        <v>399</v>
      </c>
      <c r="BP153" s="76" t="s">
        <v>366</v>
      </c>
      <c r="BQ153" s="76" t="s">
        <v>366</v>
      </c>
      <c r="BR153" s="76" t="s">
        <v>366</v>
      </c>
      <c r="BS153" s="76" t="s">
        <v>522</v>
      </c>
      <c r="BT153" s="76" t="s">
        <v>382</v>
      </c>
      <c r="BU153" s="76" t="s">
        <v>523</v>
      </c>
      <c r="BV153" s="76" t="s">
        <v>382</v>
      </c>
      <c r="BW153" s="76" t="s">
        <v>523</v>
      </c>
      <c r="BX153" s="76" t="s">
        <v>382</v>
      </c>
      <c r="BY153" s="77">
        <v>1</v>
      </c>
      <c r="BZ153" s="77">
        <v>7925</v>
      </c>
      <c r="CA153" s="77">
        <v>0</v>
      </c>
      <c r="CB153" s="77">
        <v>13</v>
      </c>
      <c r="CC153" s="77">
        <v>5</v>
      </c>
      <c r="CD153" s="76" t="s">
        <v>219</v>
      </c>
      <c r="CE153" s="102">
        <v>45079.6092013889</v>
      </c>
      <c r="CF153" s="75" t="s">
        <v>389</v>
      </c>
      <c r="CG153" s="103">
        <v>45079.6079176389</v>
      </c>
      <c r="CH153" s="104">
        <v>0.607916666666667</v>
      </c>
      <c r="CI153" s="75" t="s">
        <v>389</v>
      </c>
      <c r="CJ153" s="76" t="s">
        <v>390</v>
      </c>
      <c r="CK153" s="76" t="s">
        <v>234</v>
      </c>
      <c r="CL153" s="76" t="s">
        <v>234</v>
      </c>
      <c r="CM153" s="76" t="s">
        <v>225</v>
      </c>
      <c r="CN153" s="76" t="s">
        <v>225</v>
      </c>
      <c r="CO153" s="76" t="s">
        <v>366</v>
      </c>
      <c r="CP153" s="76" t="s">
        <v>225</v>
      </c>
      <c r="CQ153" s="76" t="s">
        <v>391</v>
      </c>
      <c r="CR153" s="76" t="s">
        <v>225</v>
      </c>
      <c r="CS153" s="76" t="s">
        <v>225</v>
      </c>
      <c r="CT153" s="76" t="s">
        <v>229</v>
      </c>
      <c r="CU153" s="76" t="s">
        <v>234</v>
      </c>
      <c r="CV153" s="76" t="s">
        <v>225</v>
      </c>
      <c r="CW153" s="76" t="s">
        <v>234</v>
      </c>
      <c r="CX153" s="76" t="s">
        <v>225</v>
      </c>
      <c r="CY153" s="76" t="s">
        <v>225</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45079.6079762153</v>
      </c>
      <c r="DP153" s="103">
        <v>45079.6079176389</v>
      </c>
      <c r="DQ153" s="76" t="s">
        <v>535</v>
      </c>
      <c r="DR153"/>
    </row>
    <row r="154" s="41" customFormat="1" spans="1:122">
      <c r="A154" s="43" t="s">
        <v>442</v>
      </c>
      <c r="B154" s="45">
        <v>44874</v>
      </c>
      <c r="C154" s="45">
        <v>44874</v>
      </c>
      <c r="D154" s="46" t="s">
        <v>513</v>
      </c>
      <c r="E154" s="46" t="s">
        <v>366</v>
      </c>
      <c r="F154" s="46" t="s">
        <v>367</v>
      </c>
      <c r="G154" s="46" t="s">
        <v>401</v>
      </c>
      <c r="H154" s="47">
        <v>1</v>
      </c>
      <c r="I154" s="47">
        <v>0</v>
      </c>
      <c r="J154" s="46" t="s">
        <v>234</v>
      </c>
      <c r="K154" s="46" t="s">
        <v>369</v>
      </c>
      <c r="L154" s="46" t="s">
        <v>369</v>
      </c>
      <c r="M154" s="45">
        <v>44874</v>
      </c>
      <c r="N154" s="46" t="s">
        <v>514</v>
      </c>
      <c r="O154" s="46" t="s">
        <v>366</v>
      </c>
      <c r="P154" s="47">
        <v>0</v>
      </c>
      <c r="Q154" s="46" t="s">
        <v>515</v>
      </c>
      <c r="R154" s="46" t="s">
        <v>516</v>
      </c>
      <c r="S154" s="47">
        <v>25</v>
      </c>
      <c r="T154" s="46" t="s">
        <v>517</v>
      </c>
      <c r="U154" s="47">
        <v>5</v>
      </c>
      <c r="V154" s="46" t="s">
        <v>401</v>
      </c>
      <c r="W154" s="46" t="s">
        <v>374</v>
      </c>
      <c r="X154" s="46" t="s">
        <v>234</v>
      </c>
      <c r="Y154" s="46" t="s">
        <v>375</v>
      </c>
      <c r="Z154" s="46" t="s">
        <v>376</v>
      </c>
      <c r="AA154" s="46" t="s">
        <v>377</v>
      </c>
      <c r="AB154" s="46" t="s">
        <v>531</v>
      </c>
      <c r="AC154" s="47">
        <v>125</v>
      </c>
      <c r="AD154" s="46" t="s">
        <v>379</v>
      </c>
      <c r="AE154" s="62">
        <v>44875.1368981482</v>
      </c>
      <c r="AF154" s="46" t="s">
        <v>403</v>
      </c>
      <c r="AG154" s="46" t="s">
        <v>381</v>
      </c>
      <c r="AH154" s="46" t="s">
        <v>212</v>
      </c>
      <c r="AI154" s="46" t="s">
        <v>213</v>
      </c>
      <c r="AJ154" s="46" t="s">
        <v>404</v>
      </c>
      <c r="AK154" s="46" t="s">
        <v>366</v>
      </c>
      <c r="AL154" s="46" t="s">
        <v>382</v>
      </c>
      <c r="AM154" s="46" t="s">
        <v>366</v>
      </c>
      <c r="AN154" s="46" t="s">
        <v>233</v>
      </c>
      <c r="AO154" s="46" t="s">
        <v>366</v>
      </c>
      <c r="AP154" s="46" t="s">
        <v>379</v>
      </c>
      <c r="AQ154" s="46" t="s">
        <v>379</v>
      </c>
      <c r="AR154" s="46" t="s">
        <v>383</v>
      </c>
      <c r="AS154" s="46" t="s">
        <v>366</v>
      </c>
      <c r="AT154" s="46" t="s">
        <v>366</v>
      </c>
      <c r="AU154" s="47">
        <v>0</v>
      </c>
      <c r="AV154" s="46" t="s">
        <v>366</v>
      </c>
      <c r="AW154" s="46" t="s">
        <v>366</v>
      </c>
      <c r="AX154" s="46" t="s">
        <v>366</v>
      </c>
      <c r="AY154" s="46" t="s">
        <v>532</v>
      </c>
      <c r="AZ154" s="46" t="s">
        <v>533</v>
      </c>
      <c r="BA154" s="46" t="s">
        <v>232</v>
      </c>
      <c r="BB154" s="46" t="s">
        <v>379</v>
      </c>
      <c r="BC154" s="46" t="s">
        <v>382</v>
      </c>
      <c r="BD154" s="46" t="s">
        <v>534</v>
      </c>
      <c r="BE154" s="46" t="s">
        <v>382</v>
      </c>
      <c r="BF154" s="46" t="s">
        <v>387</v>
      </c>
      <c r="BG154" s="46" t="s">
        <v>387</v>
      </c>
      <c r="BH154" s="46" t="s">
        <v>240</v>
      </c>
      <c r="BI154" s="46" t="s">
        <v>234</v>
      </c>
      <c r="BJ154" s="46" t="s">
        <v>234</v>
      </c>
      <c r="BK154" s="46" t="s">
        <v>234</v>
      </c>
      <c r="BL154" s="46" t="s">
        <v>234</v>
      </c>
      <c r="BM154" s="46" t="s">
        <v>399</v>
      </c>
      <c r="BN154" s="46" t="s">
        <v>399</v>
      </c>
      <c r="BO154" s="46" t="s">
        <v>399</v>
      </c>
      <c r="BP154" s="46" t="s">
        <v>366</v>
      </c>
      <c r="BQ154" s="46" t="s">
        <v>366</v>
      </c>
      <c r="BR154" s="46" t="s">
        <v>366</v>
      </c>
      <c r="BS154" s="46" t="s">
        <v>522</v>
      </c>
      <c r="BT154" s="46" t="s">
        <v>382</v>
      </c>
      <c r="BU154" s="46" t="s">
        <v>523</v>
      </c>
      <c r="BV154" s="46" t="s">
        <v>382</v>
      </c>
      <c r="BW154" s="46" t="s">
        <v>523</v>
      </c>
      <c r="BX154" s="46" t="s">
        <v>382</v>
      </c>
      <c r="BY154" s="47">
        <v>17</v>
      </c>
      <c r="BZ154" s="47">
        <v>7925</v>
      </c>
      <c r="CA154" s="47">
        <v>0</v>
      </c>
      <c r="CB154" s="47">
        <v>33</v>
      </c>
      <c r="CC154" s="47">
        <v>5</v>
      </c>
      <c r="CD154" s="46" t="s">
        <v>219</v>
      </c>
      <c r="CE154" s="62">
        <v>45083.5074884259</v>
      </c>
      <c r="CF154" s="45" t="s">
        <v>389</v>
      </c>
      <c r="CG154" s="66">
        <v>45083.5048790162</v>
      </c>
      <c r="CH154" s="67">
        <v>0.504872685185185</v>
      </c>
      <c r="CI154" s="45" t="s">
        <v>389</v>
      </c>
      <c r="CJ154" s="46" t="s">
        <v>390</v>
      </c>
      <c r="CK154" s="46" t="s">
        <v>234</v>
      </c>
      <c r="CL154" s="46" t="s">
        <v>234</v>
      </c>
      <c r="CM154" s="46" t="s">
        <v>225</v>
      </c>
      <c r="CN154" s="46" t="s">
        <v>225</v>
      </c>
      <c r="CO154" s="46" t="s">
        <v>366</v>
      </c>
      <c r="CP154" s="46" t="s">
        <v>225</v>
      </c>
      <c r="CQ154" s="46" t="s">
        <v>391</v>
      </c>
      <c r="CR154" s="46" t="s">
        <v>225</v>
      </c>
      <c r="CS154" s="46" t="s">
        <v>225</v>
      </c>
      <c r="CT154" s="46" t="s">
        <v>229</v>
      </c>
      <c r="CU154" s="46" t="s">
        <v>234</v>
      </c>
      <c r="CV154" s="46" t="s">
        <v>225</v>
      </c>
      <c r="CW154" s="46" t="s">
        <v>234</v>
      </c>
      <c r="CX154" s="46" t="s">
        <v>225</v>
      </c>
      <c r="CY154" s="46" t="s">
        <v>225</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45083.5049376157</v>
      </c>
      <c r="DP154" s="66">
        <v>45083.5048790162</v>
      </c>
      <c r="DQ154" s="46" t="s">
        <v>535</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1" t="s">
        <v>558</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27" spans="1:122">
      <c r="A158" s="43"/>
      <c r="B158" s="60" t="s">
        <v>249</v>
      </c>
      <c r="C158" s="60" t="s">
        <v>250</v>
      </c>
      <c r="D158" s="60" t="s">
        <v>251</v>
      </c>
      <c r="E158" s="60" t="s">
        <v>252</v>
      </c>
      <c r="F158" s="60" t="s">
        <v>253</v>
      </c>
      <c r="G158" s="60" t="s">
        <v>156</v>
      </c>
      <c r="H158" s="60" t="s">
        <v>254</v>
      </c>
      <c r="I158" s="60" t="s">
        <v>255</v>
      </c>
      <c r="J158" s="60" t="s">
        <v>256</v>
      </c>
      <c r="K158" s="60" t="s">
        <v>257</v>
      </c>
      <c r="L158" s="60" t="s">
        <v>258</v>
      </c>
      <c r="M158" s="60" t="s">
        <v>259</v>
      </c>
      <c r="N158" s="60" t="s">
        <v>260</v>
      </c>
      <c r="O158" s="60" t="s">
        <v>261</v>
      </c>
      <c r="P158" s="60" t="s">
        <v>262</v>
      </c>
      <c r="Q158" s="60" t="s">
        <v>263</v>
      </c>
      <c r="R158" s="60" t="s">
        <v>264</v>
      </c>
      <c r="S158" s="60" t="s">
        <v>265</v>
      </c>
      <c r="T158" s="60" t="s">
        <v>266</v>
      </c>
      <c r="U158" s="60" t="s">
        <v>267</v>
      </c>
      <c r="V158" s="60" t="s">
        <v>268</v>
      </c>
      <c r="W158" s="60" t="s">
        <v>269</v>
      </c>
      <c r="X158" s="60" t="s">
        <v>270</v>
      </c>
      <c r="Y158" s="60" t="s">
        <v>271</v>
      </c>
      <c r="Z158" s="60" t="s">
        <v>272</v>
      </c>
      <c r="AA158" s="60" t="s">
        <v>273</v>
      </c>
      <c r="AB158" s="60" t="s">
        <v>274</v>
      </c>
      <c r="AC158" s="60" t="s">
        <v>275</v>
      </c>
      <c r="AD158" s="60" t="s">
        <v>276</v>
      </c>
      <c r="AE158" s="60" t="s">
        <v>277</v>
      </c>
      <c r="AF158" s="60" t="s">
        <v>278</v>
      </c>
      <c r="AG158" s="60" t="s">
        <v>279</v>
      </c>
      <c r="AH158" s="60" t="s">
        <v>159</v>
      </c>
      <c r="AI158" s="60" t="s">
        <v>280</v>
      </c>
      <c r="AJ158" s="60" t="s">
        <v>157</v>
      </c>
      <c r="AK158" s="60" t="s">
        <v>281</v>
      </c>
      <c r="AL158" s="60" t="s">
        <v>282</v>
      </c>
      <c r="AM158" s="60" t="s">
        <v>283</v>
      </c>
      <c r="AN158" s="60" t="s">
        <v>284</v>
      </c>
      <c r="AO158" s="60" t="s">
        <v>285</v>
      </c>
      <c r="AP158" s="60" t="s">
        <v>286</v>
      </c>
      <c r="AQ158" s="60" t="s">
        <v>287</v>
      </c>
      <c r="AR158" s="60" t="s">
        <v>288</v>
      </c>
      <c r="AS158" s="60" t="s">
        <v>289</v>
      </c>
      <c r="AT158" s="60" t="s">
        <v>290</v>
      </c>
      <c r="AU158" s="60" t="s">
        <v>291</v>
      </c>
      <c r="AV158" s="60" t="s">
        <v>292</v>
      </c>
      <c r="AW158" s="60" t="s">
        <v>293</v>
      </c>
      <c r="AX158" s="60" t="s">
        <v>294</v>
      </c>
      <c r="AY158" s="60" t="s">
        <v>295</v>
      </c>
      <c r="AZ158" s="60" t="s">
        <v>296</v>
      </c>
      <c r="BA158" s="60" t="s">
        <v>297</v>
      </c>
      <c r="BB158" s="60" t="s">
        <v>298</v>
      </c>
      <c r="BC158" s="60" t="s">
        <v>299</v>
      </c>
      <c r="BD158" s="60" t="s">
        <v>300</v>
      </c>
      <c r="BE158" s="60" t="s">
        <v>301</v>
      </c>
      <c r="BF158" s="60" t="s">
        <v>302</v>
      </c>
      <c r="BG158" s="60" t="s">
        <v>303</v>
      </c>
      <c r="BH158" s="60" t="s">
        <v>304</v>
      </c>
      <c r="BI158" s="60" t="s">
        <v>305</v>
      </c>
      <c r="BJ158" s="60" t="s">
        <v>306</v>
      </c>
      <c r="BK158" s="60" t="s">
        <v>307</v>
      </c>
      <c r="BL158" s="60" t="s">
        <v>308</v>
      </c>
      <c r="BM158" s="60" t="s">
        <v>309</v>
      </c>
      <c r="BN158" s="60" t="s">
        <v>310</v>
      </c>
      <c r="BO158" s="60" t="s">
        <v>311</v>
      </c>
      <c r="BP158" s="60" t="s">
        <v>312</v>
      </c>
      <c r="BQ158" s="60" t="s">
        <v>313</v>
      </c>
      <c r="BR158" s="60" t="s">
        <v>314</v>
      </c>
      <c r="BS158" s="60" t="s">
        <v>315</v>
      </c>
      <c r="BT158" s="60" t="s">
        <v>316</v>
      </c>
      <c r="BU158" s="60" t="s">
        <v>317</v>
      </c>
      <c r="BV158" s="60" t="s">
        <v>318</v>
      </c>
      <c r="BW158" s="60" t="s">
        <v>319</v>
      </c>
      <c r="BX158" s="60" t="s">
        <v>320</v>
      </c>
      <c r="BY158" s="60" t="s">
        <v>321</v>
      </c>
      <c r="BZ158" s="60" t="s">
        <v>322</v>
      </c>
      <c r="CA158" s="60" t="s">
        <v>323</v>
      </c>
      <c r="CB158" s="60" t="s">
        <v>324</v>
      </c>
      <c r="CC158" s="60" t="s">
        <v>325</v>
      </c>
      <c r="CD158" s="60" t="s">
        <v>326</v>
      </c>
      <c r="CE158" s="60" t="s">
        <v>327</v>
      </c>
      <c r="CF158" s="60" t="s">
        <v>328</v>
      </c>
      <c r="CG158" s="60" t="s">
        <v>329</v>
      </c>
      <c r="CH158" s="60" t="s">
        <v>330</v>
      </c>
      <c r="CI158" s="60" t="s">
        <v>331</v>
      </c>
      <c r="CJ158" s="60" t="s">
        <v>332</v>
      </c>
      <c r="CK158" s="60" t="s">
        <v>333</v>
      </c>
      <c r="CL158" s="60" t="s">
        <v>334</v>
      </c>
      <c r="CM158" s="60" t="s">
        <v>335</v>
      </c>
      <c r="CN158" s="60" t="s">
        <v>336</v>
      </c>
      <c r="CO158" s="60" t="s">
        <v>337</v>
      </c>
      <c r="CP158" s="60" t="s">
        <v>338</v>
      </c>
      <c r="CQ158" s="60" t="s">
        <v>339</v>
      </c>
      <c r="CR158" s="60" t="s">
        <v>340</v>
      </c>
      <c r="CS158" s="60" t="s">
        <v>341</v>
      </c>
      <c r="CT158" s="60" t="s">
        <v>342</v>
      </c>
      <c r="CU158" s="60" t="s">
        <v>343</v>
      </c>
      <c r="CV158" s="60" t="s">
        <v>344</v>
      </c>
      <c r="CW158" s="60" t="s">
        <v>345</v>
      </c>
      <c r="CX158" s="60" t="s">
        <v>346</v>
      </c>
      <c r="CY158" s="60" t="s">
        <v>347</v>
      </c>
      <c r="CZ158" s="60" t="s">
        <v>348</v>
      </c>
      <c r="DA158" s="60" t="s">
        <v>349</v>
      </c>
      <c r="DB158" s="60" t="s">
        <v>350</v>
      </c>
      <c r="DC158" s="60" t="s">
        <v>351</v>
      </c>
      <c r="DD158" s="60" t="s">
        <v>352</v>
      </c>
      <c r="DE158" s="60" t="s">
        <v>353</v>
      </c>
      <c r="DF158" s="60" t="s">
        <v>354</v>
      </c>
      <c r="DG158" s="60" t="s">
        <v>355</v>
      </c>
      <c r="DH158" s="60" t="s">
        <v>356</v>
      </c>
      <c r="DI158" s="60" t="s">
        <v>357</v>
      </c>
      <c r="DJ158" s="60" t="s">
        <v>358</v>
      </c>
      <c r="DK158" s="60" t="s">
        <v>359</v>
      </c>
      <c r="DL158" s="60" t="s">
        <v>360</v>
      </c>
      <c r="DM158" s="60" t="s">
        <v>361</v>
      </c>
      <c r="DN158" s="60" t="s">
        <v>362</v>
      </c>
      <c r="DO158" s="60" t="s">
        <v>208</v>
      </c>
      <c r="DP158" s="60" t="s">
        <v>363</v>
      </c>
      <c r="DQ158" s="60" t="s">
        <v>364</v>
      </c>
      <c r="DR158"/>
    </row>
    <row r="159" s="41" customFormat="1" spans="1:122">
      <c r="A159" s="43" t="s">
        <v>441</v>
      </c>
      <c r="B159" s="75">
        <v>44874</v>
      </c>
      <c r="C159" s="75">
        <v>44874</v>
      </c>
      <c r="D159" s="76" t="s">
        <v>513</v>
      </c>
      <c r="E159" s="76" t="s">
        <v>366</v>
      </c>
      <c r="F159" s="76" t="s">
        <v>367</v>
      </c>
      <c r="G159" s="76" t="s">
        <v>235</v>
      </c>
      <c r="H159" s="77">
        <v>1</v>
      </c>
      <c r="I159" s="77">
        <v>0</v>
      </c>
      <c r="J159" s="76" t="s">
        <v>234</v>
      </c>
      <c r="K159" s="76" t="s">
        <v>369</v>
      </c>
      <c r="L159" s="76" t="s">
        <v>369</v>
      </c>
      <c r="M159" s="75">
        <v>44874</v>
      </c>
      <c r="N159" s="76" t="s">
        <v>514</v>
      </c>
      <c r="O159" s="76" t="s">
        <v>366</v>
      </c>
      <c r="P159" s="77">
        <v>0</v>
      </c>
      <c r="Q159" s="76" t="s">
        <v>515</v>
      </c>
      <c r="R159" s="76" t="s">
        <v>516</v>
      </c>
      <c r="S159" s="77">
        <v>25</v>
      </c>
      <c r="T159" s="76" t="s">
        <v>517</v>
      </c>
      <c r="U159" s="77">
        <v>5</v>
      </c>
      <c r="V159" s="76" t="s">
        <v>235</v>
      </c>
      <c r="W159" s="76" t="s">
        <v>374</v>
      </c>
      <c r="X159" s="76" t="s">
        <v>234</v>
      </c>
      <c r="Y159" s="76" t="s">
        <v>375</v>
      </c>
      <c r="Z159" s="76" t="s">
        <v>376</v>
      </c>
      <c r="AA159" s="76" t="s">
        <v>377</v>
      </c>
      <c r="AB159" s="76" t="s">
        <v>409</v>
      </c>
      <c r="AC159" s="77">
        <v>125</v>
      </c>
      <c r="AD159" s="76" t="s">
        <v>379</v>
      </c>
      <c r="AE159" s="102">
        <v>44875.1368981482</v>
      </c>
      <c r="AF159" s="76" t="s">
        <v>410</v>
      </c>
      <c r="AG159" s="76" t="s">
        <v>381</v>
      </c>
      <c r="AH159" s="76" t="s">
        <v>212</v>
      </c>
      <c r="AI159" s="76" t="s">
        <v>213</v>
      </c>
      <c r="AJ159" s="76" t="s">
        <v>210</v>
      </c>
      <c r="AK159" s="76" t="s">
        <v>366</v>
      </c>
      <c r="AL159" s="76" t="s">
        <v>382</v>
      </c>
      <c r="AM159" s="76" t="s">
        <v>366</v>
      </c>
      <c r="AN159" s="76" t="s">
        <v>233</v>
      </c>
      <c r="AO159" s="76" t="s">
        <v>366</v>
      </c>
      <c r="AP159" s="76" t="s">
        <v>379</v>
      </c>
      <c r="AQ159" s="76" t="s">
        <v>379</v>
      </c>
      <c r="AR159" s="76" t="s">
        <v>411</v>
      </c>
      <c r="AS159" s="76" t="s">
        <v>366</v>
      </c>
      <c r="AT159" s="76" t="s">
        <v>366</v>
      </c>
      <c r="AU159" s="77">
        <v>0</v>
      </c>
      <c r="AV159" s="76" t="s">
        <v>366</v>
      </c>
      <c r="AW159" s="76" t="s">
        <v>366</v>
      </c>
      <c r="AX159" s="76" t="s">
        <v>366</v>
      </c>
      <c r="AY159" s="76" t="s">
        <v>536</v>
      </c>
      <c r="AZ159" s="76" t="s">
        <v>537</v>
      </c>
      <c r="BA159" s="76" t="s">
        <v>232</v>
      </c>
      <c r="BB159" s="76" t="s">
        <v>379</v>
      </c>
      <c r="BC159" s="76" t="s">
        <v>382</v>
      </c>
      <c r="BD159" s="76" t="s">
        <v>538</v>
      </c>
      <c r="BE159" s="76" t="s">
        <v>382</v>
      </c>
      <c r="BF159" s="76" t="s">
        <v>415</v>
      </c>
      <c r="BG159" s="76" t="s">
        <v>387</v>
      </c>
      <c r="BH159" s="76" t="s">
        <v>240</v>
      </c>
      <c r="BI159" s="76" t="s">
        <v>234</v>
      </c>
      <c r="BJ159" s="76" t="s">
        <v>234</v>
      </c>
      <c r="BK159" s="76" t="s">
        <v>234</v>
      </c>
      <c r="BL159" s="76" t="s">
        <v>234</v>
      </c>
      <c r="BM159" s="76" t="s">
        <v>399</v>
      </c>
      <c r="BN159" s="76" t="s">
        <v>399</v>
      </c>
      <c r="BO159" s="76" t="s">
        <v>399</v>
      </c>
      <c r="BP159" s="76" t="s">
        <v>366</v>
      </c>
      <c r="BQ159" s="76" t="s">
        <v>366</v>
      </c>
      <c r="BR159" s="76" t="s">
        <v>366</v>
      </c>
      <c r="BS159" s="76" t="s">
        <v>522</v>
      </c>
      <c r="BT159" s="76" t="s">
        <v>382</v>
      </c>
      <c r="BU159" s="76" t="s">
        <v>523</v>
      </c>
      <c r="BV159" s="76" t="s">
        <v>382</v>
      </c>
      <c r="BW159" s="76" t="s">
        <v>523</v>
      </c>
      <c r="BX159" s="76" t="s">
        <v>382</v>
      </c>
      <c r="BY159" s="77">
        <v>1</v>
      </c>
      <c r="BZ159" s="77">
        <v>7925</v>
      </c>
      <c r="CA159" s="77">
        <v>0</v>
      </c>
      <c r="CB159" s="77">
        <v>6</v>
      </c>
      <c r="CC159" s="77">
        <v>12</v>
      </c>
      <c r="CD159" s="76" t="s">
        <v>219</v>
      </c>
      <c r="CE159" s="102">
        <v>45079.6092013889</v>
      </c>
      <c r="CF159" s="75" t="s">
        <v>389</v>
      </c>
      <c r="CG159" s="103">
        <v>45079.6079179861</v>
      </c>
      <c r="CH159" s="104">
        <v>0.607916666666667</v>
      </c>
      <c r="CI159" s="75" t="s">
        <v>389</v>
      </c>
      <c r="CJ159" s="76" t="s">
        <v>390</v>
      </c>
      <c r="CK159" s="76" t="s">
        <v>234</v>
      </c>
      <c r="CL159" s="76" t="s">
        <v>234</v>
      </c>
      <c r="CM159" s="76" t="s">
        <v>225</v>
      </c>
      <c r="CN159" s="76" t="s">
        <v>225</v>
      </c>
      <c r="CO159" s="76" t="s">
        <v>366</v>
      </c>
      <c r="CP159" s="76" t="s">
        <v>225</v>
      </c>
      <c r="CQ159" s="76" t="s">
        <v>391</v>
      </c>
      <c r="CR159" s="76" t="s">
        <v>416</v>
      </c>
      <c r="CS159" s="76" t="s">
        <v>234</v>
      </c>
      <c r="CT159" s="76" t="s">
        <v>229</v>
      </c>
      <c r="CU159" s="76" t="s">
        <v>234</v>
      </c>
      <c r="CV159" s="76" t="s">
        <v>225</v>
      </c>
      <c r="CW159" s="76" t="s">
        <v>234</v>
      </c>
      <c r="CX159" s="76" t="s">
        <v>225</v>
      </c>
      <c r="CY159" s="76" t="s">
        <v>234</v>
      </c>
      <c r="CZ159" s="76" t="s">
        <v>234</v>
      </c>
      <c r="DA159" s="76" t="s">
        <v>234</v>
      </c>
      <c r="DB159" s="76" t="s">
        <v>225</v>
      </c>
      <c r="DC159" s="76" t="s">
        <v>234</v>
      </c>
      <c r="DD159" s="76" t="s">
        <v>234</v>
      </c>
      <c r="DE159" s="76" t="s">
        <v>234</v>
      </c>
      <c r="DF159" s="76" t="s">
        <v>234</v>
      </c>
      <c r="DG159" s="76" t="s">
        <v>225</v>
      </c>
      <c r="DH159" s="76" t="s">
        <v>234</v>
      </c>
      <c r="DI159" s="76" t="s">
        <v>225</v>
      </c>
      <c r="DJ159" s="76" t="s">
        <v>225</v>
      </c>
      <c r="DK159" s="76" t="s">
        <v>225</v>
      </c>
      <c r="DL159" s="76" t="s">
        <v>382</v>
      </c>
      <c r="DM159" s="76" t="s">
        <v>382</v>
      </c>
      <c r="DN159" s="76" t="s">
        <v>382</v>
      </c>
      <c r="DO159" s="103">
        <v>45079.6079762847</v>
      </c>
      <c r="DP159" s="103">
        <v>45079.6079179861</v>
      </c>
      <c r="DQ159" s="76" t="s">
        <v>539</v>
      </c>
      <c r="DR159"/>
    </row>
    <row r="160" s="41" customFormat="1" spans="1:122">
      <c r="A160" s="43" t="s">
        <v>442</v>
      </c>
      <c r="B160" s="45">
        <v>44874</v>
      </c>
      <c r="C160" s="45">
        <v>44874</v>
      </c>
      <c r="D160" s="46" t="s">
        <v>513</v>
      </c>
      <c r="E160" s="46" t="s">
        <v>366</v>
      </c>
      <c r="F160" s="46" t="s">
        <v>367</v>
      </c>
      <c r="G160" s="46" t="s">
        <v>235</v>
      </c>
      <c r="H160" s="47">
        <v>1</v>
      </c>
      <c r="I160" s="47">
        <v>0</v>
      </c>
      <c r="J160" s="46" t="s">
        <v>234</v>
      </c>
      <c r="K160" s="46" t="s">
        <v>369</v>
      </c>
      <c r="L160" s="46" t="s">
        <v>369</v>
      </c>
      <c r="M160" s="45">
        <v>44874</v>
      </c>
      <c r="N160" s="46" t="s">
        <v>514</v>
      </c>
      <c r="O160" s="46" t="s">
        <v>366</v>
      </c>
      <c r="P160" s="47">
        <v>0</v>
      </c>
      <c r="Q160" s="46" t="s">
        <v>515</v>
      </c>
      <c r="R160" s="46" t="s">
        <v>516</v>
      </c>
      <c r="S160" s="47">
        <v>25</v>
      </c>
      <c r="T160" s="46" t="s">
        <v>517</v>
      </c>
      <c r="U160" s="47">
        <v>5</v>
      </c>
      <c r="V160" s="46" t="s">
        <v>235</v>
      </c>
      <c r="W160" s="46" t="s">
        <v>374</v>
      </c>
      <c r="X160" s="46" t="s">
        <v>234</v>
      </c>
      <c r="Y160" s="46" t="s">
        <v>375</v>
      </c>
      <c r="Z160" s="46" t="s">
        <v>376</v>
      </c>
      <c r="AA160" s="46" t="s">
        <v>377</v>
      </c>
      <c r="AB160" s="46" t="s">
        <v>409</v>
      </c>
      <c r="AC160" s="47">
        <v>125</v>
      </c>
      <c r="AD160" s="46" t="s">
        <v>379</v>
      </c>
      <c r="AE160" s="62">
        <v>44875.1368981482</v>
      </c>
      <c r="AF160" s="46" t="s">
        <v>410</v>
      </c>
      <c r="AG160" s="46" t="s">
        <v>381</v>
      </c>
      <c r="AH160" s="46" t="s">
        <v>212</v>
      </c>
      <c r="AI160" s="46" t="s">
        <v>213</v>
      </c>
      <c r="AJ160" s="46" t="s">
        <v>210</v>
      </c>
      <c r="AK160" s="46" t="s">
        <v>366</v>
      </c>
      <c r="AL160" s="46" t="s">
        <v>382</v>
      </c>
      <c r="AM160" s="46" t="s">
        <v>366</v>
      </c>
      <c r="AN160" s="46" t="s">
        <v>233</v>
      </c>
      <c r="AO160" s="46" t="s">
        <v>366</v>
      </c>
      <c r="AP160" s="46" t="s">
        <v>379</v>
      </c>
      <c r="AQ160" s="46" t="s">
        <v>379</v>
      </c>
      <c r="AR160" s="46" t="s">
        <v>411</v>
      </c>
      <c r="AS160" s="46" t="s">
        <v>366</v>
      </c>
      <c r="AT160" s="46" t="s">
        <v>366</v>
      </c>
      <c r="AU160" s="47">
        <v>0</v>
      </c>
      <c r="AV160" s="46" t="s">
        <v>366</v>
      </c>
      <c r="AW160" s="46" t="s">
        <v>366</v>
      </c>
      <c r="AX160" s="46" t="s">
        <v>366</v>
      </c>
      <c r="AY160" s="46" t="s">
        <v>536</v>
      </c>
      <c r="AZ160" s="46" t="s">
        <v>537</v>
      </c>
      <c r="BA160" s="46" t="s">
        <v>232</v>
      </c>
      <c r="BB160" s="46" t="s">
        <v>379</v>
      </c>
      <c r="BC160" s="46" t="s">
        <v>382</v>
      </c>
      <c r="BD160" s="46" t="s">
        <v>538</v>
      </c>
      <c r="BE160" s="46" t="s">
        <v>382</v>
      </c>
      <c r="BF160" s="46" t="s">
        <v>415</v>
      </c>
      <c r="BG160" s="46" t="s">
        <v>387</v>
      </c>
      <c r="BH160" s="46" t="s">
        <v>240</v>
      </c>
      <c r="BI160" s="46" t="s">
        <v>234</v>
      </c>
      <c r="BJ160" s="46" t="s">
        <v>234</v>
      </c>
      <c r="BK160" s="46" t="s">
        <v>234</v>
      </c>
      <c r="BL160" s="46" t="s">
        <v>234</v>
      </c>
      <c r="BM160" s="46" t="s">
        <v>399</v>
      </c>
      <c r="BN160" s="46" t="s">
        <v>399</v>
      </c>
      <c r="BO160" s="46" t="s">
        <v>399</v>
      </c>
      <c r="BP160" s="46" t="s">
        <v>366</v>
      </c>
      <c r="BQ160" s="46" t="s">
        <v>366</v>
      </c>
      <c r="BR160" s="46" t="s">
        <v>366</v>
      </c>
      <c r="BS160" s="46" t="s">
        <v>522</v>
      </c>
      <c r="BT160" s="46" t="s">
        <v>382</v>
      </c>
      <c r="BU160" s="46" t="s">
        <v>523</v>
      </c>
      <c r="BV160" s="46" t="s">
        <v>382</v>
      </c>
      <c r="BW160" s="46" t="s">
        <v>523</v>
      </c>
      <c r="BX160" s="46" t="s">
        <v>382</v>
      </c>
      <c r="BY160" s="47">
        <v>17</v>
      </c>
      <c r="BZ160" s="47">
        <v>7925</v>
      </c>
      <c r="CA160" s="47">
        <v>0</v>
      </c>
      <c r="CB160" s="47">
        <v>43</v>
      </c>
      <c r="CC160" s="47">
        <v>10</v>
      </c>
      <c r="CD160" s="46" t="s">
        <v>219</v>
      </c>
      <c r="CE160" s="62">
        <v>45083.5074884259</v>
      </c>
      <c r="CF160" s="45" t="s">
        <v>389</v>
      </c>
      <c r="CG160" s="66">
        <v>45083.5048790509</v>
      </c>
      <c r="CH160" s="67">
        <v>0.504872685185185</v>
      </c>
      <c r="CI160" s="45" t="s">
        <v>389</v>
      </c>
      <c r="CJ160" s="46" t="s">
        <v>390</v>
      </c>
      <c r="CK160" s="46" t="s">
        <v>234</v>
      </c>
      <c r="CL160" s="46" t="s">
        <v>234</v>
      </c>
      <c r="CM160" s="46" t="s">
        <v>225</v>
      </c>
      <c r="CN160" s="46" t="s">
        <v>225</v>
      </c>
      <c r="CO160" s="46" t="s">
        <v>366</v>
      </c>
      <c r="CP160" s="46" t="s">
        <v>225</v>
      </c>
      <c r="CQ160" s="46" t="s">
        <v>391</v>
      </c>
      <c r="CR160" s="46" t="s">
        <v>416</v>
      </c>
      <c r="CS160" s="46" t="s">
        <v>234</v>
      </c>
      <c r="CT160" s="46" t="s">
        <v>229</v>
      </c>
      <c r="CU160" s="46" t="s">
        <v>234</v>
      </c>
      <c r="CV160" s="46" t="s">
        <v>225</v>
      </c>
      <c r="CW160" s="46" t="s">
        <v>234</v>
      </c>
      <c r="CX160" s="46" t="s">
        <v>225</v>
      </c>
      <c r="CY160" s="46" t="s">
        <v>234</v>
      </c>
      <c r="CZ160" s="46" t="s">
        <v>234</v>
      </c>
      <c r="DA160" s="46" t="s">
        <v>234</v>
      </c>
      <c r="DB160" s="46" t="s">
        <v>225</v>
      </c>
      <c r="DC160" s="46" t="s">
        <v>234</v>
      </c>
      <c r="DD160" s="46" t="s">
        <v>234</v>
      </c>
      <c r="DE160" s="46" t="s">
        <v>234</v>
      </c>
      <c r="DF160" s="46" t="s">
        <v>234</v>
      </c>
      <c r="DG160" s="46" t="s">
        <v>225</v>
      </c>
      <c r="DH160" s="46" t="s">
        <v>234</v>
      </c>
      <c r="DI160" s="46" t="s">
        <v>225</v>
      </c>
      <c r="DJ160" s="46" t="s">
        <v>225</v>
      </c>
      <c r="DK160" s="46" t="s">
        <v>225</v>
      </c>
      <c r="DL160" s="46" t="s">
        <v>382</v>
      </c>
      <c r="DM160" s="46" t="s">
        <v>382</v>
      </c>
      <c r="DN160" s="46" t="s">
        <v>382</v>
      </c>
      <c r="DO160" s="66">
        <v>45083.5049376968</v>
      </c>
      <c r="DP160" s="66">
        <v>45083.5048790509</v>
      </c>
      <c r="DQ160" s="46" t="s">
        <v>539</v>
      </c>
      <c r="DR160"/>
    </row>
    <row r="161" s="41" customFormat="1" spans="1:121">
      <c r="A161" s="43"/>
      <c r="B161" s="61" t="str">
        <f t="shared" ref="B161:BM161" si="16">IF(B159&lt;&gt;B160,"差異あり","")</f>
        <v/>
      </c>
      <c r="C161" s="61" t="str">
        <f t="shared" si="16"/>
        <v/>
      </c>
      <c r="D161" s="61" t="str">
        <f t="shared" si="16"/>
        <v/>
      </c>
      <c r="E161" s="61" t="str">
        <f t="shared" si="16"/>
        <v/>
      </c>
      <c r="F161" s="61" t="str">
        <f t="shared" si="16"/>
        <v/>
      </c>
      <c r="G161" s="61" t="str">
        <f t="shared" si="16"/>
        <v/>
      </c>
      <c r="H161" s="61" t="str">
        <f t="shared" si="16"/>
        <v/>
      </c>
      <c r="I161" s="61" t="str">
        <f t="shared" si="16"/>
        <v/>
      </c>
      <c r="J161" s="61" t="str">
        <f t="shared" si="16"/>
        <v/>
      </c>
      <c r="K161" s="61" t="str">
        <f t="shared" si="16"/>
        <v/>
      </c>
      <c r="L161" s="61" t="str">
        <f t="shared" si="16"/>
        <v/>
      </c>
      <c r="M161" s="61" t="str">
        <f t="shared" si="16"/>
        <v/>
      </c>
      <c r="N161" s="61" t="str">
        <f t="shared" si="16"/>
        <v/>
      </c>
      <c r="O161" s="61" t="str">
        <f t="shared" si="16"/>
        <v/>
      </c>
      <c r="P161" s="61" t="str">
        <f t="shared" si="16"/>
        <v/>
      </c>
      <c r="Q161" s="61" t="str">
        <f t="shared" si="16"/>
        <v/>
      </c>
      <c r="R161" s="61" t="str">
        <f t="shared" si="16"/>
        <v/>
      </c>
      <c r="S161" s="61" t="str">
        <f t="shared" si="16"/>
        <v/>
      </c>
      <c r="T161" s="61" t="str">
        <f t="shared" si="16"/>
        <v/>
      </c>
      <c r="U161" s="61" t="str">
        <f t="shared" si="16"/>
        <v/>
      </c>
      <c r="V161" s="61" t="str">
        <f t="shared" si="16"/>
        <v/>
      </c>
      <c r="W161" s="61" t="str">
        <f t="shared" si="16"/>
        <v/>
      </c>
      <c r="X161" s="61" t="str">
        <f t="shared" si="16"/>
        <v/>
      </c>
      <c r="Y161" s="61" t="str">
        <f t="shared" si="16"/>
        <v/>
      </c>
      <c r="Z161" s="61" t="str">
        <f t="shared" si="16"/>
        <v/>
      </c>
      <c r="AA161" s="61" t="str">
        <f t="shared" si="16"/>
        <v/>
      </c>
      <c r="AB161" s="61" t="str">
        <f t="shared" si="16"/>
        <v/>
      </c>
      <c r="AC161" s="61" t="str">
        <f t="shared" si="16"/>
        <v/>
      </c>
      <c r="AD161" s="61" t="str">
        <f t="shared" si="16"/>
        <v/>
      </c>
      <c r="AE161" s="61" t="str">
        <f t="shared" si="16"/>
        <v/>
      </c>
      <c r="AF161" s="61" t="str">
        <f t="shared" si="16"/>
        <v/>
      </c>
      <c r="AG161" s="61" t="str">
        <f t="shared" si="16"/>
        <v/>
      </c>
      <c r="AH161" s="61" t="str">
        <f t="shared" si="16"/>
        <v/>
      </c>
      <c r="AI161" s="61" t="str">
        <f t="shared" si="16"/>
        <v/>
      </c>
      <c r="AJ161" s="61" t="str">
        <f t="shared" si="16"/>
        <v/>
      </c>
      <c r="AK161" s="61" t="str">
        <f t="shared" si="16"/>
        <v/>
      </c>
      <c r="AL161" s="61" t="str">
        <f t="shared" si="16"/>
        <v/>
      </c>
      <c r="AM161" s="61" t="str">
        <f t="shared" si="16"/>
        <v/>
      </c>
      <c r="AN161" s="61" t="str">
        <f t="shared" si="16"/>
        <v/>
      </c>
      <c r="AO161" s="61" t="str">
        <f t="shared" si="16"/>
        <v/>
      </c>
      <c r="AP161" s="61" t="str">
        <f t="shared" si="16"/>
        <v/>
      </c>
      <c r="AQ161" s="61" t="str">
        <f t="shared" si="16"/>
        <v/>
      </c>
      <c r="AR161" s="61" t="str">
        <f t="shared" si="16"/>
        <v/>
      </c>
      <c r="AS161" s="61" t="str">
        <f t="shared" si="16"/>
        <v/>
      </c>
      <c r="AT161" s="61" t="str">
        <f t="shared" si="16"/>
        <v/>
      </c>
      <c r="AU161" s="61" t="str">
        <f t="shared" si="16"/>
        <v/>
      </c>
      <c r="AV161" s="61" t="str">
        <f t="shared" si="16"/>
        <v/>
      </c>
      <c r="AW161" s="61" t="str">
        <f t="shared" si="16"/>
        <v/>
      </c>
      <c r="AX161" s="61" t="str">
        <f t="shared" si="16"/>
        <v/>
      </c>
      <c r="AY161" s="61" t="str">
        <f t="shared" si="16"/>
        <v/>
      </c>
      <c r="AZ161" s="61" t="str">
        <f t="shared" si="16"/>
        <v/>
      </c>
      <c r="BA161" s="61" t="str">
        <f t="shared" si="16"/>
        <v/>
      </c>
      <c r="BB161" s="61" t="str">
        <f t="shared" si="16"/>
        <v/>
      </c>
      <c r="BC161" s="61" t="str">
        <f t="shared" si="16"/>
        <v/>
      </c>
      <c r="BD161" s="61" t="str">
        <f t="shared" si="16"/>
        <v/>
      </c>
      <c r="BE161" s="61" t="str">
        <f t="shared" si="16"/>
        <v/>
      </c>
      <c r="BF161" s="61" t="str">
        <f t="shared" si="16"/>
        <v/>
      </c>
      <c r="BG161" s="61" t="str">
        <f t="shared" si="16"/>
        <v/>
      </c>
      <c r="BH161" s="61" t="str">
        <f t="shared" si="16"/>
        <v/>
      </c>
      <c r="BI161" s="61" t="str">
        <f t="shared" si="16"/>
        <v/>
      </c>
      <c r="BJ161" s="61" t="str">
        <f t="shared" si="16"/>
        <v/>
      </c>
      <c r="BK161" s="61" t="str">
        <f t="shared" si="16"/>
        <v/>
      </c>
      <c r="BL161" s="61" t="str">
        <f t="shared" si="16"/>
        <v/>
      </c>
      <c r="BM161" s="61" t="str">
        <f t="shared" si="16"/>
        <v/>
      </c>
      <c r="BN161" s="61" t="str">
        <f t="shared" ref="BN161:DQ161" si="17">IF(BN159&lt;&gt;BN160,"差異あり","")</f>
        <v/>
      </c>
      <c r="BO161" s="61" t="str">
        <f t="shared" si="17"/>
        <v/>
      </c>
      <c r="BP161" s="61" t="str">
        <f t="shared" si="17"/>
        <v/>
      </c>
      <c r="BQ161" s="61" t="str">
        <f t="shared" si="17"/>
        <v/>
      </c>
      <c r="BR161" s="61" t="str">
        <f t="shared" si="17"/>
        <v/>
      </c>
      <c r="BS161" s="61" t="str">
        <f t="shared" si="17"/>
        <v/>
      </c>
      <c r="BT161" s="61" t="str">
        <f t="shared" si="17"/>
        <v/>
      </c>
      <c r="BU161" s="61" t="str">
        <f t="shared" si="17"/>
        <v/>
      </c>
      <c r="BV161" s="61" t="str">
        <f t="shared" si="17"/>
        <v/>
      </c>
      <c r="BW161" s="61" t="str">
        <f t="shared" si="17"/>
        <v/>
      </c>
      <c r="BX161" s="61" t="str">
        <f t="shared" si="17"/>
        <v/>
      </c>
      <c r="BY161" s="61" t="str">
        <f t="shared" si="17"/>
        <v>差異あり</v>
      </c>
      <c r="BZ161" s="61" t="str">
        <f t="shared" si="17"/>
        <v/>
      </c>
      <c r="CA161" s="61" t="str">
        <f t="shared" si="17"/>
        <v/>
      </c>
      <c r="CB161" s="61" t="str">
        <f t="shared" si="17"/>
        <v>差異あり</v>
      </c>
      <c r="CC161" s="61" t="str">
        <f t="shared" si="17"/>
        <v>差異あり</v>
      </c>
      <c r="CD161" s="61" t="str">
        <f t="shared" si="17"/>
        <v/>
      </c>
      <c r="CE161" s="61" t="str">
        <f t="shared" si="17"/>
        <v>差異あり</v>
      </c>
      <c r="CF161" s="61" t="str">
        <f t="shared" si="17"/>
        <v/>
      </c>
      <c r="CG161" s="61" t="str">
        <f t="shared" si="17"/>
        <v>差異あり</v>
      </c>
      <c r="CH161" s="61" t="str">
        <f t="shared" si="17"/>
        <v>差異あり</v>
      </c>
      <c r="CI161" s="61" t="str">
        <f t="shared" si="17"/>
        <v/>
      </c>
      <c r="CJ161" s="61" t="str">
        <f t="shared" si="17"/>
        <v/>
      </c>
      <c r="CK161" s="61" t="str">
        <f t="shared" si="17"/>
        <v/>
      </c>
      <c r="CL161" s="61" t="str">
        <f t="shared" si="17"/>
        <v/>
      </c>
      <c r="CM161" s="61" t="str">
        <f t="shared" si="17"/>
        <v/>
      </c>
      <c r="CN161" s="61" t="str">
        <f t="shared" si="17"/>
        <v/>
      </c>
      <c r="CO161" s="61" t="str">
        <f t="shared" si="17"/>
        <v/>
      </c>
      <c r="CP161" s="61" t="str">
        <f t="shared" si="17"/>
        <v/>
      </c>
      <c r="CQ161" s="61" t="str">
        <f t="shared" si="17"/>
        <v/>
      </c>
      <c r="CR161" s="61" t="str">
        <f t="shared" si="17"/>
        <v/>
      </c>
      <c r="CS161" s="61" t="str">
        <f t="shared" si="17"/>
        <v/>
      </c>
      <c r="CT161" s="61" t="str">
        <f t="shared" si="17"/>
        <v/>
      </c>
      <c r="CU161" s="61" t="str">
        <f t="shared" si="17"/>
        <v/>
      </c>
      <c r="CV161" s="61" t="str">
        <f t="shared" si="17"/>
        <v/>
      </c>
      <c r="CW161" s="61" t="str">
        <f t="shared" si="17"/>
        <v/>
      </c>
      <c r="CX161" s="61" t="str">
        <f t="shared" si="17"/>
        <v/>
      </c>
      <c r="CY161" s="61" t="str">
        <f t="shared" si="17"/>
        <v/>
      </c>
      <c r="CZ161" s="61" t="str">
        <f t="shared" si="17"/>
        <v/>
      </c>
      <c r="DA161" s="61" t="str">
        <f t="shared" si="17"/>
        <v/>
      </c>
      <c r="DB161" s="61" t="str">
        <f t="shared" si="17"/>
        <v/>
      </c>
      <c r="DC161" s="61" t="str">
        <f t="shared" si="17"/>
        <v/>
      </c>
      <c r="DD161" s="61" t="str">
        <f t="shared" si="17"/>
        <v/>
      </c>
      <c r="DE161" s="61" t="str">
        <f t="shared" si="17"/>
        <v/>
      </c>
      <c r="DF161" s="61" t="str">
        <f t="shared" si="17"/>
        <v/>
      </c>
      <c r="DG161" s="61" t="str">
        <f t="shared" si="17"/>
        <v/>
      </c>
      <c r="DH161" s="61" t="str">
        <f t="shared" si="17"/>
        <v/>
      </c>
      <c r="DI161" s="61" t="str">
        <f t="shared" si="17"/>
        <v/>
      </c>
      <c r="DJ161" s="61" t="str">
        <f t="shared" si="17"/>
        <v/>
      </c>
      <c r="DK161" s="61" t="str">
        <f t="shared" si="17"/>
        <v/>
      </c>
      <c r="DL161" s="61" t="str">
        <f t="shared" si="17"/>
        <v/>
      </c>
      <c r="DM161" s="61" t="str">
        <f t="shared" si="17"/>
        <v/>
      </c>
      <c r="DN161" s="61" t="str">
        <f t="shared" si="17"/>
        <v/>
      </c>
      <c r="DO161" s="61" t="str">
        <f t="shared" si="17"/>
        <v>差異あり</v>
      </c>
      <c r="DP161" s="61" t="str">
        <f t="shared" si="17"/>
        <v>差異あり</v>
      </c>
      <c r="DQ161" s="61" t="str">
        <f t="shared" si="17"/>
        <v/>
      </c>
    </row>
    <row r="162" s="41" customFormat="1" spans="1:12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row>
    <row r="163" s="41" customFormat="1" spans="1:122">
      <c r="A163" s="43"/>
      <c r="B163" s="41" t="s">
        <v>559</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row>
    <row r="164" s="41" customFormat="1" ht="27" spans="1:122">
      <c r="A164" s="43"/>
      <c r="B164" s="60" t="s">
        <v>249</v>
      </c>
      <c r="C164" s="60" t="s">
        <v>250</v>
      </c>
      <c r="D164" s="60" t="s">
        <v>251</v>
      </c>
      <c r="E164" s="60" t="s">
        <v>252</v>
      </c>
      <c r="F164" s="60" t="s">
        <v>253</v>
      </c>
      <c r="G164" s="60" t="s">
        <v>156</v>
      </c>
      <c r="H164" s="60" t="s">
        <v>254</v>
      </c>
      <c r="I164" s="60" t="s">
        <v>255</v>
      </c>
      <c r="J164" s="60" t="s">
        <v>256</v>
      </c>
      <c r="K164" s="60" t="s">
        <v>257</v>
      </c>
      <c r="L164" s="60" t="s">
        <v>258</v>
      </c>
      <c r="M164" s="60" t="s">
        <v>259</v>
      </c>
      <c r="N164" s="60" t="s">
        <v>260</v>
      </c>
      <c r="O164" s="60" t="s">
        <v>261</v>
      </c>
      <c r="P164" s="60" t="s">
        <v>262</v>
      </c>
      <c r="Q164" s="60" t="s">
        <v>263</v>
      </c>
      <c r="R164" s="60" t="s">
        <v>264</v>
      </c>
      <c r="S164" s="60" t="s">
        <v>265</v>
      </c>
      <c r="T164" s="60" t="s">
        <v>266</v>
      </c>
      <c r="U164" s="60" t="s">
        <v>267</v>
      </c>
      <c r="V164" s="60" t="s">
        <v>268</v>
      </c>
      <c r="W164" s="60" t="s">
        <v>269</v>
      </c>
      <c r="X164" s="60" t="s">
        <v>270</v>
      </c>
      <c r="Y164" s="60" t="s">
        <v>271</v>
      </c>
      <c r="Z164" s="60" t="s">
        <v>272</v>
      </c>
      <c r="AA164" s="60" t="s">
        <v>273</v>
      </c>
      <c r="AB164" s="60" t="s">
        <v>274</v>
      </c>
      <c r="AC164" s="60" t="s">
        <v>275</v>
      </c>
      <c r="AD164" s="60" t="s">
        <v>276</v>
      </c>
      <c r="AE164" s="60" t="s">
        <v>277</v>
      </c>
      <c r="AF164" s="60" t="s">
        <v>278</v>
      </c>
      <c r="AG164" s="60" t="s">
        <v>279</v>
      </c>
      <c r="AH164" s="60" t="s">
        <v>159</v>
      </c>
      <c r="AI164" s="60" t="s">
        <v>280</v>
      </c>
      <c r="AJ164" s="60" t="s">
        <v>157</v>
      </c>
      <c r="AK164" s="60" t="s">
        <v>281</v>
      </c>
      <c r="AL164" s="60" t="s">
        <v>282</v>
      </c>
      <c r="AM164" s="60" t="s">
        <v>283</v>
      </c>
      <c r="AN164" s="60" t="s">
        <v>284</v>
      </c>
      <c r="AO164" s="60" t="s">
        <v>285</v>
      </c>
      <c r="AP164" s="60" t="s">
        <v>286</v>
      </c>
      <c r="AQ164" s="60" t="s">
        <v>287</v>
      </c>
      <c r="AR164" s="60" t="s">
        <v>288</v>
      </c>
      <c r="AS164" s="60" t="s">
        <v>289</v>
      </c>
      <c r="AT164" s="60" t="s">
        <v>290</v>
      </c>
      <c r="AU164" s="60" t="s">
        <v>291</v>
      </c>
      <c r="AV164" s="60" t="s">
        <v>292</v>
      </c>
      <c r="AW164" s="60" t="s">
        <v>293</v>
      </c>
      <c r="AX164" s="60" t="s">
        <v>294</v>
      </c>
      <c r="AY164" s="60" t="s">
        <v>295</v>
      </c>
      <c r="AZ164" s="60" t="s">
        <v>296</v>
      </c>
      <c r="BA164" s="60" t="s">
        <v>297</v>
      </c>
      <c r="BB164" s="60" t="s">
        <v>298</v>
      </c>
      <c r="BC164" s="60" t="s">
        <v>299</v>
      </c>
      <c r="BD164" s="60" t="s">
        <v>300</v>
      </c>
      <c r="BE164" s="60" t="s">
        <v>301</v>
      </c>
      <c r="BF164" s="60" t="s">
        <v>302</v>
      </c>
      <c r="BG164" s="60" t="s">
        <v>303</v>
      </c>
      <c r="BH164" s="60" t="s">
        <v>304</v>
      </c>
      <c r="BI164" s="60" t="s">
        <v>305</v>
      </c>
      <c r="BJ164" s="60" t="s">
        <v>306</v>
      </c>
      <c r="BK164" s="60" t="s">
        <v>307</v>
      </c>
      <c r="BL164" s="60" t="s">
        <v>308</v>
      </c>
      <c r="BM164" s="60" t="s">
        <v>309</v>
      </c>
      <c r="BN164" s="60" t="s">
        <v>310</v>
      </c>
      <c r="BO164" s="60" t="s">
        <v>311</v>
      </c>
      <c r="BP164" s="60" t="s">
        <v>312</v>
      </c>
      <c r="BQ164" s="60" t="s">
        <v>313</v>
      </c>
      <c r="BR164" s="60" t="s">
        <v>314</v>
      </c>
      <c r="BS164" s="60" t="s">
        <v>315</v>
      </c>
      <c r="BT164" s="60" t="s">
        <v>316</v>
      </c>
      <c r="BU164" s="60" t="s">
        <v>317</v>
      </c>
      <c r="BV164" s="60" t="s">
        <v>318</v>
      </c>
      <c r="BW164" s="60" t="s">
        <v>319</v>
      </c>
      <c r="BX164" s="60" t="s">
        <v>320</v>
      </c>
      <c r="BY164" s="60" t="s">
        <v>321</v>
      </c>
      <c r="BZ164" s="60" t="s">
        <v>322</v>
      </c>
      <c r="CA164" s="60" t="s">
        <v>323</v>
      </c>
      <c r="CB164" s="60" t="s">
        <v>324</v>
      </c>
      <c r="CC164" s="60" t="s">
        <v>325</v>
      </c>
      <c r="CD164" s="60" t="s">
        <v>326</v>
      </c>
      <c r="CE164" s="60" t="s">
        <v>327</v>
      </c>
      <c r="CF164" s="60" t="s">
        <v>328</v>
      </c>
      <c r="CG164" s="60" t="s">
        <v>329</v>
      </c>
      <c r="CH164" s="60" t="s">
        <v>330</v>
      </c>
      <c r="CI164" s="60" t="s">
        <v>331</v>
      </c>
      <c r="CJ164" s="60" t="s">
        <v>332</v>
      </c>
      <c r="CK164" s="60" t="s">
        <v>333</v>
      </c>
      <c r="CL164" s="60" t="s">
        <v>334</v>
      </c>
      <c r="CM164" s="60" t="s">
        <v>335</v>
      </c>
      <c r="CN164" s="60" t="s">
        <v>336</v>
      </c>
      <c r="CO164" s="60" t="s">
        <v>337</v>
      </c>
      <c r="CP164" s="60" t="s">
        <v>338</v>
      </c>
      <c r="CQ164" s="60" t="s">
        <v>339</v>
      </c>
      <c r="CR164" s="60" t="s">
        <v>340</v>
      </c>
      <c r="CS164" s="60" t="s">
        <v>341</v>
      </c>
      <c r="CT164" s="60" t="s">
        <v>342</v>
      </c>
      <c r="CU164" s="60" t="s">
        <v>343</v>
      </c>
      <c r="CV164" s="60" t="s">
        <v>344</v>
      </c>
      <c r="CW164" s="60" t="s">
        <v>345</v>
      </c>
      <c r="CX164" s="60" t="s">
        <v>346</v>
      </c>
      <c r="CY164" s="60" t="s">
        <v>347</v>
      </c>
      <c r="CZ164" s="60" t="s">
        <v>348</v>
      </c>
      <c r="DA164" s="60" t="s">
        <v>349</v>
      </c>
      <c r="DB164" s="60" t="s">
        <v>350</v>
      </c>
      <c r="DC164" s="60" t="s">
        <v>351</v>
      </c>
      <c r="DD164" s="60" t="s">
        <v>352</v>
      </c>
      <c r="DE164" s="60" t="s">
        <v>353</v>
      </c>
      <c r="DF164" s="60" t="s">
        <v>354</v>
      </c>
      <c r="DG164" s="60" t="s">
        <v>355</v>
      </c>
      <c r="DH164" s="60" t="s">
        <v>356</v>
      </c>
      <c r="DI164" s="60" t="s">
        <v>357</v>
      </c>
      <c r="DJ164" s="60" t="s">
        <v>358</v>
      </c>
      <c r="DK164" s="60" t="s">
        <v>359</v>
      </c>
      <c r="DL164" s="60" t="s">
        <v>360</v>
      </c>
      <c r="DM164" s="60" t="s">
        <v>361</v>
      </c>
      <c r="DN164" s="60" t="s">
        <v>362</v>
      </c>
      <c r="DO164" s="60" t="s">
        <v>208</v>
      </c>
      <c r="DP164" s="60" t="s">
        <v>363</v>
      </c>
      <c r="DQ164" s="60" t="s">
        <v>364</v>
      </c>
      <c r="DR164"/>
    </row>
    <row r="165" s="41" customFormat="1" spans="1:122">
      <c r="A165" s="43" t="s">
        <v>441</v>
      </c>
      <c r="B165" s="75">
        <v>44874</v>
      </c>
      <c r="C165" s="75">
        <v>44874</v>
      </c>
      <c r="D165" s="76" t="s">
        <v>513</v>
      </c>
      <c r="E165" s="76" t="s">
        <v>366</v>
      </c>
      <c r="F165" s="76" t="s">
        <v>367</v>
      </c>
      <c r="G165" s="76" t="s">
        <v>242</v>
      </c>
      <c r="H165" s="77">
        <v>1</v>
      </c>
      <c r="I165" s="77">
        <v>0</v>
      </c>
      <c r="J165" s="76" t="s">
        <v>234</v>
      </c>
      <c r="K165" s="76" t="s">
        <v>369</v>
      </c>
      <c r="L165" s="76" t="s">
        <v>369</v>
      </c>
      <c r="M165" s="75">
        <v>44874</v>
      </c>
      <c r="N165" s="76" t="s">
        <v>514</v>
      </c>
      <c r="O165" s="76" t="s">
        <v>366</v>
      </c>
      <c r="P165" s="77">
        <v>0</v>
      </c>
      <c r="Q165" s="76" t="s">
        <v>515</v>
      </c>
      <c r="R165" s="76" t="s">
        <v>516</v>
      </c>
      <c r="S165" s="77">
        <v>25</v>
      </c>
      <c r="T165" s="76" t="s">
        <v>517</v>
      </c>
      <c r="U165" s="77">
        <v>5</v>
      </c>
      <c r="V165" s="76" t="s">
        <v>242</v>
      </c>
      <c r="W165" s="76" t="s">
        <v>374</v>
      </c>
      <c r="X165" s="76" t="s">
        <v>234</v>
      </c>
      <c r="Y165" s="76" t="s">
        <v>375</v>
      </c>
      <c r="Z165" s="76" t="s">
        <v>376</v>
      </c>
      <c r="AA165" s="76" t="s">
        <v>377</v>
      </c>
      <c r="AB165" s="76" t="s">
        <v>409</v>
      </c>
      <c r="AC165" s="77">
        <v>125</v>
      </c>
      <c r="AD165" s="76" t="s">
        <v>379</v>
      </c>
      <c r="AE165" s="102">
        <v>44875.1368981482</v>
      </c>
      <c r="AF165" s="76" t="s">
        <v>410</v>
      </c>
      <c r="AG165" s="76" t="s">
        <v>381</v>
      </c>
      <c r="AH165" s="76" t="s">
        <v>212</v>
      </c>
      <c r="AI165" s="76" t="s">
        <v>213</v>
      </c>
      <c r="AJ165" s="76" t="s">
        <v>210</v>
      </c>
      <c r="AK165" s="76" t="s">
        <v>366</v>
      </c>
      <c r="AL165" s="76" t="s">
        <v>382</v>
      </c>
      <c r="AM165" s="76" t="s">
        <v>366</v>
      </c>
      <c r="AN165" s="76" t="s">
        <v>233</v>
      </c>
      <c r="AO165" s="76" t="s">
        <v>366</v>
      </c>
      <c r="AP165" s="76" t="s">
        <v>379</v>
      </c>
      <c r="AQ165" s="76" t="s">
        <v>379</v>
      </c>
      <c r="AR165" s="76" t="s">
        <v>411</v>
      </c>
      <c r="AS165" s="76" t="s">
        <v>366</v>
      </c>
      <c r="AT165" s="76" t="s">
        <v>366</v>
      </c>
      <c r="AU165" s="77">
        <v>0</v>
      </c>
      <c r="AV165" s="76" t="s">
        <v>366</v>
      </c>
      <c r="AW165" s="76" t="s">
        <v>366</v>
      </c>
      <c r="AX165" s="76" t="s">
        <v>366</v>
      </c>
      <c r="AY165" s="76" t="s">
        <v>540</v>
      </c>
      <c r="AZ165" s="76" t="s">
        <v>541</v>
      </c>
      <c r="BA165" s="76" t="s">
        <v>232</v>
      </c>
      <c r="BB165" s="76" t="s">
        <v>379</v>
      </c>
      <c r="BC165" s="76" t="s">
        <v>382</v>
      </c>
      <c r="BD165" s="76" t="s">
        <v>542</v>
      </c>
      <c r="BE165" s="76" t="s">
        <v>382</v>
      </c>
      <c r="BF165" s="76" t="s">
        <v>528</v>
      </c>
      <c r="BG165" s="76" t="s">
        <v>415</v>
      </c>
      <c r="BH165" s="76" t="s">
        <v>240</v>
      </c>
      <c r="BI165" s="76" t="s">
        <v>234</v>
      </c>
      <c r="BJ165" s="76" t="s">
        <v>234</v>
      </c>
      <c r="BK165" s="76" t="s">
        <v>234</v>
      </c>
      <c r="BL165" s="76" t="s">
        <v>234</v>
      </c>
      <c r="BM165" s="76" t="s">
        <v>240</v>
      </c>
      <c r="BN165" s="76" t="s">
        <v>240</v>
      </c>
      <c r="BO165" s="76" t="s">
        <v>240</v>
      </c>
      <c r="BP165" s="76" t="s">
        <v>366</v>
      </c>
      <c r="BQ165" s="76" t="s">
        <v>366</v>
      </c>
      <c r="BR165" s="76" t="s">
        <v>366</v>
      </c>
      <c r="BS165" s="76" t="s">
        <v>522</v>
      </c>
      <c r="BT165" s="76" t="s">
        <v>382</v>
      </c>
      <c r="BU165" s="76" t="s">
        <v>523</v>
      </c>
      <c r="BV165" s="76" t="s">
        <v>382</v>
      </c>
      <c r="BW165" s="76" t="s">
        <v>523</v>
      </c>
      <c r="BX165" s="76" t="s">
        <v>382</v>
      </c>
      <c r="BY165" s="77">
        <v>1</v>
      </c>
      <c r="BZ165" s="77">
        <v>7925</v>
      </c>
      <c r="CA165" s="77">
        <v>0</v>
      </c>
      <c r="CB165" s="77">
        <v>6</v>
      </c>
      <c r="CC165" s="77">
        <v>12</v>
      </c>
      <c r="CD165" s="76" t="s">
        <v>219</v>
      </c>
      <c r="CE165" s="102">
        <v>45079.6092013889</v>
      </c>
      <c r="CF165" s="75" t="s">
        <v>389</v>
      </c>
      <c r="CG165" s="103">
        <v>45079.6079179861</v>
      </c>
      <c r="CH165" s="104">
        <v>0.607916666666667</v>
      </c>
      <c r="CI165" s="75" t="s">
        <v>389</v>
      </c>
      <c r="CJ165" s="76" t="s">
        <v>390</v>
      </c>
      <c r="CK165" s="76" t="s">
        <v>234</v>
      </c>
      <c r="CL165" s="76" t="s">
        <v>234</v>
      </c>
      <c r="CM165" s="76" t="s">
        <v>225</v>
      </c>
      <c r="CN165" s="76" t="s">
        <v>225</v>
      </c>
      <c r="CO165" s="76" t="s">
        <v>366</v>
      </c>
      <c r="CP165" s="76" t="s">
        <v>225</v>
      </c>
      <c r="CQ165" s="76" t="s">
        <v>391</v>
      </c>
      <c r="CR165" s="76" t="s">
        <v>416</v>
      </c>
      <c r="CS165" s="76" t="s">
        <v>234</v>
      </c>
      <c r="CT165" s="76" t="s">
        <v>229</v>
      </c>
      <c r="CU165" s="76" t="s">
        <v>234</v>
      </c>
      <c r="CV165" s="76" t="s">
        <v>225</v>
      </c>
      <c r="CW165" s="76" t="s">
        <v>234</v>
      </c>
      <c r="CX165" s="76" t="s">
        <v>225</v>
      </c>
      <c r="CY165" s="76" t="s">
        <v>234</v>
      </c>
      <c r="CZ165" s="76" t="s">
        <v>234</v>
      </c>
      <c r="DA165" s="76" t="s">
        <v>234</v>
      </c>
      <c r="DB165" s="76" t="s">
        <v>225</v>
      </c>
      <c r="DC165" s="76" t="s">
        <v>234</v>
      </c>
      <c r="DD165" s="76" t="s">
        <v>234</v>
      </c>
      <c r="DE165" s="76" t="s">
        <v>234</v>
      </c>
      <c r="DF165" s="76" t="s">
        <v>234</v>
      </c>
      <c r="DG165" s="76" t="s">
        <v>225</v>
      </c>
      <c r="DH165" s="76" t="s">
        <v>234</v>
      </c>
      <c r="DI165" s="76" t="s">
        <v>225</v>
      </c>
      <c r="DJ165" s="76" t="s">
        <v>225</v>
      </c>
      <c r="DK165" s="76" t="s">
        <v>225</v>
      </c>
      <c r="DL165" s="76" t="s">
        <v>382</v>
      </c>
      <c r="DM165" s="76" t="s">
        <v>382</v>
      </c>
      <c r="DN165" s="76" t="s">
        <v>382</v>
      </c>
      <c r="DO165" s="103">
        <v>45079.6079763194</v>
      </c>
      <c r="DP165" s="103">
        <v>45079.6079179861</v>
      </c>
      <c r="DQ165" s="76" t="s">
        <v>543</v>
      </c>
      <c r="DR165"/>
    </row>
    <row r="166" s="41" customFormat="1" spans="1:122">
      <c r="A166" s="43" t="s">
        <v>442</v>
      </c>
      <c r="B166" s="45">
        <v>44874</v>
      </c>
      <c r="C166" s="45">
        <v>44874</v>
      </c>
      <c r="D166" s="46" t="s">
        <v>513</v>
      </c>
      <c r="E166" s="46" t="s">
        <v>366</v>
      </c>
      <c r="F166" s="46" t="s">
        <v>367</v>
      </c>
      <c r="G166" s="46" t="s">
        <v>242</v>
      </c>
      <c r="H166" s="47">
        <v>1</v>
      </c>
      <c r="I166" s="47">
        <v>0</v>
      </c>
      <c r="J166" s="46" t="s">
        <v>234</v>
      </c>
      <c r="K166" s="46" t="s">
        <v>369</v>
      </c>
      <c r="L166" s="46" t="s">
        <v>369</v>
      </c>
      <c r="M166" s="45">
        <v>44874</v>
      </c>
      <c r="N166" s="46" t="s">
        <v>514</v>
      </c>
      <c r="O166" s="46" t="s">
        <v>366</v>
      </c>
      <c r="P166" s="47">
        <v>0</v>
      </c>
      <c r="Q166" s="46" t="s">
        <v>515</v>
      </c>
      <c r="R166" s="46" t="s">
        <v>516</v>
      </c>
      <c r="S166" s="47">
        <v>25</v>
      </c>
      <c r="T166" s="46" t="s">
        <v>517</v>
      </c>
      <c r="U166" s="47">
        <v>5</v>
      </c>
      <c r="V166" s="46" t="s">
        <v>242</v>
      </c>
      <c r="W166" s="46" t="s">
        <v>374</v>
      </c>
      <c r="X166" s="46" t="s">
        <v>234</v>
      </c>
      <c r="Y166" s="46" t="s">
        <v>375</v>
      </c>
      <c r="Z166" s="46" t="s">
        <v>376</v>
      </c>
      <c r="AA166" s="46" t="s">
        <v>377</v>
      </c>
      <c r="AB166" s="46" t="s">
        <v>409</v>
      </c>
      <c r="AC166" s="47">
        <v>125</v>
      </c>
      <c r="AD166" s="46" t="s">
        <v>379</v>
      </c>
      <c r="AE166" s="62">
        <v>44875.1368981482</v>
      </c>
      <c r="AF166" s="46" t="s">
        <v>410</v>
      </c>
      <c r="AG166" s="46" t="s">
        <v>381</v>
      </c>
      <c r="AH166" s="46" t="s">
        <v>212</v>
      </c>
      <c r="AI166" s="46" t="s">
        <v>213</v>
      </c>
      <c r="AJ166" s="46" t="s">
        <v>210</v>
      </c>
      <c r="AK166" s="46" t="s">
        <v>366</v>
      </c>
      <c r="AL166" s="46" t="s">
        <v>382</v>
      </c>
      <c r="AM166" s="46" t="s">
        <v>366</v>
      </c>
      <c r="AN166" s="46" t="s">
        <v>233</v>
      </c>
      <c r="AO166" s="46" t="s">
        <v>366</v>
      </c>
      <c r="AP166" s="46" t="s">
        <v>379</v>
      </c>
      <c r="AQ166" s="46" t="s">
        <v>379</v>
      </c>
      <c r="AR166" s="46" t="s">
        <v>411</v>
      </c>
      <c r="AS166" s="46" t="s">
        <v>366</v>
      </c>
      <c r="AT166" s="46" t="s">
        <v>366</v>
      </c>
      <c r="AU166" s="47">
        <v>0</v>
      </c>
      <c r="AV166" s="46" t="s">
        <v>366</v>
      </c>
      <c r="AW166" s="46" t="s">
        <v>366</v>
      </c>
      <c r="AX166" s="46" t="s">
        <v>366</v>
      </c>
      <c r="AY166" s="46" t="s">
        <v>540</v>
      </c>
      <c r="AZ166" s="46" t="s">
        <v>541</v>
      </c>
      <c r="BA166" s="46" t="s">
        <v>232</v>
      </c>
      <c r="BB166" s="46" t="s">
        <v>379</v>
      </c>
      <c r="BC166" s="46" t="s">
        <v>382</v>
      </c>
      <c r="BD166" s="46" t="s">
        <v>542</v>
      </c>
      <c r="BE166" s="46" t="s">
        <v>382</v>
      </c>
      <c r="BF166" s="46" t="s">
        <v>528</v>
      </c>
      <c r="BG166" s="46" t="s">
        <v>415</v>
      </c>
      <c r="BH166" s="46" t="s">
        <v>240</v>
      </c>
      <c r="BI166" s="46" t="s">
        <v>234</v>
      </c>
      <c r="BJ166" s="46" t="s">
        <v>234</v>
      </c>
      <c r="BK166" s="46" t="s">
        <v>234</v>
      </c>
      <c r="BL166" s="46" t="s">
        <v>234</v>
      </c>
      <c r="BM166" s="46" t="s">
        <v>240</v>
      </c>
      <c r="BN166" s="46" t="s">
        <v>240</v>
      </c>
      <c r="BO166" s="46" t="s">
        <v>240</v>
      </c>
      <c r="BP166" s="46" t="s">
        <v>366</v>
      </c>
      <c r="BQ166" s="46" t="s">
        <v>366</v>
      </c>
      <c r="BR166" s="46" t="s">
        <v>366</v>
      </c>
      <c r="BS166" s="46" t="s">
        <v>522</v>
      </c>
      <c r="BT166" s="46" t="s">
        <v>382</v>
      </c>
      <c r="BU166" s="46" t="s">
        <v>523</v>
      </c>
      <c r="BV166" s="46" t="s">
        <v>382</v>
      </c>
      <c r="BW166" s="46" t="s">
        <v>523</v>
      </c>
      <c r="BX166" s="46" t="s">
        <v>382</v>
      </c>
      <c r="BY166" s="47">
        <v>17</v>
      </c>
      <c r="BZ166" s="47">
        <v>7925</v>
      </c>
      <c r="CA166" s="47">
        <v>0</v>
      </c>
      <c r="CB166" s="47">
        <v>43</v>
      </c>
      <c r="CC166" s="47">
        <v>10</v>
      </c>
      <c r="CD166" s="46" t="s">
        <v>219</v>
      </c>
      <c r="CE166" s="62">
        <v>45083.5074884259</v>
      </c>
      <c r="CF166" s="45" t="s">
        <v>389</v>
      </c>
      <c r="CG166" s="66">
        <v>45083.5048790509</v>
      </c>
      <c r="CH166" s="67">
        <v>0.504872685185185</v>
      </c>
      <c r="CI166" s="45" t="s">
        <v>389</v>
      </c>
      <c r="CJ166" s="46" t="s">
        <v>390</v>
      </c>
      <c r="CK166" s="46" t="s">
        <v>234</v>
      </c>
      <c r="CL166" s="46" t="s">
        <v>234</v>
      </c>
      <c r="CM166" s="46" t="s">
        <v>225</v>
      </c>
      <c r="CN166" s="46" t="s">
        <v>225</v>
      </c>
      <c r="CO166" s="46" t="s">
        <v>366</v>
      </c>
      <c r="CP166" s="46" t="s">
        <v>225</v>
      </c>
      <c r="CQ166" s="46" t="s">
        <v>391</v>
      </c>
      <c r="CR166" s="46" t="s">
        <v>416</v>
      </c>
      <c r="CS166" s="46" t="s">
        <v>234</v>
      </c>
      <c r="CT166" s="46" t="s">
        <v>229</v>
      </c>
      <c r="CU166" s="46" t="s">
        <v>234</v>
      </c>
      <c r="CV166" s="46" t="s">
        <v>225</v>
      </c>
      <c r="CW166" s="46" t="s">
        <v>234</v>
      </c>
      <c r="CX166" s="46" t="s">
        <v>225</v>
      </c>
      <c r="CY166" s="46" t="s">
        <v>234</v>
      </c>
      <c r="CZ166" s="46" t="s">
        <v>234</v>
      </c>
      <c r="DA166" s="46" t="s">
        <v>234</v>
      </c>
      <c r="DB166" s="46" t="s">
        <v>225</v>
      </c>
      <c r="DC166" s="46" t="s">
        <v>234</v>
      </c>
      <c r="DD166" s="46" t="s">
        <v>234</v>
      </c>
      <c r="DE166" s="46" t="s">
        <v>234</v>
      </c>
      <c r="DF166" s="46" t="s">
        <v>234</v>
      </c>
      <c r="DG166" s="46" t="s">
        <v>225</v>
      </c>
      <c r="DH166" s="46" t="s">
        <v>234</v>
      </c>
      <c r="DI166" s="46" t="s">
        <v>225</v>
      </c>
      <c r="DJ166" s="46" t="s">
        <v>225</v>
      </c>
      <c r="DK166" s="46" t="s">
        <v>225</v>
      </c>
      <c r="DL166" s="46" t="s">
        <v>382</v>
      </c>
      <c r="DM166" s="46" t="s">
        <v>382</v>
      </c>
      <c r="DN166" s="46" t="s">
        <v>382</v>
      </c>
      <c r="DO166" s="66">
        <v>45083.5049377431</v>
      </c>
      <c r="DP166" s="66">
        <v>45083.5048790509</v>
      </c>
      <c r="DQ166" s="46" t="s">
        <v>543</v>
      </c>
      <c r="DR166"/>
    </row>
    <row r="167" s="41" customFormat="1" spans="1:121">
      <c r="A167" s="43"/>
      <c r="B167" s="61" t="str">
        <f t="shared" ref="B167:BM167" si="18">IF(B165&lt;&gt;B166,"差異あり","")</f>
        <v/>
      </c>
      <c r="C167" s="61" t="str">
        <f t="shared" si="18"/>
        <v/>
      </c>
      <c r="D167" s="61" t="str">
        <f t="shared" si="18"/>
        <v/>
      </c>
      <c r="E167" s="61" t="str">
        <f t="shared" si="18"/>
        <v/>
      </c>
      <c r="F167" s="61" t="str">
        <f t="shared" si="18"/>
        <v/>
      </c>
      <c r="G167" s="61" t="str">
        <f t="shared" si="18"/>
        <v/>
      </c>
      <c r="H167" s="61" t="str">
        <f t="shared" si="18"/>
        <v/>
      </c>
      <c r="I167" s="61" t="str">
        <f t="shared" si="18"/>
        <v/>
      </c>
      <c r="J167" s="61" t="str">
        <f t="shared" si="18"/>
        <v/>
      </c>
      <c r="K167" s="61" t="str">
        <f t="shared" si="18"/>
        <v/>
      </c>
      <c r="L167" s="61" t="str">
        <f t="shared" si="18"/>
        <v/>
      </c>
      <c r="M167" s="61" t="str">
        <f t="shared" si="18"/>
        <v/>
      </c>
      <c r="N167" s="61" t="str">
        <f t="shared" si="18"/>
        <v/>
      </c>
      <c r="O167" s="61" t="str">
        <f t="shared" si="18"/>
        <v/>
      </c>
      <c r="P167" s="61" t="str">
        <f t="shared" si="18"/>
        <v/>
      </c>
      <c r="Q167" s="61" t="str">
        <f t="shared" si="18"/>
        <v/>
      </c>
      <c r="R167" s="61" t="str">
        <f t="shared" si="18"/>
        <v/>
      </c>
      <c r="S167" s="61" t="str">
        <f t="shared" si="18"/>
        <v/>
      </c>
      <c r="T167" s="61" t="str">
        <f t="shared" si="18"/>
        <v/>
      </c>
      <c r="U167" s="61" t="str">
        <f t="shared" si="18"/>
        <v/>
      </c>
      <c r="V167" s="61" t="str">
        <f t="shared" si="18"/>
        <v/>
      </c>
      <c r="W167" s="61" t="str">
        <f t="shared" si="18"/>
        <v/>
      </c>
      <c r="X167" s="61" t="str">
        <f t="shared" si="18"/>
        <v/>
      </c>
      <c r="Y167" s="61" t="str">
        <f t="shared" si="18"/>
        <v/>
      </c>
      <c r="Z167" s="61" t="str">
        <f t="shared" si="18"/>
        <v/>
      </c>
      <c r="AA167" s="61" t="str">
        <f t="shared" si="18"/>
        <v/>
      </c>
      <c r="AB167" s="61" t="str">
        <f t="shared" si="18"/>
        <v/>
      </c>
      <c r="AC167" s="61" t="str">
        <f t="shared" si="18"/>
        <v/>
      </c>
      <c r="AD167" s="61" t="str">
        <f t="shared" si="18"/>
        <v/>
      </c>
      <c r="AE167" s="61" t="str">
        <f t="shared" si="18"/>
        <v/>
      </c>
      <c r="AF167" s="61" t="str">
        <f t="shared" si="18"/>
        <v/>
      </c>
      <c r="AG167" s="61" t="str">
        <f t="shared" si="18"/>
        <v/>
      </c>
      <c r="AH167" s="61" t="str">
        <f t="shared" si="18"/>
        <v/>
      </c>
      <c r="AI167" s="61" t="str">
        <f t="shared" si="18"/>
        <v/>
      </c>
      <c r="AJ167" s="61" t="str">
        <f t="shared" si="18"/>
        <v/>
      </c>
      <c r="AK167" s="61" t="str">
        <f t="shared" si="18"/>
        <v/>
      </c>
      <c r="AL167" s="61" t="str">
        <f t="shared" si="18"/>
        <v/>
      </c>
      <c r="AM167" s="61" t="str">
        <f t="shared" si="18"/>
        <v/>
      </c>
      <c r="AN167" s="61" t="str">
        <f t="shared" si="18"/>
        <v/>
      </c>
      <c r="AO167" s="61" t="str">
        <f t="shared" si="18"/>
        <v/>
      </c>
      <c r="AP167" s="61" t="str">
        <f t="shared" si="18"/>
        <v/>
      </c>
      <c r="AQ167" s="61" t="str">
        <f t="shared" si="18"/>
        <v/>
      </c>
      <c r="AR167" s="61" t="str">
        <f t="shared" si="18"/>
        <v/>
      </c>
      <c r="AS167" s="61" t="str">
        <f t="shared" si="18"/>
        <v/>
      </c>
      <c r="AT167" s="61" t="str">
        <f t="shared" si="18"/>
        <v/>
      </c>
      <c r="AU167" s="61" t="str">
        <f t="shared" si="18"/>
        <v/>
      </c>
      <c r="AV167" s="61" t="str">
        <f t="shared" si="18"/>
        <v/>
      </c>
      <c r="AW167" s="61" t="str">
        <f t="shared" si="18"/>
        <v/>
      </c>
      <c r="AX167" s="61" t="str">
        <f t="shared" si="18"/>
        <v/>
      </c>
      <c r="AY167" s="61" t="str">
        <f t="shared" si="18"/>
        <v/>
      </c>
      <c r="AZ167" s="61" t="str">
        <f t="shared" si="18"/>
        <v/>
      </c>
      <c r="BA167" s="61" t="str">
        <f t="shared" si="18"/>
        <v/>
      </c>
      <c r="BB167" s="61" t="str">
        <f t="shared" si="18"/>
        <v/>
      </c>
      <c r="BC167" s="61" t="str">
        <f t="shared" si="18"/>
        <v/>
      </c>
      <c r="BD167" s="61" t="str">
        <f t="shared" si="18"/>
        <v/>
      </c>
      <c r="BE167" s="61" t="str">
        <f t="shared" si="18"/>
        <v/>
      </c>
      <c r="BF167" s="61" t="str">
        <f t="shared" si="18"/>
        <v/>
      </c>
      <c r="BG167" s="61" t="str">
        <f t="shared" si="18"/>
        <v/>
      </c>
      <c r="BH167" s="61" t="str">
        <f t="shared" si="18"/>
        <v/>
      </c>
      <c r="BI167" s="61" t="str">
        <f t="shared" si="18"/>
        <v/>
      </c>
      <c r="BJ167" s="61" t="str">
        <f t="shared" si="18"/>
        <v/>
      </c>
      <c r="BK167" s="61" t="str">
        <f t="shared" si="18"/>
        <v/>
      </c>
      <c r="BL167" s="61" t="str">
        <f t="shared" si="18"/>
        <v/>
      </c>
      <c r="BM167" s="61" t="str">
        <f t="shared" si="18"/>
        <v/>
      </c>
      <c r="BN167" s="61" t="str">
        <f t="shared" ref="BN167:DQ167" si="19">IF(BN165&lt;&gt;BN166,"差異あり","")</f>
        <v/>
      </c>
      <c r="BO167" s="61" t="str">
        <f t="shared" si="19"/>
        <v/>
      </c>
      <c r="BP167" s="61" t="str">
        <f t="shared" si="19"/>
        <v/>
      </c>
      <c r="BQ167" s="61" t="str">
        <f t="shared" si="19"/>
        <v/>
      </c>
      <c r="BR167" s="61" t="str">
        <f t="shared" si="19"/>
        <v/>
      </c>
      <c r="BS167" s="61" t="str">
        <f t="shared" si="19"/>
        <v/>
      </c>
      <c r="BT167" s="61" t="str">
        <f t="shared" si="19"/>
        <v/>
      </c>
      <c r="BU167" s="61" t="str">
        <f t="shared" si="19"/>
        <v/>
      </c>
      <c r="BV167" s="61" t="str">
        <f t="shared" si="19"/>
        <v/>
      </c>
      <c r="BW167" s="61" t="str">
        <f t="shared" si="19"/>
        <v/>
      </c>
      <c r="BX167" s="61" t="str">
        <f t="shared" si="19"/>
        <v/>
      </c>
      <c r="BY167" s="61" t="str">
        <f t="shared" si="19"/>
        <v>差異あり</v>
      </c>
      <c r="BZ167" s="61" t="str">
        <f t="shared" si="19"/>
        <v/>
      </c>
      <c r="CA167" s="61" t="str">
        <f t="shared" si="19"/>
        <v/>
      </c>
      <c r="CB167" s="61" t="str">
        <f t="shared" si="19"/>
        <v>差異あり</v>
      </c>
      <c r="CC167" s="61" t="str">
        <f t="shared" si="19"/>
        <v>差異あり</v>
      </c>
      <c r="CD167" s="61" t="str">
        <f t="shared" si="19"/>
        <v/>
      </c>
      <c r="CE167" s="61" t="str">
        <f t="shared" si="19"/>
        <v>差異あり</v>
      </c>
      <c r="CF167" s="61" t="str">
        <f t="shared" si="19"/>
        <v/>
      </c>
      <c r="CG167" s="61" t="str">
        <f t="shared" si="19"/>
        <v>差異あり</v>
      </c>
      <c r="CH167" s="61" t="str">
        <f t="shared" si="19"/>
        <v>差異あり</v>
      </c>
      <c r="CI167" s="61" t="str">
        <f t="shared" si="19"/>
        <v/>
      </c>
      <c r="CJ167" s="61" t="str">
        <f t="shared" si="19"/>
        <v/>
      </c>
      <c r="CK167" s="61" t="str">
        <f t="shared" si="19"/>
        <v/>
      </c>
      <c r="CL167" s="61" t="str">
        <f t="shared" si="19"/>
        <v/>
      </c>
      <c r="CM167" s="61" t="str">
        <f t="shared" si="19"/>
        <v/>
      </c>
      <c r="CN167" s="61" t="str">
        <f t="shared" si="19"/>
        <v/>
      </c>
      <c r="CO167" s="61" t="str">
        <f t="shared" si="19"/>
        <v/>
      </c>
      <c r="CP167" s="61" t="str">
        <f t="shared" si="19"/>
        <v/>
      </c>
      <c r="CQ167" s="61" t="str">
        <f t="shared" si="19"/>
        <v/>
      </c>
      <c r="CR167" s="61" t="str">
        <f t="shared" si="19"/>
        <v/>
      </c>
      <c r="CS167" s="61" t="str">
        <f t="shared" si="19"/>
        <v/>
      </c>
      <c r="CT167" s="61" t="str">
        <f t="shared" si="19"/>
        <v/>
      </c>
      <c r="CU167" s="61" t="str">
        <f t="shared" si="19"/>
        <v/>
      </c>
      <c r="CV167" s="61" t="str">
        <f t="shared" si="19"/>
        <v/>
      </c>
      <c r="CW167" s="61" t="str">
        <f t="shared" si="19"/>
        <v/>
      </c>
      <c r="CX167" s="61" t="str">
        <f t="shared" si="19"/>
        <v/>
      </c>
      <c r="CY167" s="61" t="str">
        <f t="shared" si="19"/>
        <v/>
      </c>
      <c r="CZ167" s="61" t="str">
        <f t="shared" si="19"/>
        <v/>
      </c>
      <c r="DA167" s="61" t="str">
        <f t="shared" si="19"/>
        <v/>
      </c>
      <c r="DB167" s="61" t="str">
        <f t="shared" si="19"/>
        <v/>
      </c>
      <c r="DC167" s="61" t="str">
        <f t="shared" si="19"/>
        <v/>
      </c>
      <c r="DD167" s="61" t="str">
        <f t="shared" si="19"/>
        <v/>
      </c>
      <c r="DE167" s="61" t="str">
        <f t="shared" si="19"/>
        <v/>
      </c>
      <c r="DF167" s="61" t="str">
        <f t="shared" si="19"/>
        <v/>
      </c>
      <c r="DG167" s="61" t="str">
        <f t="shared" si="19"/>
        <v/>
      </c>
      <c r="DH167" s="61" t="str">
        <f t="shared" si="19"/>
        <v/>
      </c>
      <c r="DI167" s="61" t="str">
        <f t="shared" si="19"/>
        <v/>
      </c>
      <c r="DJ167" s="61" t="str">
        <f t="shared" si="19"/>
        <v/>
      </c>
      <c r="DK167" s="61" t="str">
        <f t="shared" si="19"/>
        <v/>
      </c>
      <c r="DL167" s="61" t="str">
        <f t="shared" si="19"/>
        <v/>
      </c>
      <c r="DM167" s="61" t="str">
        <f t="shared" si="19"/>
        <v/>
      </c>
      <c r="DN167" s="61" t="str">
        <f t="shared" si="19"/>
        <v/>
      </c>
      <c r="DO167" s="61" t="str">
        <f t="shared" si="19"/>
        <v>差異あり</v>
      </c>
      <c r="DP167" s="61" t="str">
        <f t="shared" si="19"/>
        <v>差異あり</v>
      </c>
      <c r="DQ167" s="61" t="str">
        <f t="shared" si="19"/>
        <v/>
      </c>
    </row>
    <row r="168" s="41" customFormat="1" spans="1:122">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row>
    <row r="169" s="41" customFormat="1" spans="1:122">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row>
    <row r="170" s="41" customFormat="1" ht="30.75" spans="1:122">
      <c r="A170" s="23" t="s">
        <v>561</v>
      </c>
      <c r="B170" s="78"/>
      <c r="C170" s="40"/>
      <c r="D170" s="40"/>
      <c r="E170" s="40"/>
      <c r="F170" s="40"/>
      <c r="G170" s="40"/>
      <c r="H170" s="40"/>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row>
    <row r="171" s="41" customFormat="1" ht="12" customHeight="1" spans="1:122">
      <c r="A171" s="23"/>
      <c r="B171" s="78"/>
      <c r="C171" s="40"/>
      <c r="D171" s="40"/>
      <c r="E171" s="40"/>
      <c r="F171" s="40"/>
      <c r="G171" s="40"/>
      <c r="H171" s="40"/>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row>
    <row r="172" s="41" customFormat="1" spans="1:122">
      <c r="A172" s="78"/>
      <c r="B172" s="78" t="s">
        <v>444</v>
      </c>
      <c r="C172" s="40"/>
      <c r="D172" s="40"/>
      <c r="E172" s="40"/>
      <c r="F172" s="40"/>
      <c r="G172" s="40"/>
      <c r="H172" s="40"/>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row>
    <row r="173" s="41" customFormat="1"/>
    <row r="174" s="41" customFormat="1" spans="1:15">
      <c r="A174" s="41" t="s">
        <v>445</v>
      </c>
      <c r="B174" s="41" t="s">
        <v>562</v>
      </c>
      <c r="J174" s="41" t="s">
        <v>563</v>
      </c>
      <c r="O174" s="41" t="s">
        <v>448</v>
      </c>
    </row>
    <row r="175" s="41" customFormat="1" spans="1:15">
      <c r="A175" s="79">
        <v>1</v>
      </c>
      <c r="B175" s="80" t="s">
        <v>564</v>
      </c>
      <c r="C175" s="81"/>
      <c r="D175" s="81"/>
      <c r="E175" s="81"/>
      <c r="F175" s="81"/>
      <c r="G175" s="81"/>
      <c r="H175" s="81"/>
      <c r="I175" s="92"/>
      <c r="J175" s="93" t="s">
        <v>564</v>
      </c>
      <c r="K175" s="81"/>
      <c r="L175" s="81"/>
      <c r="M175" s="81"/>
      <c r="N175" s="81"/>
      <c r="O175" s="94">
        <f t="shared" ref="O175:O188" si="20">MATCH(J175,$B$175:$B$188,0)</f>
        <v>1</v>
      </c>
    </row>
    <row r="176" s="41" customFormat="1" spans="1:15">
      <c r="A176" s="82">
        <v>2</v>
      </c>
      <c r="B176" s="83" t="s">
        <v>565</v>
      </c>
      <c r="C176" s="84"/>
      <c r="D176" s="84"/>
      <c r="E176" s="84"/>
      <c r="F176" s="84"/>
      <c r="G176" s="84"/>
      <c r="H176" s="84"/>
      <c r="I176" s="95"/>
      <c r="J176" s="96" t="s">
        <v>565</v>
      </c>
      <c r="K176" s="84"/>
      <c r="L176" s="84"/>
      <c r="M176" s="84"/>
      <c r="N176" s="84"/>
      <c r="O176" s="97">
        <f t="shared" si="20"/>
        <v>2</v>
      </c>
    </row>
    <row r="177" s="41" customFormat="1" spans="1:15">
      <c r="A177" s="82">
        <v>3</v>
      </c>
      <c r="B177" s="83" t="s">
        <v>566</v>
      </c>
      <c r="C177" s="84"/>
      <c r="D177" s="84"/>
      <c r="E177" s="84"/>
      <c r="F177" s="84"/>
      <c r="G177" s="84"/>
      <c r="H177" s="84"/>
      <c r="I177" s="95"/>
      <c r="J177" s="96" t="s">
        <v>566</v>
      </c>
      <c r="K177" s="84"/>
      <c r="L177" s="84"/>
      <c r="M177" s="84"/>
      <c r="N177" s="84"/>
      <c r="O177" s="97">
        <f t="shared" si="20"/>
        <v>3</v>
      </c>
    </row>
    <row r="178" s="41" customFormat="1" spans="1:15">
      <c r="A178" s="82">
        <v>4</v>
      </c>
      <c r="B178" s="83" t="s">
        <v>567</v>
      </c>
      <c r="C178" s="84"/>
      <c r="D178" s="84"/>
      <c r="E178" s="84"/>
      <c r="F178" s="84"/>
      <c r="G178" s="84"/>
      <c r="H178" s="84"/>
      <c r="I178" s="95"/>
      <c r="J178" s="96" t="s">
        <v>567</v>
      </c>
      <c r="K178" s="84"/>
      <c r="L178" s="84"/>
      <c r="M178" s="84"/>
      <c r="N178" s="84"/>
      <c r="O178" s="97">
        <f t="shared" si="20"/>
        <v>4</v>
      </c>
    </row>
    <row r="179" s="41" customFormat="1" spans="1:15">
      <c r="A179" s="82">
        <v>5</v>
      </c>
      <c r="B179" s="83" t="s">
        <v>568</v>
      </c>
      <c r="C179" s="84"/>
      <c r="D179" s="84"/>
      <c r="E179" s="84"/>
      <c r="F179" s="84"/>
      <c r="G179" s="84"/>
      <c r="H179" s="84"/>
      <c r="I179" s="95"/>
      <c r="J179" s="96" t="s">
        <v>568</v>
      </c>
      <c r="K179" s="84"/>
      <c r="L179" s="84"/>
      <c r="M179" s="84"/>
      <c r="N179" s="84"/>
      <c r="O179" s="97">
        <f t="shared" si="20"/>
        <v>5</v>
      </c>
    </row>
    <row r="180" s="41" customFormat="1" spans="1:15">
      <c r="A180" s="82">
        <v>6</v>
      </c>
      <c r="B180" s="83" t="s">
        <v>569</v>
      </c>
      <c r="C180" s="84"/>
      <c r="D180" s="84"/>
      <c r="E180" s="84"/>
      <c r="F180" s="84"/>
      <c r="G180" s="84"/>
      <c r="H180" s="84"/>
      <c r="I180" s="95"/>
      <c r="J180" s="96" t="s">
        <v>569</v>
      </c>
      <c r="K180" s="84"/>
      <c r="L180" s="84"/>
      <c r="M180" s="84"/>
      <c r="N180" s="84"/>
      <c r="O180" s="97">
        <f t="shared" si="20"/>
        <v>6</v>
      </c>
    </row>
    <row r="181" s="41" customFormat="1" spans="1:15">
      <c r="A181" s="82">
        <v>7</v>
      </c>
      <c r="B181" s="83" t="s">
        <v>570</v>
      </c>
      <c r="C181" s="84"/>
      <c r="D181" s="84"/>
      <c r="E181" s="84"/>
      <c r="F181" s="84"/>
      <c r="G181" s="84"/>
      <c r="H181" s="84"/>
      <c r="I181" s="95"/>
      <c r="J181" s="96" t="s">
        <v>570</v>
      </c>
      <c r="K181" s="84"/>
      <c r="L181" s="84"/>
      <c r="M181" s="84"/>
      <c r="N181" s="84"/>
      <c r="O181" s="97">
        <f t="shared" si="20"/>
        <v>7</v>
      </c>
    </row>
    <row r="182" s="41" customFormat="1" spans="1:15">
      <c r="A182" s="82">
        <v>8</v>
      </c>
      <c r="B182" s="83" t="s">
        <v>571</v>
      </c>
      <c r="C182" s="84"/>
      <c r="D182" s="84"/>
      <c r="E182" s="84"/>
      <c r="F182" s="84"/>
      <c r="G182" s="84"/>
      <c r="H182" s="84"/>
      <c r="I182" s="95"/>
      <c r="J182" s="96" t="s">
        <v>571</v>
      </c>
      <c r="K182" s="84"/>
      <c r="L182" s="84"/>
      <c r="M182" s="84"/>
      <c r="N182" s="84"/>
      <c r="O182" s="97">
        <f t="shared" si="20"/>
        <v>8</v>
      </c>
    </row>
    <row r="183" s="41" customFormat="1" spans="1:15">
      <c r="A183" s="82">
        <v>9</v>
      </c>
      <c r="B183" s="83" t="s">
        <v>572</v>
      </c>
      <c r="C183" s="84"/>
      <c r="D183" s="84"/>
      <c r="E183" s="84"/>
      <c r="F183" s="84"/>
      <c r="G183" s="84"/>
      <c r="H183" s="84"/>
      <c r="I183" s="95"/>
      <c r="J183" s="96" t="s">
        <v>572</v>
      </c>
      <c r="K183" s="84"/>
      <c r="L183" s="84"/>
      <c r="M183" s="84"/>
      <c r="N183" s="84"/>
      <c r="O183" s="97">
        <f t="shared" si="20"/>
        <v>9</v>
      </c>
    </row>
    <row r="184" s="41" customFormat="1" spans="1:15">
      <c r="A184" s="82">
        <v>10</v>
      </c>
      <c r="B184" s="83" t="s">
        <v>573</v>
      </c>
      <c r="C184" s="84"/>
      <c r="D184" s="84"/>
      <c r="E184" s="84"/>
      <c r="F184" s="84"/>
      <c r="G184" s="84"/>
      <c r="H184" s="84"/>
      <c r="I184" s="95"/>
      <c r="J184" s="96" t="s">
        <v>573</v>
      </c>
      <c r="K184" s="84"/>
      <c r="L184" s="84"/>
      <c r="M184" s="84"/>
      <c r="N184" s="84"/>
      <c r="O184" s="97">
        <f t="shared" si="20"/>
        <v>10</v>
      </c>
    </row>
    <row r="185" s="41" customFormat="1" spans="1:15">
      <c r="A185" s="82">
        <v>11</v>
      </c>
      <c r="B185" s="83" t="s">
        <v>574</v>
      </c>
      <c r="C185" s="84"/>
      <c r="D185" s="84"/>
      <c r="E185" s="84"/>
      <c r="F185" s="84"/>
      <c r="G185" s="84"/>
      <c r="H185" s="84"/>
      <c r="I185" s="95"/>
      <c r="J185" s="96" t="s">
        <v>574</v>
      </c>
      <c r="K185" s="84"/>
      <c r="L185" s="84"/>
      <c r="M185" s="84"/>
      <c r="N185" s="84"/>
      <c r="O185" s="97">
        <f t="shared" si="20"/>
        <v>11</v>
      </c>
    </row>
    <row r="186" spans="1:122">
      <c r="A186" s="82">
        <v>12</v>
      </c>
      <c r="B186" s="83" t="s">
        <v>575</v>
      </c>
      <c r="C186" s="84"/>
      <c r="D186" s="84"/>
      <c r="E186" s="84"/>
      <c r="F186" s="84"/>
      <c r="G186" s="84"/>
      <c r="H186" s="84"/>
      <c r="I186" s="95"/>
      <c r="J186" s="96" t="s">
        <v>575</v>
      </c>
      <c r="K186" s="84"/>
      <c r="L186" s="84"/>
      <c r="M186" s="84"/>
      <c r="N186" s="84"/>
      <c r="O186" s="97">
        <f t="shared" si="20"/>
        <v>12</v>
      </c>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82">
        <v>13</v>
      </c>
      <c r="B187" s="83" t="s">
        <v>576</v>
      </c>
      <c r="C187" s="84"/>
      <c r="D187" s="84"/>
      <c r="E187" s="84"/>
      <c r="F187" s="84"/>
      <c r="G187" s="84"/>
      <c r="H187" s="84"/>
      <c r="I187" s="95"/>
      <c r="J187" s="96" t="s">
        <v>576</v>
      </c>
      <c r="K187" s="84"/>
      <c r="L187" s="84"/>
      <c r="M187" s="84"/>
      <c r="N187" s="84"/>
      <c r="O187" s="97">
        <f t="shared" si="20"/>
        <v>13</v>
      </c>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88">
        <v>14</v>
      </c>
      <c r="B188" s="89" t="s">
        <v>577</v>
      </c>
      <c r="C188" s="108"/>
      <c r="D188" s="108"/>
      <c r="E188" s="108"/>
      <c r="F188" s="108"/>
      <c r="G188" s="108"/>
      <c r="H188" s="108"/>
      <c r="I188" s="109"/>
      <c r="J188" s="99" t="s">
        <v>577</v>
      </c>
      <c r="K188" s="108"/>
      <c r="L188" s="108"/>
      <c r="M188" s="108"/>
      <c r="N188" s="108"/>
      <c r="O188" s="101">
        <f t="shared" si="20"/>
        <v>14</v>
      </c>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51"/>
      <c r="B203" s="51"/>
      <c r="C203" s="52"/>
      <c r="D203" s="52"/>
      <c r="E203" s="52"/>
      <c r="F203" s="52"/>
      <c r="G203" s="53"/>
      <c r="H203" s="53"/>
      <c r="I203" s="52"/>
      <c r="J203" s="52"/>
      <c r="K203" s="52"/>
      <c r="L203" s="51"/>
      <c r="M203" s="52"/>
      <c r="N203" s="52"/>
      <c r="O203" s="53"/>
      <c r="P203" s="52"/>
      <c r="Q203" s="52"/>
      <c r="R203" s="53"/>
      <c r="S203" s="52"/>
      <c r="T203" s="53"/>
      <c r="U203" s="52"/>
      <c r="V203" s="52"/>
      <c r="W203" s="52"/>
      <c r="X203" s="52"/>
      <c r="Y203" s="52"/>
      <c r="Z203" s="52"/>
      <c r="AA203" s="52"/>
      <c r="AB203" s="53"/>
      <c r="AC203" s="52"/>
      <c r="AD203" s="64"/>
      <c r="AE203" s="52"/>
      <c r="AF203" s="52"/>
      <c r="AG203" s="52"/>
      <c r="AH203" s="52"/>
      <c r="AI203" s="52"/>
      <c r="AJ203" s="52"/>
      <c r="AK203" s="52"/>
      <c r="AL203" s="52"/>
      <c r="AM203" s="52"/>
      <c r="AN203" s="52"/>
      <c r="AO203" s="52"/>
      <c r="AP203" s="52"/>
      <c r="AQ203" s="52"/>
      <c r="AR203" s="52"/>
      <c r="AS203" s="52"/>
      <c r="AT203" s="53"/>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3"/>
      <c r="BY203" s="53"/>
      <c r="BZ203" s="53"/>
      <c r="CA203" s="53"/>
      <c r="CB203" s="53"/>
      <c r="CC203" s="52"/>
      <c r="CD203" s="64"/>
      <c r="CE203" s="51"/>
      <c r="CF203" s="70"/>
      <c r="CG203" s="71"/>
      <c r="CH203" s="51"/>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70"/>
      <c r="DO203" s="70"/>
      <c r="DP203" s="52"/>
      <c r="DQ203" s="74"/>
      <c r="DR203" s="74"/>
    </row>
    <row r="204" spans="1:122">
      <c r="A204" s="51"/>
      <c r="B204" s="51"/>
      <c r="C204" s="52"/>
      <c r="D204" s="52"/>
      <c r="E204" s="52"/>
      <c r="F204" s="52"/>
      <c r="G204" s="53"/>
      <c r="H204" s="53"/>
      <c r="I204" s="52"/>
      <c r="J204" s="52"/>
      <c r="K204" s="52"/>
      <c r="L204" s="51"/>
      <c r="M204" s="52"/>
      <c r="N204" s="52"/>
      <c r="O204" s="53"/>
      <c r="P204" s="52"/>
      <c r="Q204" s="52"/>
      <c r="R204" s="53"/>
      <c r="S204" s="52"/>
      <c r="T204" s="53"/>
      <c r="U204" s="52"/>
      <c r="V204" s="52"/>
      <c r="W204" s="52"/>
      <c r="X204" s="52"/>
      <c r="Y204" s="52"/>
      <c r="Z204" s="52"/>
      <c r="AA204" s="52"/>
      <c r="AB204" s="53"/>
      <c r="AC204" s="52"/>
      <c r="AD204" s="64"/>
      <c r="AE204" s="52"/>
      <c r="AF204" s="52"/>
      <c r="AG204" s="52"/>
      <c r="AH204" s="52"/>
      <c r="AI204" s="52"/>
      <c r="AJ204" s="52"/>
      <c r="AK204" s="52"/>
      <c r="AL204" s="52"/>
      <c r="AM204" s="52"/>
      <c r="AN204" s="52"/>
      <c r="AO204" s="52"/>
      <c r="AP204" s="52"/>
      <c r="AQ204" s="52"/>
      <c r="AR204" s="52"/>
      <c r="AS204" s="52"/>
      <c r="AT204" s="53"/>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3"/>
      <c r="BY204" s="53"/>
      <c r="BZ204" s="53"/>
      <c r="CA204" s="53"/>
      <c r="CB204" s="53"/>
      <c r="CC204" s="52"/>
      <c r="CD204" s="64"/>
      <c r="CE204" s="51"/>
      <c r="CF204" s="70"/>
      <c r="CG204" s="71"/>
      <c r="CH204" s="51"/>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70"/>
      <c r="DO204" s="70"/>
      <c r="DP204" s="52"/>
      <c r="DQ204" s="74"/>
      <c r="DR204" s="74"/>
    </row>
    <row r="205" spans="1:122">
      <c r="A205" s="51"/>
      <c r="B205" s="51"/>
      <c r="C205" s="52"/>
      <c r="D205" s="52"/>
      <c r="E205" s="52"/>
      <c r="F205" s="52"/>
      <c r="G205" s="53"/>
      <c r="H205" s="53"/>
      <c r="I205" s="52"/>
      <c r="J205" s="52"/>
      <c r="K205" s="52"/>
      <c r="L205" s="51"/>
      <c r="M205" s="52"/>
      <c r="N205" s="52"/>
      <c r="O205" s="53"/>
      <c r="P205" s="52"/>
      <c r="Q205" s="52"/>
      <c r="R205" s="53"/>
      <c r="S205" s="52"/>
      <c r="T205" s="53"/>
      <c r="U205" s="52"/>
      <c r="V205" s="52"/>
      <c r="W205" s="52"/>
      <c r="X205" s="52"/>
      <c r="Y205" s="52"/>
      <c r="Z205" s="52"/>
      <c r="AA205" s="52"/>
      <c r="AB205" s="53"/>
      <c r="AC205" s="52"/>
      <c r="AD205" s="64"/>
      <c r="AE205" s="52"/>
      <c r="AF205" s="52"/>
      <c r="AG205" s="52"/>
      <c r="AH205" s="52"/>
      <c r="AI205" s="52"/>
      <c r="AJ205" s="52"/>
      <c r="AK205" s="52"/>
      <c r="AL205" s="52"/>
      <c r="AM205" s="52"/>
      <c r="AN205" s="52"/>
      <c r="AO205" s="52"/>
      <c r="AP205" s="52"/>
      <c r="AQ205" s="52"/>
      <c r="AR205" s="52"/>
      <c r="AS205" s="52"/>
      <c r="AT205" s="53"/>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3"/>
      <c r="BY205" s="53"/>
      <c r="BZ205" s="53"/>
      <c r="CA205" s="53"/>
      <c r="CB205" s="53"/>
      <c r="CC205" s="52"/>
      <c r="CD205" s="64"/>
      <c r="CE205" s="51"/>
      <c r="CF205" s="70"/>
      <c r="CG205" s="71"/>
      <c r="CH205" s="51"/>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70"/>
      <c r="DO205" s="70"/>
      <c r="DP205" s="52"/>
      <c r="DQ205" s="74"/>
      <c r="DR205" s="74"/>
    </row>
    <row r="206" spans="1:122">
      <c r="A206" s="51"/>
      <c r="B206" s="51"/>
      <c r="C206" s="52"/>
      <c r="D206" s="52"/>
      <c r="E206" s="52"/>
      <c r="F206" s="52"/>
      <c r="G206" s="53"/>
      <c r="H206" s="53"/>
      <c r="I206" s="52"/>
      <c r="J206" s="52"/>
      <c r="K206" s="52"/>
      <c r="L206" s="51"/>
      <c r="M206" s="52"/>
      <c r="N206" s="52"/>
      <c r="O206" s="53"/>
      <c r="P206" s="52"/>
      <c r="Q206" s="52"/>
      <c r="R206" s="53"/>
      <c r="S206" s="52"/>
      <c r="T206" s="53"/>
      <c r="U206" s="52"/>
      <c r="V206" s="52"/>
      <c r="W206" s="52"/>
      <c r="X206" s="52"/>
      <c r="Y206" s="52"/>
      <c r="Z206" s="52"/>
      <c r="AA206" s="52"/>
      <c r="AB206" s="53"/>
      <c r="AC206" s="52"/>
      <c r="AD206" s="64"/>
      <c r="AE206" s="52"/>
      <c r="AF206" s="52"/>
      <c r="AG206" s="52"/>
      <c r="AH206" s="52"/>
      <c r="AI206" s="52"/>
      <c r="AJ206" s="52"/>
      <c r="AK206" s="52"/>
      <c r="AL206" s="52"/>
      <c r="AM206" s="52"/>
      <c r="AN206" s="52"/>
      <c r="AO206" s="52"/>
      <c r="AP206" s="52"/>
      <c r="AQ206" s="52"/>
      <c r="AR206" s="52"/>
      <c r="AS206" s="52"/>
      <c r="AT206" s="53"/>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3"/>
      <c r="BY206" s="53"/>
      <c r="BZ206" s="53"/>
      <c r="CA206" s="53"/>
      <c r="CB206" s="53"/>
      <c r="CC206" s="52"/>
      <c r="CD206" s="64"/>
      <c r="CE206" s="51"/>
      <c r="CF206" s="70"/>
      <c r="CG206" s="71"/>
      <c r="CH206" s="51"/>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70"/>
      <c r="DO206" s="70"/>
      <c r="DP206" s="52"/>
      <c r="DQ206" s="74"/>
      <c r="DR206" s="74"/>
    </row>
    <row r="207" spans="1:122">
      <c r="A207" s="51"/>
      <c r="B207" s="51"/>
      <c r="C207" s="52"/>
      <c r="D207" s="52"/>
      <c r="E207" s="52"/>
      <c r="F207" s="52"/>
      <c r="G207" s="53"/>
      <c r="H207" s="53"/>
      <c r="I207" s="52"/>
      <c r="J207" s="52"/>
      <c r="K207" s="52"/>
      <c r="L207" s="51"/>
      <c r="M207" s="52"/>
      <c r="N207" s="52"/>
      <c r="O207" s="53"/>
      <c r="P207" s="52"/>
      <c r="Q207" s="52"/>
      <c r="R207" s="53"/>
      <c r="S207" s="52"/>
      <c r="T207" s="53"/>
      <c r="U207" s="52"/>
      <c r="V207" s="52"/>
      <c r="W207" s="52"/>
      <c r="X207" s="52"/>
      <c r="Y207" s="52"/>
      <c r="Z207" s="52"/>
      <c r="AA207" s="52"/>
      <c r="AB207" s="53"/>
      <c r="AC207" s="52"/>
      <c r="AD207" s="64"/>
      <c r="AE207" s="52"/>
      <c r="AF207" s="52"/>
      <c r="AG207" s="52"/>
      <c r="AH207" s="52"/>
      <c r="AI207" s="52"/>
      <c r="AJ207" s="52"/>
      <c r="AK207" s="52"/>
      <c r="AL207" s="52"/>
      <c r="AM207" s="52"/>
      <c r="AN207" s="52"/>
      <c r="AO207" s="52"/>
      <c r="AP207" s="52"/>
      <c r="AQ207" s="52"/>
      <c r="AR207" s="52"/>
      <c r="AS207" s="52"/>
      <c r="AT207" s="53"/>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3"/>
      <c r="BY207" s="53"/>
      <c r="BZ207" s="53"/>
      <c r="CA207" s="53"/>
      <c r="CB207" s="53"/>
      <c r="CC207" s="52"/>
      <c r="CD207" s="64"/>
      <c r="CE207" s="51"/>
      <c r="CF207" s="70"/>
      <c r="CG207" s="71"/>
      <c r="CH207" s="51"/>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70"/>
      <c r="DO207" s="70"/>
      <c r="DP207" s="52"/>
      <c r="DQ207" s="74"/>
      <c r="DR207" s="74"/>
    </row>
    <row r="208" spans="1:122">
      <c r="A208" s="51"/>
      <c r="B208" s="51"/>
      <c r="C208" s="52"/>
      <c r="D208" s="52"/>
      <c r="E208" s="52"/>
      <c r="F208" s="52"/>
      <c r="G208" s="53"/>
      <c r="H208" s="53"/>
      <c r="I208" s="52"/>
      <c r="J208" s="52"/>
      <c r="K208" s="52"/>
      <c r="L208" s="51"/>
      <c r="M208" s="52"/>
      <c r="N208" s="52"/>
      <c r="O208" s="53"/>
      <c r="P208" s="52"/>
      <c r="Q208" s="52"/>
      <c r="R208" s="53"/>
      <c r="S208" s="52"/>
      <c r="T208" s="53"/>
      <c r="U208" s="52"/>
      <c r="V208" s="52"/>
      <c r="W208" s="52"/>
      <c r="X208" s="52"/>
      <c r="Y208" s="52"/>
      <c r="Z208" s="52"/>
      <c r="AA208" s="52"/>
      <c r="AB208" s="53"/>
      <c r="AC208" s="52"/>
      <c r="AD208" s="64"/>
      <c r="AE208" s="52"/>
      <c r="AF208" s="52"/>
      <c r="AG208" s="52"/>
      <c r="AH208" s="52"/>
      <c r="AI208" s="52"/>
      <c r="AJ208" s="52"/>
      <c r="AK208" s="52"/>
      <c r="AL208" s="52"/>
      <c r="AM208" s="52"/>
      <c r="AN208" s="52"/>
      <c r="AO208" s="52"/>
      <c r="AP208" s="52"/>
      <c r="AQ208" s="52"/>
      <c r="AR208" s="52"/>
      <c r="AS208" s="52"/>
      <c r="AT208" s="53"/>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3"/>
      <c r="BY208" s="53"/>
      <c r="BZ208" s="53"/>
      <c r="CA208" s="53"/>
      <c r="CB208" s="53"/>
      <c r="CC208" s="52"/>
      <c r="CD208" s="64"/>
      <c r="CE208" s="51"/>
      <c r="CF208" s="70"/>
      <c r="CG208" s="71"/>
      <c r="CH208" s="51"/>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70"/>
      <c r="DO208" s="70"/>
      <c r="DP208" s="52"/>
      <c r="DQ208" s="74"/>
      <c r="DR208" s="74"/>
    </row>
    <row r="209" spans="1:122">
      <c r="A209" s="51"/>
      <c r="B209" s="51"/>
      <c r="C209" s="52"/>
      <c r="D209" s="52"/>
      <c r="E209" s="52"/>
      <c r="F209" s="52"/>
      <c r="G209" s="53"/>
      <c r="H209" s="53"/>
      <c r="I209" s="52"/>
      <c r="J209" s="52"/>
      <c r="K209" s="52"/>
      <c r="L209" s="51"/>
      <c r="M209" s="52"/>
      <c r="N209" s="52"/>
      <c r="O209" s="53"/>
      <c r="P209" s="52"/>
      <c r="Q209" s="52"/>
      <c r="R209" s="53"/>
      <c r="S209" s="52"/>
      <c r="T209" s="53"/>
      <c r="U209" s="52"/>
      <c r="V209" s="52"/>
      <c r="W209" s="52"/>
      <c r="X209" s="52"/>
      <c r="Y209" s="52"/>
      <c r="Z209" s="52"/>
      <c r="AA209" s="52"/>
      <c r="AB209" s="53"/>
      <c r="AC209" s="52"/>
      <c r="AD209" s="64"/>
      <c r="AE209" s="52"/>
      <c r="AF209" s="52"/>
      <c r="AG209" s="52"/>
      <c r="AH209" s="52"/>
      <c r="AI209" s="52"/>
      <c r="AJ209" s="52"/>
      <c r="AK209" s="52"/>
      <c r="AL209" s="52"/>
      <c r="AM209" s="52"/>
      <c r="AN209" s="52"/>
      <c r="AO209" s="52"/>
      <c r="AP209" s="52"/>
      <c r="AQ209" s="52"/>
      <c r="AR209" s="52"/>
      <c r="AS209" s="52"/>
      <c r="AT209" s="53"/>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3"/>
      <c r="BY209" s="53"/>
      <c r="BZ209" s="53"/>
      <c r="CA209" s="53"/>
      <c r="CB209" s="53"/>
      <c r="CC209" s="52"/>
      <c r="CD209" s="64"/>
      <c r="CE209" s="51"/>
      <c r="CF209" s="70"/>
      <c r="CG209" s="71"/>
      <c r="CH209" s="51"/>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70"/>
      <c r="DO209" s="70"/>
      <c r="DP209" s="52"/>
      <c r="DQ209" s="74"/>
      <c r="DR209" s="74"/>
    </row>
    <row r="210" spans="1:122">
      <c r="A210" s="51"/>
      <c r="B210" s="51"/>
      <c r="C210" s="52"/>
      <c r="D210" s="52"/>
      <c r="E210" s="52"/>
      <c r="F210" s="52"/>
      <c r="G210" s="53"/>
      <c r="H210" s="53"/>
      <c r="I210" s="52"/>
      <c r="J210" s="52"/>
      <c r="K210" s="52"/>
      <c r="L210" s="51"/>
      <c r="M210" s="52"/>
      <c r="N210" s="52"/>
      <c r="O210" s="53"/>
      <c r="P210" s="52"/>
      <c r="Q210" s="52"/>
      <c r="R210" s="53"/>
      <c r="S210" s="52"/>
      <c r="T210" s="53"/>
      <c r="U210" s="52"/>
      <c r="V210" s="52"/>
      <c r="W210" s="52"/>
      <c r="X210" s="52"/>
      <c r="Y210" s="52"/>
      <c r="Z210" s="52"/>
      <c r="AA210" s="52"/>
      <c r="AB210" s="53"/>
      <c r="AC210" s="52"/>
      <c r="AD210" s="64"/>
      <c r="AE210" s="52"/>
      <c r="AF210" s="52"/>
      <c r="AG210" s="52"/>
      <c r="AH210" s="52"/>
      <c r="AI210" s="52"/>
      <c r="AJ210" s="52"/>
      <c r="AK210" s="52"/>
      <c r="AL210" s="52"/>
      <c r="AM210" s="52"/>
      <c r="AN210" s="52"/>
      <c r="AO210" s="52"/>
      <c r="AP210" s="52"/>
      <c r="AQ210" s="52"/>
      <c r="AR210" s="52"/>
      <c r="AS210" s="52"/>
      <c r="AT210" s="53"/>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3"/>
      <c r="BY210" s="53"/>
      <c r="BZ210" s="53"/>
      <c r="CA210" s="53"/>
      <c r="CB210" s="53"/>
      <c r="CC210" s="52"/>
      <c r="CD210" s="64"/>
      <c r="CE210" s="51"/>
      <c r="CF210" s="70"/>
      <c r="CG210" s="71"/>
      <c r="CH210" s="51"/>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70"/>
      <c r="DO210" s="70"/>
      <c r="DP210" s="52"/>
      <c r="DQ210" s="74"/>
      <c r="DR210" s="74"/>
    </row>
    <row r="211" spans="1:122">
      <c r="A211" s="51"/>
      <c r="B211" s="51"/>
      <c r="C211" s="52"/>
      <c r="D211" s="52"/>
      <c r="E211" s="52"/>
      <c r="F211" s="52"/>
      <c r="G211" s="53"/>
      <c r="H211" s="53"/>
      <c r="I211" s="52"/>
      <c r="J211" s="52"/>
      <c r="K211" s="52"/>
      <c r="L211" s="51"/>
      <c r="M211" s="52"/>
      <c r="N211" s="52"/>
      <c r="O211" s="53"/>
      <c r="P211" s="52"/>
      <c r="Q211" s="52"/>
      <c r="R211" s="53"/>
      <c r="S211" s="52"/>
      <c r="T211" s="53"/>
      <c r="U211" s="52"/>
      <c r="V211" s="52"/>
      <c r="W211" s="52"/>
      <c r="X211" s="52"/>
      <c r="Y211" s="52"/>
      <c r="Z211" s="52"/>
      <c r="AA211" s="52"/>
      <c r="AB211" s="53"/>
      <c r="AC211" s="52"/>
      <c r="AD211" s="64"/>
      <c r="AE211" s="52"/>
      <c r="AF211" s="52"/>
      <c r="AG211" s="52"/>
      <c r="AH211" s="52"/>
      <c r="AI211" s="52"/>
      <c r="AJ211" s="52"/>
      <c r="AK211" s="52"/>
      <c r="AL211" s="52"/>
      <c r="AM211" s="52"/>
      <c r="AN211" s="52"/>
      <c r="AO211" s="52"/>
      <c r="AP211" s="52"/>
      <c r="AQ211" s="52"/>
      <c r="AR211" s="52"/>
      <c r="AS211" s="52"/>
      <c r="AT211" s="53"/>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3"/>
      <c r="BY211" s="53"/>
      <c r="BZ211" s="53"/>
      <c r="CA211" s="53"/>
      <c r="CB211" s="53"/>
      <c r="CC211" s="52"/>
      <c r="CD211" s="64"/>
      <c r="CE211" s="51"/>
      <c r="CF211" s="70"/>
      <c r="CG211" s="71"/>
      <c r="CH211" s="51"/>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70"/>
      <c r="DO211" s="70"/>
      <c r="DP211" s="52"/>
      <c r="DQ211" s="74"/>
      <c r="DR211" s="74"/>
    </row>
    <row r="212" spans="1:122">
      <c r="A212" s="51"/>
      <c r="B212" s="51"/>
      <c r="C212" s="52"/>
      <c r="D212" s="52"/>
      <c r="E212" s="52"/>
      <c r="F212" s="52"/>
      <c r="G212" s="53"/>
      <c r="H212" s="53"/>
      <c r="I212" s="52"/>
      <c r="J212" s="52"/>
      <c r="K212" s="52"/>
      <c r="L212" s="51"/>
      <c r="M212" s="52"/>
      <c r="N212" s="52"/>
      <c r="O212" s="53"/>
      <c r="P212" s="52"/>
      <c r="Q212" s="52"/>
      <c r="R212" s="53"/>
      <c r="S212" s="52"/>
      <c r="T212" s="53"/>
      <c r="U212" s="52"/>
      <c r="V212" s="52"/>
      <c r="W212" s="52"/>
      <c r="X212" s="52"/>
      <c r="Y212" s="52"/>
      <c r="Z212" s="52"/>
      <c r="AA212" s="52"/>
      <c r="AB212" s="53"/>
      <c r="AC212" s="52"/>
      <c r="AD212" s="64"/>
      <c r="AE212" s="52"/>
      <c r="AF212" s="52"/>
      <c r="AG212" s="52"/>
      <c r="AH212" s="52"/>
      <c r="AI212" s="52"/>
      <c r="AJ212" s="52"/>
      <c r="AK212" s="52"/>
      <c r="AL212" s="52"/>
      <c r="AM212" s="52"/>
      <c r="AN212" s="52"/>
      <c r="AO212" s="52"/>
      <c r="AP212" s="52"/>
      <c r="AQ212" s="52"/>
      <c r="AR212" s="52"/>
      <c r="AS212" s="52"/>
      <c r="AT212" s="53"/>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3"/>
      <c r="BY212" s="53"/>
      <c r="BZ212" s="53"/>
      <c r="CA212" s="53"/>
      <c r="CB212" s="53"/>
      <c r="CC212" s="52"/>
      <c r="CD212" s="64"/>
      <c r="CE212" s="51"/>
      <c r="CF212" s="70"/>
      <c r="CG212" s="71"/>
      <c r="CH212" s="51"/>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70"/>
      <c r="DO212" s="70"/>
      <c r="DP212" s="52"/>
      <c r="DQ212" s="74"/>
      <c r="DR212" s="74"/>
    </row>
    <row r="213" spans="1:122">
      <c r="A213" s="51"/>
      <c r="B213" s="51"/>
      <c r="C213" s="52"/>
      <c r="D213" s="52"/>
      <c r="E213" s="52"/>
      <c r="F213" s="52"/>
      <c r="G213" s="53"/>
      <c r="H213" s="53"/>
      <c r="I213" s="52"/>
      <c r="J213" s="52"/>
      <c r="K213" s="52"/>
      <c r="L213" s="51"/>
      <c r="M213" s="52"/>
      <c r="N213" s="52"/>
      <c r="O213" s="53"/>
      <c r="P213" s="52"/>
      <c r="Q213" s="52"/>
      <c r="R213" s="53"/>
      <c r="S213" s="52"/>
      <c r="T213" s="53"/>
      <c r="U213" s="52"/>
      <c r="V213" s="52"/>
      <c r="W213" s="52"/>
      <c r="X213" s="52"/>
      <c r="Y213" s="52"/>
      <c r="Z213" s="52"/>
      <c r="AA213" s="52"/>
      <c r="AB213" s="53"/>
      <c r="AC213" s="52"/>
      <c r="AD213" s="64"/>
      <c r="AE213" s="52"/>
      <c r="AF213" s="52"/>
      <c r="AG213" s="52"/>
      <c r="AH213" s="52"/>
      <c r="AI213" s="52"/>
      <c r="AJ213" s="52"/>
      <c r="AK213" s="52"/>
      <c r="AL213" s="52"/>
      <c r="AM213" s="52"/>
      <c r="AN213" s="52"/>
      <c r="AO213" s="52"/>
      <c r="AP213" s="52"/>
      <c r="AQ213" s="52"/>
      <c r="AR213" s="52"/>
      <c r="AS213" s="52"/>
      <c r="AT213" s="53"/>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3"/>
      <c r="BY213" s="53"/>
      <c r="BZ213" s="53"/>
      <c r="CA213" s="53"/>
      <c r="CB213" s="53"/>
      <c r="CC213" s="52"/>
      <c r="CD213" s="64"/>
      <c r="CE213" s="51"/>
      <c r="CF213" s="70"/>
      <c r="CG213" s="71"/>
      <c r="CH213" s="51"/>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70"/>
      <c r="DO213" s="70"/>
      <c r="DP213" s="52"/>
      <c r="DQ213" s="74"/>
      <c r="DR213" s="74"/>
    </row>
    <row r="214" spans="1:122">
      <c r="A214" s="51"/>
      <c r="B214" s="51"/>
      <c r="C214" s="52"/>
      <c r="D214" s="52"/>
      <c r="E214" s="52"/>
      <c r="F214" s="52"/>
      <c r="G214" s="53"/>
      <c r="H214" s="53"/>
      <c r="I214" s="52"/>
      <c r="J214" s="52"/>
      <c r="K214" s="52"/>
      <c r="L214" s="51"/>
      <c r="M214" s="52"/>
      <c r="N214" s="52"/>
      <c r="O214" s="53"/>
      <c r="P214" s="52"/>
      <c r="Q214" s="52"/>
      <c r="R214" s="53"/>
      <c r="S214" s="52"/>
      <c r="T214" s="53"/>
      <c r="U214" s="52"/>
      <c r="V214" s="52"/>
      <c r="W214" s="52"/>
      <c r="X214" s="52"/>
      <c r="Y214" s="52"/>
      <c r="Z214" s="52"/>
      <c r="AA214" s="52"/>
      <c r="AB214" s="53"/>
      <c r="AC214" s="52"/>
      <c r="AD214" s="64"/>
      <c r="AE214" s="52"/>
      <c r="AF214" s="52"/>
      <c r="AG214" s="52"/>
      <c r="AH214" s="52"/>
      <c r="AI214" s="52"/>
      <c r="AJ214" s="52"/>
      <c r="AK214" s="52"/>
      <c r="AL214" s="52"/>
      <c r="AM214" s="52"/>
      <c r="AN214" s="52"/>
      <c r="AO214" s="52"/>
      <c r="AP214" s="52"/>
      <c r="AQ214" s="52"/>
      <c r="AR214" s="52"/>
      <c r="AS214" s="52"/>
      <c r="AT214" s="53"/>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3"/>
      <c r="BY214" s="53"/>
      <c r="BZ214" s="53"/>
      <c r="CA214" s="53"/>
      <c r="CB214" s="53"/>
      <c r="CC214" s="52"/>
      <c r="CD214" s="64"/>
      <c r="CE214" s="51"/>
      <c r="CF214" s="70"/>
      <c r="CG214" s="71"/>
      <c r="CH214" s="51"/>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70"/>
      <c r="DO214" s="70"/>
      <c r="DP214" s="52"/>
      <c r="DQ214" s="74"/>
      <c r="DR214" s="74"/>
    </row>
    <row r="215" spans="1:122">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564</v>
      </c>
      <c r="B2" s="28"/>
      <c r="C2" s="28"/>
      <c r="D2" s="29"/>
      <c r="E2" s="30" t="s">
        <v>564</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27200451700</v>
      </c>
      <c r="C8" s="33"/>
      <c r="D8" s="33"/>
      <c r="E8" s="34" t="s">
        <v>465</v>
      </c>
      <c r="F8" s="36" t="str">
        <f>MIDB($E$2,9,11)</f>
        <v>27200451700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0013112</v>
      </c>
      <c r="C12" s="33"/>
      <c r="D12" s="33"/>
      <c r="E12" s="34" t="s">
        <v>469</v>
      </c>
      <c r="F12" s="36" t="str">
        <f>MIDB($E$2,20,7)</f>
        <v>0013112</v>
      </c>
      <c r="G12" s="34"/>
      <c r="H12" s="34"/>
    </row>
    <row r="13" spans="1:8">
      <c r="A13" s="33" t="s">
        <v>470</v>
      </c>
      <c r="B13" s="35" t="str">
        <f>MIDB($A$2,27,11)</f>
        <v>27200451701</v>
      </c>
      <c r="C13" s="33"/>
      <c r="D13" s="33"/>
      <c r="E13" s="34" t="s">
        <v>470</v>
      </c>
      <c r="F13" s="36" t="str">
        <f>MIDB($E$2,27,11)</f>
        <v>27200451701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0013112</v>
      </c>
      <c r="C17" s="33"/>
      <c r="D17" s="33"/>
      <c r="E17" s="34" t="s">
        <v>471</v>
      </c>
      <c r="F17" s="36" t="str">
        <f>MIDB($E$2,38,7)</f>
        <v>0013112</v>
      </c>
      <c r="G17" s="34"/>
      <c r="H17" s="34"/>
    </row>
    <row r="18" spans="1:8">
      <c r="A18" s="33" t="s">
        <v>472</v>
      </c>
      <c r="B18" s="35" t="str">
        <f>MIDB($A$2,45,8)</f>
        <v>       1</v>
      </c>
      <c r="C18" s="33"/>
      <c r="D18" s="33"/>
      <c r="E18" s="34" t="s">
        <v>472</v>
      </c>
      <c r="F18" s="36" t="str">
        <f>MIDB($E$2,45,8)</f>
        <v>       1</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0105</v>
      </c>
      <c r="C25" s="33"/>
      <c r="D25" s="33"/>
      <c r="E25" s="34" t="s">
        <v>479</v>
      </c>
      <c r="F25" s="36" t="str">
        <f>MIDB($E$2,65,4)</f>
        <v>0105</v>
      </c>
      <c r="G25" s="34"/>
      <c r="H25" s="34"/>
    </row>
    <row r="26" spans="1:8">
      <c r="A26" s="33" t="s">
        <v>480</v>
      </c>
      <c r="B26" s="33"/>
      <c r="C26" s="33"/>
      <c r="D26" s="33"/>
      <c r="E26" s="34" t="s">
        <v>480</v>
      </c>
      <c r="F26" s="34"/>
      <c r="G26" s="34"/>
      <c r="H26" s="34"/>
    </row>
    <row r="27" spans="1:8">
      <c r="A27" s="33" t="s">
        <v>481</v>
      </c>
      <c r="B27" s="35" t="str">
        <f>MIDB($A$2,69,4)</f>
        <v>0101</v>
      </c>
      <c r="C27" s="33"/>
      <c r="D27" s="33"/>
      <c r="E27" s="34" t="s">
        <v>481</v>
      </c>
      <c r="F27" s="36" t="str">
        <f>MIDB($A$2,69,4)</f>
        <v>0101</v>
      </c>
      <c r="G27" s="34"/>
      <c r="H27" s="34"/>
    </row>
    <row r="28" spans="1:8">
      <c r="A28" s="33" t="s">
        <v>480</v>
      </c>
      <c r="B28" s="33"/>
      <c r="C28" s="33"/>
      <c r="D28" s="33"/>
      <c r="E28" s="34" t="s">
        <v>480</v>
      </c>
      <c r="F28" s="34"/>
      <c r="G28" s="34"/>
      <c r="H28" s="34"/>
    </row>
    <row r="29" spans="1:8">
      <c r="A29" s="33" t="s">
        <v>482</v>
      </c>
      <c r="B29" s="37" t="str">
        <f>MIDB($A$2,73,1)</f>
        <v>3</v>
      </c>
      <c r="C29" s="33"/>
      <c r="D29" s="33"/>
      <c r="E29" s="34" t="s">
        <v>482</v>
      </c>
      <c r="F29" s="37" t="str">
        <f>MIDB($E$2,73,1)</f>
        <v>3</v>
      </c>
      <c r="G29" s="34"/>
      <c r="H29" s="34"/>
    </row>
    <row r="30" spans="1:8">
      <c r="A30" s="33" t="s">
        <v>483</v>
      </c>
      <c r="B30" s="37" t="str">
        <f>MIDB($A$2,74,1)</f>
        <v>3</v>
      </c>
      <c r="C30" s="33"/>
      <c r="D30" s="33"/>
      <c r="E30" s="34" t="s">
        <v>483</v>
      </c>
      <c r="F30" s="37" t="str">
        <f>MIDB($E$2,74,1)</f>
        <v>3</v>
      </c>
      <c r="G30" s="34"/>
      <c r="H30" s="34"/>
    </row>
    <row r="31" spans="1:8">
      <c r="A31" s="33" t="s">
        <v>484</v>
      </c>
      <c r="B31" s="37" t="str">
        <f>MIDB($A$2,75,1)</f>
        <v>3</v>
      </c>
      <c r="C31" s="33"/>
      <c r="D31" s="33"/>
      <c r="E31" s="34" t="s">
        <v>484</v>
      </c>
      <c r="F31" s="37" t="str">
        <f>MIDB($E$2,75,1)</f>
        <v>3</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007925</v>
      </c>
      <c r="C44" s="38"/>
      <c r="D44" s="38"/>
      <c r="E44" s="39" t="s">
        <v>495</v>
      </c>
      <c r="F44" s="36" t="str">
        <f>MIDB($E$2,105,6)</f>
        <v>007925</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05"/>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578</v>
      </c>
    </row>
    <row r="3" ht="30.75" spans="1:1">
      <c r="A3" s="23" t="s">
        <v>579</v>
      </c>
    </row>
    <row r="84" spans="1:122">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row>
    <row r="85" ht="30.75" spans="1:122">
      <c r="A85" s="23" t="s">
        <v>580</v>
      </c>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row>
    <row r="86" spans="1:122">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row>
    <row r="87" spans="1:1">
      <c r="A87" s="41" t="s">
        <v>247</v>
      </c>
    </row>
    <row r="88" spans="1:1">
      <c r="A88" s="41" t="s">
        <v>581</v>
      </c>
    </row>
    <row r="89" spans="1:120">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ht="27" spans="1:120">
      <c r="A90" s="44" t="s">
        <v>249</v>
      </c>
      <c r="B90" s="44" t="s">
        <v>250</v>
      </c>
      <c r="C90" s="44" t="s">
        <v>251</v>
      </c>
      <c r="D90" s="44" t="s">
        <v>252</v>
      </c>
      <c r="E90" s="44" t="s">
        <v>253</v>
      </c>
      <c r="F90" s="44" t="s">
        <v>156</v>
      </c>
      <c r="G90" s="44" t="s">
        <v>254</v>
      </c>
      <c r="H90" s="44" t="s">
        <v>255</v>
      </c>
      <c r="I90" s="44" t="s">
        <v>256</v>
      </c>
      <c r="J90" s="44" t="s">
        <v>257</v>
      </c>
      <c r="K90" s="44" t="s">
        <v>258</v>
      </c>
      <c r="L90" s="44" t="s">
        <v>259</v>
      </c>
      <c r="M90" s="44" t="s">
        <v>260</v>
      </c>
      <c r="N90" s="44" t="s">
        <v>261</v>
      </c>
      <c r="O90" s="44" t="s">
        <v>262</v>
      </c>
      <c r="P90" s="44" t="s">
        <v>263</v>
      </c>
      <c r="Q90" s="44" t="s">
        <v>264</v>
      </c>
      <c r="R90" s="44" t="s">
        <v>265</v>
      </c>
      <c r="S90" s="44" t="s">
        <v>266</v>
      </c>
      <c r="T90" s="44" t="s">
        <v>267</v>
      </c>
      <c r="U90" s="44" t="s">
        <v>268</v>
      </c>
      <c r="V90" s="44" t="s">
        <v>269</v>
      </c>
      <c r="W90" s="44" t="s">
        <v>270</v>
      </c>
      <c r="X90" s="44" t="s">
        <v>271</v>
      </c>
      <c r="Y90" s="44" t="s">
        <v>272</v>
      </c>
      <c r="Z90" s="44" t="s">
        <v>273</v>
      </c>
      <c r="AA90" s="44" t="s">
        <v>274</v>
      </c>
      <c r="AB90" s="44" t="s">
        <v>275</v>
      </c>
      <c r="AC90" s="44" t="s">
        <v>276</v>
      </c>
      <c r="AD90" s="44" t="s">
        <v>277</v>
      </c>
      <c r="AE90" s="44" t="s">
        <v>278</v>
      </c>
      <c r="AF90" s="44" t="s">
        <v>279</v>
      </c>
      <c r="AG90" s="44" t="s">
        <v>159</v>
      </c>
      <c r="AH90" s="44" t="s">
        <v>280</v>
      </c>
      <c r="AI90" s="44" t="s">
        <v>157</v>
      </c>
      <c r="AJ90" s="44" t="s">
        <v>281</v>
      </c>
      <c r="AK90" s="44" t="s">
        <v>282</v>
      </c>
      <c r="AL90" s="44" t="s">
        <v>283</v>
      </c>
      <c r="AM90" s="44" t="s">
        <v>284</v>
      </c>
      <c r="AN90" s="44" t="s">
        <v>285</v>
      </c>
      <c r="AO90" s="44" t="s">
        <v>286</v>
      </c>
      <c r="AP90" s="44" t="s">
        <v>287</v>
      </c>
      <c r="AQ90" s="44" t="s">
        <v>288</v>
      </c>
      <c r="AR90" s="44" t="s">
        <v>289</v>
      </c>
      <c r="AS90" s="44" t="s">
        <v>290</v>
      </c>
      <c r="AT90" s="44" t="s">
        <v>291</v>
      </c>
      <c r="AU90" s="44" t="s">
        <v>292</v>
      </c>
      <c r="AV90" s="44" t="s">
        <v>293</v>
      </c>
      <c r="AW90" s="44" t="s">
        <v>294</v>
      </c>
      <c r="AX90" s="44" t="s">
        <v>295</v>
      </c>
      <c r="AY90" s="44" t="s">
        <v>296</v>
      </c>
      <c r="AZ90" s="44" t="s">
        <v>297</v>
      </c>
      <c r="BA90" s="44" t="s">
        <v>298</v>
      </c>
      <c r="BB90" s="44" t="s">
        <v>299</v>
      </c>
      <c r="BC90" s="44" t="s">
        <v>300</v>
      </c>
      <c r="BD90" s="44" t="s">
        <v>301</v>
      </c>
      <c r="BE90" s="44" t="s">
        <v>302</v>
      </c>
      <c r="BF90" s="44" t="s">
        <v>303</v>
      </c>
      <c r="BG90" s="44" t="s">
        <v>304</v>
      </c>
      <c r="BH90" s="44" t="s">
        <v>305</v>
      </c>
      <c r="BI90" s="44" t="s">
        <v>306</v>
      </c>
      <c r="BJ90" s="44" t="s">
        <v>307</v>
      </c>
      <c r="BK90" s="44" t="s">
        <v>308</v>
      </c>
      <c r="BL90" s="44" t="s">
        <v>309</v>
      </c>
      <c r="BM90" s="44" t="s">
        <v>310</v>
      </c>
      <c r="BN90" s="44" t="s">
        <v>311</v>
      </c>
      <c r="BO90" s="44" t="s">
        <v>312</v>
      </c>
      <c r="BP90" s="44" t="s">
        <v>313</v>
      </c>
      <c r="BQ90" s="44" t="s">
        <v>314</v>
      </c>
      <c r="BR90" s="44" t="s">
        <v>315</v>
      </c>
      <c r="BS90" s="44" t="s">
        <v>316</v>
      </c>
      <c r="BT90" s="44" t="s">
        <v>317</v>
      </c>
      <c r="BU90" s="44" t="s">
        <v>318</v>
      </c>
      <c r="BV90" s="44" t="s">
        <v>319</v>
      </c>
      <c r="BW90" s="44" t="s">
        <v>320</v>
      </c>
      <c r="BX90" s="44" t="s">
        <v>321</v>
      </c>
      <c r="BY90" s="44" t="s">
        <v>322</v>
      </c>
      <c r="BZ90" s="44" t="s">
        <v>323</v>
      </c>
      <c r="CA90" s="44" t="s">
        <v>324</v>
      </c>
      <c r="CB90" s="44" t="s">
        <v>325</v>
      </c>
      <c r="CC90" s="44" t="s">
        <v>326</v>
      </c>
      <c r="CD90" s="44" t="s">
        <v>327</v>
      </c>
      <c r="CE90" s="44" t="s">
        <v>328</v>
      </c>
      <c r="CF90" s="44" t="s">
        <v>329</v>
      </c>
      <c r="CG90" s="44" t="s">
        <v>330</v>
      </c>
      <c r="CH90" s="44" t="s">
        <v>331</v>
      </c>
      <c r="CI90" s="44" t="s">
        <v>332</v>
      </c>
      <c r="CJ90" s="44" t="s">
        <v>333</v>
      </c>
      <c r="CK90" s="44" t="s">
        <v>334</v>
      </c>
      <c r="CL90" s="44" t="s">
        <v>335</v>
      </c>
      <c r="CM90" s="44" t="s">
        <v>336</v>
      </c>
      <c r="CN90" s="44" t="s">
        <v>337</v>
      </c>
      <c r="CO90" s="44" t="s">
        <v>338</v>
      </c>
      <c r="CP90" s="44" t="s">
        <v>339</v>
      </c>
      <c r="CQ90" s="44" t="s">
        <v>340</v>
      </c>
      <c r="CR90" s="44" t="s">
        <v>341</v>
      </c>
      <c r="CS90" s="44" t="s">
        <v>342</v>
      </c>
      <c r="CT90" s="44" t="s">
        <v>343</v>
      </c>
      <c r="CU90" s="44" t="s">
        <v>344</v>
      </c>
      <c r="CV90" s="44" t="s">
        <v>345</v>
      </c>
      <c r="CW90" s="44" t="s">
        <v>346</v>
      </c>
      <c r="CX90" s="44" t="s">
        <v>347</v>
      </c>
      <c r="CY90" s="44" t="s">
        <v>348</v>
      </c>
      <c r="CZ90" s="44" t="s">
        <v>349</v>
      </c>
      <c r="DA90" s="44" t="s">
        <v>350</v>
      </c>
      <c r="DB90" s="44" t="s">
        <v>351</v>
      </c>
      <c r="DC90" s="44" t="s">
        <v>352</v>
      </c>
      <c r="DD90" s="44" t="s">
        <v>353</v>
      </c>
      <c r="DE90" s="44" t="s">
        <v>354</v>
      </c>
      <c r="DF90" s="44" t="s">
        <v>355</v>
      </c>
      <c r="DG90" s="44" t="s">
        <v>356</v>
      </c>
      <c r="DH90" s="44" t="s">
        <v>357</v>
      </c>
      <c r="DI90" s="44" t="s">
        <v>358</v>
      </c>
      <c r="DJ90" s="44" t="s">
        <v>359</v>
      </c>
      <c r="DK90" s="44" t="s">
        <v>360</v>
      </c>
      <c r="DL90" s="44" t="s">
        <v>361</v>
      </c>
      <c r="DM90" s="44" t="s">
        <v>362</v>
      </c>
      <c r="DN90" s="44" t="s">
        <v>208</v>
      </c>
      <c r="DO90" s="44" t="s">
        <v>363</v>
      </c>
      <c r="DP90" s="44" t="s">
        <v>364</v>
      </c>
    </row>
    <row r="91" spans="1:120">
      <c r="A91" s="75">
        <v>44874</v>
      </c>
      <c r="B91" s="75">
        <v>44874</v>
      </c>
      <c r="C91" s="76" t="s">
        <v>582</v>
      </c>
      <c r="D91" s="76" t="s">
        <v>366</v>
      </c>
      <c r="E91" s="76" t="s">
        <v>583</v>
      </c>
      <c r="F91" s="76" t="s">
        <v>584</v>
      </c>
      <c r="G91" s="77">
        <v>1</v>
      </c>
      <c r="H91" s="77">
        <v>0</v>
      </c>
      <c r="I91" s="76" t="s">
        <v>234</v>
      </c>
      <c r="J91" s="76" t="s">
        <v>369</v>
      </c>
      <c r="K91" s="76" t="s">
        <v>369</v>
      </c>
      <c r="L91" s="75">
        <v>44874</v>
      </c>
      <c r="M91" s="76" t="s">
        <v>585</v>
      </c>
      <c r="N91" s="76" t="s">
        <v>366</v>
      </c>
      <c r="O91" s="77">
        <v>0</v>
      </c>
      <c r="P91" s="76" t="s">
        <v>586</v>
      </c>
      <c r="Q91" s="76" t="s">
        <v>372</v>
      </c>
      <c r="R91" s="77">
        <v>70</v>
      </c>
      <c r="S91" s="76" t="s">
        <v>587</v>
      </c>
      <c r="T91" s="77">
        <v>5</v>
      </c>
      <c r="U91" s="76" t="s">
        <v>584</v>
      </c>
      <c r="V91" s="76" t="s">
        <v>374</v>
      </c>
      <c r="W91" s="76" t="s">
        <v>234</v>
      </c>
      <c r="X91" s="76" t="s">
        <v>588</v>
      </c>
      <c r="Y91" s="76" t="s">
        <v>376</v>
      </c>
      <c r="Z91" s="76" t="s">
        <v>377</v>
      </c>
      <c r="AA91" s="76" t="s">
        <v>402</v>
      </c>
      <c r="AB91" s="77">
        <v>2230</v>
      </c>
      <c r="AC91" s="76" t="s">
        <v>379</v>
      </c>
      <c r="AD91" s="102">
        <v>44875.2566666667</v>
      </c>
      <c r="AE91" s="76" t="s">
        <v>403</v>
      </c>
      <c r="AF91" s="76" t="s">
        <v>381</v>
      </c>
      <c r="AG91" s="76" t="s">
        <v>212</v>
      </c>
      <c r="AH91" s="76" t="s">
        <v>213</v>
      </c>
      <c r="AI91" s="76" t="s">
        <v>404</v>
      </c>
      <c r="AJ91" s="76" t="s">
        <v>366</v>
      </c>
      <c r="AK91" s="76" t="s">
        <v>382</v>
      </c>
      <c r="AL91" s="76" t="s">
        <v>366</v>
      </c>
      <c r="AM91" s="76" t="s">
        <v>233</v>
      </c>
      <c r="AN91" s="76" t="s">
        <v>366</v>
      </c>
      <c r="AO91" s="76" t="s">
        <v>589</v>
      </c>
      <c r="AP91" s="76" t="s">
        <v>379</v>
      </c>
      <c r="AQ91" s="76" t="s">
        <v>383</v>
      </c>
      <c r="AR91" s="76" t="s">
        <v>366</v>
      </c>
      <c r="AS91" s="76" t="s">
        <v>366</v>
      </c>
      <c r="AT91" s="77">
        <v>0</v>
      </c>
      <c r="AU91" s="76" t="s">
        <v>366</v>
      </c>
      <c r="AV91" s="76" t="s">
        <v>366</v>
      </c>
      <c r="AW91" s="76" t="s">
        <v>366</v>
      </c>
      <c r="AX91" s="76" t="s">
        <v>405</v>
      </c>
      <c r="AY91" s="76" t="s">
        <v>406</v>
      </c>
      <c r="AZ91" s="76" t="s">
        <v>232</v>
      </c>
      <c r="BA91" s="76" t="s">
        <v>379</v>
      </c>
      <c r="BB91" s="76" t="s">
        <v>382</v>
      </c>
      <c r="BC91" s="76" t="s">
        <v>407</v>
      </c>
      <c r="BD91" s="76" t="s">
        <v>382</v>
      </c>
      <c r="BE91" s="76" t="s">
        <v>387</v>
      </c>
      <c r="BF91" s="76" t="s">
        <v>387</v>
      </c>
      <c r="BG91" s="76" t="s">
        <v>240</v>
      </c>
      <c r="BH91" s="76" t="s">
        <v>234</v>
      </c>
      <c r="BI91" s="76" t="s">
        <v>234</v>
      </c>
      <c r="BJ91" s="76" t="s">
        <v>234</v>
      </c>
      <c r="BK91" s="76" t="s">
        <v>234</v>
      </c>
      <c r="BL91" s="76" t="s">
        <v>399</v>
      </c>
      <c r="BM91" s="76" t="s">
        <v>399</v>
      </c>
      <c r="BN91" s="76" t="s">
        <v>399</v>
      </c>
      <c r="BO91" s="76" t="s">
        <v>366</v>
      </c>
      <c r="BP91" s="76" t="s">
        <v>366</v>
      </c>
      <c r="BQ91" s="76" t="s">
        <v>366</v>
      </c>
      <c r="BR91" s="76" t="s">
        <v>388</v>
      </c>
      <c r="BS91" s="76" t="s">
        <v>382</v>
      </c>
      <c r="BT91" s="76" t="s">
        <v>388</v>
      </c>
      <c r="BU91" s="76" t="s">
        <v>382</v>
      </c>
      <c r="BV91" s="76" t="s">
        <v>523</v>
      </c>
      <c r="BW91" s="76" t="s">
        <v>590</v>
      </c>
      <c r="BX91" s="77">
        <v>1</v>
      </c>
      <c r="BY91" s="77">
        <v>96570</v>
      </c>
      <c r="BZ91" s="77">
        <v>0</v>
      </c>
      <c r="CA91" s="77">
        <v>4</v>
      </c>
      <c r="CB91" s="77">
        <v>10</v>
      </c>
      <c r="CC91" s="76" t="s">
        <v>219</v>
      </c>
      <c r="CD91" s="102">
        <v>45079.6469328704</v>
      </c>
      <c r="CE91" s="75" t="s">
        <v>389</v>
      </c>
      <c r="CF91" s="103">
        <v>45079.6456156944</v>
      </c>
      <c r="CG91" s="104">
        <v>0.645613425925926</v>
      </c>
      <c r="CH91" s="75" t="s">
        <v>389</v>
      </c>
      <c r="CI91" s="76" t="s">
        <v>390</v>
      </c>
      <c r="CJ91" s="76" t="s">
        <v>234</v>
      </c>
      <c r="CK91" s="76" t="s">
        <v>234</v>
      </c>
      <c r="CL91" s="76" t="s">
        <v>225</v>
      </c>
      <c r="CM91" s="76" t="s">
        <v>225</v>
      </c>
      <c r="CN91" s="76" t="s">
        <v>366</v>
      </c>
      <c r="CO91" s="76" t="s">
        <v>225</v>
      </c>
      <c r="CP91" s="76" t="s">
        <v>391</v>
      </c>
      <c r="CQ91" s="76" t="s">
        <v>225</v>
      </c>
      <c r="CR91" s="76" t="s">
        <v>225</v>
      </c>
      <c r="CS91" s="76" t="s">
        <v>229</v>
      </c>
      <c r="CT91" s="76" t="s">
        <v>234</v>
      </c>
      <c r="CU91" s="76" t="s">
        <v>225</v>
      </c>
      <c r="CV91" s="76" t="s">
        <v>234</v>
      </c>
      <c r="CW91" s="76" t="s">
        <v>225</v>
      </c>
      <c r="CX91" s="76" t="s">
        <v>225</v>
      </c>
      <c r="CY91" s="76" t="s">
        <v>234</v>
      </c>
      <c r="CZ91" s="76" t="s">
        <v>234</v>
      </c>
      <c r="DA91" s="76" t="s">
        <v>225</v>
      </c>
      <c r="DB91" s="76" t="s">
        <v>234</v>
      </c>
      <c r="DC91" s="76" t="s">
        <v>234</v>
      </c>
      <c r="DD91" s="76" t="s">
        <v>234</v>
      </c>
      <c r="DE91" s="76" t="s">
        <v>234</v>
      </c>
      <c r="DF91" s="76" t="s">
        <v>225</v>
      </c>
      <c r="DG91" s="76" t="s">
        <v>234</v>
      </c>
      <c r="DH91" s="76" t="s">
        <v>225</v>
      </c>
      <c r="DI91" s="76" t="s">
        <v>225</v>
      </c>
      <c r="DJ91" s="76" t="s">
        <v>225</v>
      </c>
      <c r="DK91" s="76" t="s">
        <v>382</v>
      </c>
      <c r="DL91" s="76" t="s">
        <v>382</v>
      </c>
      <c r="DM91" s="76" t="s">
        <v>382</v>
      </c>
      <c r="DN91" s="103">
        <v>45079.6460911574</v>
      </c>
      <c r="DO91" s="103">
        <v>45079.6456156944</v>
      </c>
      <c r="DP91" s="76" t="s">
        <v>408</v>
      </c>
    </row>
    <row r="92" spans="1:120">
      <c r="A92" s="75">
        <v>44874</v>
      </c>
      <c r="B92" s="75">
        <v>44874</v>
      </c>
      <c r="C92" s="76" t="s">
        <v>582</v>
      </c>
      <c r="D92" s="76" t="s">
        <v>366</v>
      </c>
      <c r="E92" s="76" t="s">
        <v>583</v>
      </c>
      <c r="F92" s="76" t="s">
        <v>591</v>
      </c>
      <c r="G92" s="77">
        <v>1</v>
      </c>
      <c r="H92" s="77">
        <v>0</v>
      </c>
      <c r="I92" s="76" t="s">
        <v>234</v>
      </c>
      <c r="J92" s="76" t="s">
        <v>369</v>
      </c>
      <c r="K92" s="76" t="s">
        <v>369</v>
      </c>
      <c r="L92" s="75">
        <v>44874</v>
      </c>
      <c r="M92" s="76" t="s">
        <v>585</v>
      </c>
      <c r="N92" s="76" t="s">
        <v>366</v>
      </c>
      <c r="O92" s="77">
        <v>0</v>
      </c>
      <c r="P92" s="76" t="s">
        <v>586</v>
      </c>
      <c r="Q92" s="76" t="s">
        <v>372</v>
      </c>
      <c r="R92" s="77">
        <v>70</v>
      </c>
      <c r="S92" s="76" t="s">
        <v>587</v>
      </c>
      <c r="T92" s="77">
        <v>5</v>
      </c>
      <c r="U92" s="76" t="s">
        <v>591</v>
      </c>
      <c r="V92" s="76" t="s">
        <v>374</v>
      </c>
      <c r="W92" s="76" t="s">
        <v>234</v>
      </c>
      <c r="X92" s="76" t="s">
        <v>588</v>
      </c>
      <c r="Y92" s="76" t="s">
        <v>376</v>
      </c>
      <c r="Z92" s="76" t="s">
        <v>377</v>
      </c>
      <c r="AA92" s="76" t="s">
        <v>518</v>
      </c>
      <c r="AB92" s="77">
        <v>2230</v>
      </c>
      <c r="AC92" s="76" t="s">
        <v>379</v>
      </c>
      <c r="AD92" s="102">
        <v>44875.2566666667</v>
      </c>
      <c r="AE92" s="76" t="s">
        <v>380</v>
      </c>
      <c r="AF92" s="76" t="s">
        <v>381</v>
      </c>
      <c r="AG92" s="76" t="s">
        <v>212</v>
      </c>
      <c r="AH92" s="76" t="s">
        <v>213</v>
      </c>
      <c r="AI92" s="76" t="s">
        <v>210</v>
      </c>
      <c r="AJ92" s="76" t="s">
        <v>366</v>
      </c>
      <c r="AK92" s="76" t="s">
        <v>382</v>
      </c>
      <c r="AL92" s="76" t="s">
        <v>366</v>
      </c>
      <c r="AM92" s="76" t="s">
        <v>233</v>
      </c>
      <c r="AN92" s="76" t="s">
        <v>366</v>
      </c>
      <c r="AO92" s="76" t="s">
        <v>589</v>
      </c>
      <c r="AP92" s="76" t="s">
        <v>379</v>
      </c>
      <c r="AQ92" s="76" t="s">
        <v>383</v>
      </c>
      <c r="AR92" s="76" t="s">
        <v>366</v>
      </c>
      <c r="AS92" s="76" t="s">
        <v>366</v>
      </c>
      <c r="AT92" s="77">
        <v>0</v>
      </c>
      <c r="AU92" s="76" t="s">
        <v>366</v>
      </c>
      <c r="AV92" s="76" t="s">
        <v>366</v>
      </c>
      <c r="AW92" s="76" t="s">
        <v>366</v>
      </c>
      <c r="AX92" s="76" t="s">
        <v>384</v>
      </c>
      <c r="AY92" s="76" t="s">
        <v>385</v>
      </c>
      <c r="AZ92" s="76" t="s">
        <v>232</v>
      </c>
      <c r="BA92" s="76" t="s">
        <v>379</v>
      </c>
      <c r="BB92" s="76" t="s">
        <v>382</v>
      </c>
      <c r="BC92" s="76" t="s">
        <v>386</v>
      </c>
      <c r="BD92" s="76" t="s">
        <v>382</v>
      </c>
      <c r="BE92" s="76" t="s">
        <v>387</v>
      </c>
      <c r="BF92" s="76" t="s">
        <v>387</v>
      </c>
      <c r="BG92" s="76" t="s">
        <v>240</v>
      </c>
      <c r="BH92" s="76" t="s">
        <v>234</v>
      </c>
      <c r="BI92" s="76" t="s">
        <v>234</v>
      </c>
      <c r="BJ92" s="76" t="s">
        <v>234</v>
      </c>
      <c r="BK92" s="76" t="s">
        <v>234</v>
      </c>
      <c r="BL92" s="76" t="s">
        <v>240</v>
      </c>
      <c r="BM92" s="76" t="s">
        <v>240</v>
      </c>
      <c r="BN92" s="76" t="s">
        <v>240</v>
      </c>
      <c r="BO92" s="76" t="s">
        <v>366</v>
      </c>
      <c r="BP92" s="76" t="s">
        <v>366</v>
      </c>
      <c r="BQ92" s="76" t="s">
        <v>366</v>
      </c>
      <c r="BR92" s="76" t="s">
        <v>388</v>
      </c>
      <c r="BS92" s="76" t="s">
        <v>382</v>
      </c>
      <c r="BT92" s="76" t="s">
        <v>388</v>
      </c>
      <c r="BU92" s="76" t="s">
        <v>382</v>
      </c>
      <c r="BV92" s="76" t="s">
        <v>523</v>
      </c>
      <c r="BW92" s="76" t="s">
        <v>590</v>
      </c>
      <c r="BX92" s="77">
        <v>1</v>
      </c>
      <c r="BY92" s="77">
        <v>96570</v>
      </c>
      <c r="BZ92" s="77">
        <v>0</v>
      </c>
      <c r="CA92" s="77">
        <v>4</v>
      </c>
      <c r="CB92" s="77">
        <v>3</v>
      </c>
      <c r="CC92" s="76" t="s">
        <v>219</v>
      </c>
      <c r="CD92" s="102">
        <v>45079.6469328704</v>
      </c>
      <c r="CE92" s="75" t="s">
        <v>389</v>
      </c>
      <c r="CF92" s="103">
        <v>45079.645615706</v>
      </c>
      <c r="CG92" s="104">
        <v>0.645613425925926</v>
      </c>
      <c r="CH92" s="75" t="s">
        <v>389</v>
      </c>
      <c r="CI92" s="76" t="s">
        <v>390</v>
      </c>
      <c r="CJ92" s="76" t="s">
        <v>234</v>
      </c>
      <c r="CK92" s="76" t="s">
        <v>234</v>
      </c>
      <c r="CL92" s="76" t="s">
        <v>225</v>
      </c>
      <c r="CM92" s="76" t="s">
        <v>225</v>
      </c>
      <c r="CN92" s="76" t="s">
        <v>366</v>
      </c>
      <c r="CO92" s="76" t="s">
        <v>225</v>
      </c>
      <c r="CP92" s="76" t="s">
        <v>391</v>
      </c>
      <c r="CQ92" s="76" t="s">
        <v>225</v>
      </c>
      <c r="CR92" s="76" t="s">
        <v>225</v>
      </c>
      <c r="CS92" s="76" t="s">
        <v>229</v>
      </c>
      <c r="CT92" s="76" t="s">
        <v>234</v>
      </c>
      <c r="CU92" s="76" t="s">
        <v>225</v>
      </c>
      <c r="CV92" s="76" t="s">
        <v>234</v>
      </c>
      <c r="CW92" s="76" t="s">
        <v>225</v>
      </c>
      <c r="CX92" s="76" t="s">
        <v>225</v>
      </c>
      <c r="CY92" s="76" t="s">
        <v>234</v>
      </c>
      <c r="CZ92" s="76" t="s">
        <v>234</v>
      </c>
      <c r="DA92" s="76" t="s">
        <v>225</v>
      </c>
      <c r="DB92" s="76" t="s">
        <v>234</v>
      </c>
      <c r="DC92" s="76" t="s">
        <v>234</v>
      </c>
      <c r="DD92" s="76" t="s">
        <v>234</v>
      </c>
      <c r="DE92" s="76" t="s">
        <v>234</v>
      </c>
      <c r="DF92" s="76" t="s">
        <v>225</v>
      </c>
      <c r="DG92" s="76" t="s">
        <v>234</v>
      </c>
      <c r="DH92" s="76" t="s">
        <v>225</v>
      </c>
      <c r="DI92" s="76" t="s">
        <v>225</v>
      </c>
      <c r="DJ92" s="76" t="s">
        <v>225</v>
      </c>
      <c r="DK92" s="76" t="s">
        <v>382</v>
      </c>
      <c r="DL92" s="76" t="s">
        <v>382</v>
      </c>
      <c r="DM92" s="76" t="s">
        <v>382</v>
      </c>
      <c r="DN92" s="103">
        <v>45079.6460912037</v>
      </c>
      <c r="DO92" s="103">
        <v>45079.645615706</v>
      </c>
      <c r="DP92" s="76" t="s">
        <v>392</v>
      </c>
    </row>
    <row r="93" spans="1:120">
      <c r="A93" s="75">
        <v>44874</v>
      </c>
      <c r="B93" s="75">
        <v>44874</v>
      </c>
      <c r="C93" s="76" t="s">
        <v>582</v>
      </c>
      <c r="D93" s="76" t="s">
        <v>366</v>
      </c>
      <c r="E93" s="76" t="s">
        <v>583</v>
      </c>
      <c r="F93" s="76" t="s">
        <v>592</v>
      </c>
      <c r="G93" s="77">
        <v>1</v>
      </c>
      <c r="H93" s="77">
        <v>0</v>
      </c>
      <c r="I93" s="76" t="s">
        <v>234</v>
      </c>
      <c r="J93" s="76" t="s">
        <v>369</v>
      </c>
      <c r="K93" s="76" t="s">
        <v>369</v>
      </c>
      <c r="L93" s="75">
        <v>44874</v>
      </c>
      <c r="M93" s="76" t="s">
        <v>585</v>
      </c>
      <c r="N93" s="76" t="s">
        <v>366</v>
      </c>
      <c r="O93" s="77">
        <v>0</v>
      </c>
      <c r="P93" s="76" t="s">
        <v>586</v>
      </c>
      <c r="Q93" s="76" t="s">
        <v>372</v>
      </c>
      <c r="R93" s="77">
        <v>70</v>
      </c>
      <c r="S93" s="76" t="s">
        <v>587</v>
      </c>
      <c r="T93" s="77">
        <v>5</v>
      </c>
      <c r="U93" s="76" t="s">
        <v>592</v>
      </c>
      <c r="V93" s="76" t="s">
        <v>374</v>
      </c>
      <c r="W93" s="76" t="s">
        <v>234</v>
      </c>
      <c r="X93" s="76" t="s">
        <v>588</v>
      </c>
      <c r="Y93" s="76" t="s">
        <v>376</v>
      </c>
      <c r="Z93" s="76" t="s">
        <v>377</v>
      </c>
      <c r="AA93" s="76" t="s">
        <v>394</v>
      </c>
      <c r="AB93" s="77">
        <v>2230</v>
      </c>
      <c r="AC93" s="76" t="s">
        <v>379</v>
      </c>
      <c r="AD93" s="102">
        <v>44875.2566666667</v>
      </c>
      <c r="AE93" s="76" t="s">
        <v>395</v>
      </c>
      <c r="AF93" s="76" t="s">
        <v>381</v>
      </c>
      <c r="AG93" s="76" t="s">
        <v>212</v>
      </c>
      <c r="AH93" s="76" t="s">
        <v>213</v>
      </c>
      <c r="AI93" s="76" t="s">
        <v>210</v>
      </c>
      <c r="AJ93" s="76" t="s">
        <v>366</v>
      </c>
      <c r="AK93" s="76" t="s">
        <v>382</v>
      </c>
      <c r="AL93" s="76" t="s">
        <v>366</v>
      </c>
      <c r="AM93" s="76" t="s">
        <v>233</v>
      </c>
      <c r="AN93" s="76" t="s">
        <v>366</v>
      </c>
      <c r="AO93" s="76" t="s">
        <v>589</v>
      </c>
      <c r="AP93" s="76" t="s">
        <v>379</v>
      </c>
      <c r="AQ93" s="76" t="s">
        <v>383</v>
      </c>
      <c r="AR93" s="76" t="s">
        <v>366</v>
      </c>
      <c r="AS93" s="76" t="s">
        <v>366</v>
      </c>
      <c r="AT93" s="77">
        <v>0</v>
      </c>
      <c r="AU93" s="76" t="s">
        <v>366</v>
      </c>
      <c r="AV93" s="76" t="s">
        <v>366</v>
      </c>
      <c r="AW93" s="76" t="s">
        <v>366</v>
      </c>
      <c r="AX93" s="76" t="s">
        <v>396</v>
      </c>
      <c r="AY93" s="76" t="s">
        <v>397</v>
      </c>
      <c r="AZ93" s="76" t="s">
        <v>232</v>
      </c>
      <c r="BA93" s="76" t="s">
        <v>379</v>
      </c>
      <c r="BB93" s="76" t="s">
        <v>382</v>
      </c>
      <c r="BC93" s="76" t="s">
        <v>398</v>
      </c>
      <c r="BD93" s="76" t="s">
        <v>382</v>
      </c>
      <c r="BE93" s="76" t="s">
        <v>387</v>
      </c>
      <c r="BF93" s="76" t="s">
        <v>387</v>
      </c>
      <c r="BG93" s="76" t="s">
        <v>240</v>
      </c>
      <c r="BH93" s="76" t="s">
        <v>234</v>
      </c>
      <c r="BI93" s="76" t="s">
        <v>234</v>
      </c>
      <c r="BJ93" s="76" t="s">
        <v>234</v>
      </c>
      <c r="BK93" s="76" t="s">
        <v>234</v>
      </c>
      <c r="BL93" s="76" t="s">
        <v>399</v>
      </c>
      <c r="BM93" s="76" t="s">
        <v>399</v>
      </c>
      <c r="BN93" s="76" t="s">
        <v>399</v>
      </c>
      <c r="BO93" s="76" t="s">
        <v>366</v>
      </c>
      <c r="BP93" s="76" t="s">
        <v>366</v>
      </c>
      <c r="BQ93" s="76" t="s">
        <v>366</v>
      </c>
      <c r="BR93" s="76" t="s">
        <v>388</v>
      </c>
      <c r="BS93" s="76" t="s">
        <v>382</v>
      </c>
      <c r="BT93" s="76" t="s">
        <v>388</v>
      </c>
      <c r="BU93" s="76" t="s">
        <v>382</v>
      </c>
      <c r="BV93" s="76" t="s">
        <v>523</v>
      </c>
      <c r="BW93" s="76" t="s">
        <v>590</v>
      </c>
      <c r="BX93" s="77">
        <v>1</v>
      </c>
      <c r="BY93" s="77">
        <v>96570</v>
      </c>
      <c r="BZ93" s="77">
        <v>0</v>
      </c>
      <c r="CA93" s="77">
        <v>4</v>
      </c>
      <c r="CB93" s="77">
        <v>10</v>
      </c>
      <c r="CC93" s="76" t="s">
        <v>219</v>
      </c>
      <c r="CD93" s="102">
        <v>45079.6469328704</v>
      </c>
      <c r="CE93" s="75" t="s">
        <v>389</v>
      </c>
      <c r="CF93" s="103">
        <v>45079.6456156829</v>
      </c>
      <c r="CG93" s="104">
        <v>0.645613425925926</v>
      </c>
      <c r="CH93" s="75" t="s">
        <v>389</v>
      </c>
      <c r="CI93" s="76" t="s">
        <v>390</v>
      </c>
      <c r="CJ93" s="76" t="s">
        <v>234</v>
      </c>
      <c r="CK93" s="76" t="s">
        <v>234</v>
      </c>
      <c r="CL93" s="76" t="s">
        <v>225</v>
      </c>
      <c r="CM93" s="76" t="s">
        <v>225</v>
      </c>
      <c r="CN93" s="76" t="s">
        <v>366</v>
      </c>
      <c r="CO93" s="76" t="s">
        <v>225</v>
      </c>
      <c r="CP93" s="76" t="s">
        <v>391</v>
      </c>
      <c r="CQ93" s="76" t="s">
        <v>225</v>
      </c>
      <c r="CR93" s="76" t="s">
        <v>234</v>
      </c>
      <c r="CS93" s="76" t="s">
        <v>229</v>
      </c>
      <c r="CT93" s="76" t="s">
        <v>234</v>
      </c>
      <c r="CU93" s="76" t="s">
        <v>225</v>
      </c>
      <c r="CV93" s="76" t="s">
        <v>234</v>
      </c>
      <c r="CW93" s="76" t="s">
        <v>225</v>
      </c>
      <c r="CX93" s="76" t="s">
        <v>225</v>
      </c>
      <c r="CY93" s="76" t="s">
        <v>234</v>
      </c>
      <c r="CZ93" s="76" t="s">
        <v>234</v>
      </c>
      <c r="DA93" s="76" t="s">
        <v>225</v>
      </c>
      <c r="DB93" s="76" t="s">
        <v>234</v>
      </c>
      <c r="DC93" s="76" t="s">
        <v>234</v>
      </c>
      <c r="DD93" s="76" t="s">
        <v>234</v>
      </c>
      <c r="DE93" s="76" t="s">
        <v>234</v>
      </c>
      <c r="DF93" s="76" t="s">
        <v>225</v>
      </c>
      <c r="DG93" s="76" t="s">
        <v>234</v>
      </c>
      <c r="DH93" s="76" t="s">
        <v>225</v>
      </c>
      <c r="DI93" s="76" t="s">
        <v>225</v>
      </c>
      <c r="DJ93" s="76" t="s">
        <v>225</v>
      </c>
      <c r="DK93" s="76" t="s">
        <v>382</v>
      </c>
      <c r="DL93" s="76" t="s">
        <v>382</v>
      </c>
      <c r="DM93" s="76" t="s">
        <v>382</v>
      </c>
      <c r="DN93" s="103">
        <v>45079.6460911227</v>
      </c>
      <c r="DO93" s="103">
        <v>45079.6456156829</v>
      </c>
      <c r="DP93" s="76" t="s">
        <v>400</v>
      </c>
    </row>
    <row r="94" spans="1:120">
      <c r="A94" s="75">
        <v>44874</v>
      </c>
      <c r="B94" s="75">
        <v>44874</v>
      </c>
      <c r="C94" s="76" t="s">
        <v>582</v>
      </c>
      <c r="D94" s="76" t="s">
        <v>366</v>
      </c>
      <c r="E94" s="76" t="s">
        <v>583</v>
      </c>
      <c r="F94" s="76" t="s">
        <v>241</v>
      </c>
      <c r="G94" s="77">
        <v>1</v>
      </c>
      <c r="H94" s="77">
        <v>0</v>
      </c>
      <c r="I94" s="76" t="s">
        <v>234</v>
      </c>
      <c r="J94" s="76" t="s">
        <v>369</v>
      </c>
      <c r="K94" s="76" t="s">
        <v>369</v>
      </c>
      <c r="L94" s="75">
        <v>44874</v>
      </c>
      <c r="M94" s="76" t="s">
        <v>585</v>
      </c>
      <c r="N94" s="76" t="s">
        <v>366</v>
      </c>
      <c r="O94" s="77">
        <v>0</v>
      </c>
      <c r="P94" s="76" t="s">
        <v>586</v>
      </c>
      <c r="Q94" s="76" t="s">
        <v>372</v>
      </c>
      <c r="R94" s="77">
        <v>70</v>
      </c>
      <c r="S94" s="76" t="s">
        <v>587</v>
      </c>
      <c r="T94" s="77">
        <v>5</v>
      </c>
      <c r="U94" s="76" t="s">
        <v>241</v>
      </c>
      <c r="V94" s="76" t="s">
        <v>374</v>
      </c>
      <c r="W94" s="76" t="s">
        <v>234</v>
      </c>
      <c r="X94" s="76" t="s">
        <v>588</v>
      </c>
      <c r="Y94" s="76" t="s">
        <v>376</v>
      </c>
      <c r="Z94" s="76" t="s">
        <v>377</v>
      </c>
      <c r="AA94" s="76" t="s">
        <v>593</v>
      </c>
      <c r="AB94" s="77">
        <v>2230</v>
      </c>
      <c r="AC94" s="76" t="s">
        <v>594</v>
      </c>
      <c r="AD94" s="102">
        <v>44875.2566666667</v>
      </c>
      <c r="AE94" s="76" t="s">
        <v>410</v>
      </c>
      <c r="AF94" s="76" t="s">
        <v>381</v>
      </c>
      <c r="AG94" s="76" t="s">
        <v>212</v>
      </c>
      <c r="AH94" s="76" t="s">
        <v>213</v>
      </c>
      <c r="AI94" s="76" t="s">
        <v>210</v>
      </c>
      <c r="AJ94" s="76" t="s">
        <v>366</v>
      </c>
      <c r="AK94" s="76" t="s">
        <v>382</v>
      </c>
      <c r="AL94" s="76" t="s">
        <v>366</v>
      </c>
      <c r="AM94" s="76" t="s">
        <v>233</v>
      </c>
      <c r="AN94" s="76" t="s">
        <v>366</v>
      </c>
      <c r="AO94" s="76" t="s">
        <v>589</v>
      </c>
      <c r="AP94" s="76" t="s">
        <v>379</v>
      </c>
      <c r="AQ94" s="76" t="s">
        <v>411</v>
      </c>
      <c r="AR94" s="76" t="s">
        <v>366</v>
      </c>
      <c r="AS94" s="76" t="s">
        <v>366</v>
      </c>
      <c r="AT94" s="77">
        <v>0</v>
      </c>
      <c r="AU94" s="76" t="s">
        <v>366</v>
      </c>
      <c r="AV94" s="76" t="s">
        <v>366</v>
      </c>
      <c r="AW94" s="76" t="s">
        <v>366</v>
      </c>
      <c r="AX94" s="76" t="s">
        <v>412</v>
      </c>
      <c r="AY94" s="76" t="s">
        <v>413</v>
      </c>
      <c r="AZ94" s="76" t="s">
        <v>232</v>
      </c>
      <c r="BA94" s="76" t="s">
        <v>379</v>
      </c>
      <c r="BB94" s="76" t="s">
        <v>382</v>
      </c>
      <c r="BC94" s="76" t="s">
        <v>414</v>
      </c>
      <c r="BD94" s="76" t="s">
        <v>382</v>
      </c>
      <c r="BE94" s="76" t="s">
        <v>415</v>
      </c>
      <c r="BF94" s="76" t="s">
        <v>387</v>
      </c>
      <c r="BG94" s="76" t="s">
        <v>240</v>
      </c>
      <c r="BH94" s="76" t="s">
        <v>234</v>
      </c>
      <c r="BI94" s="76" t="s">
        <v>234</v>
      </c>
      <c r="BJ94" s="76" t="s">
        <v>234</v>
      </c>
      <c r="BK94" s="76" t="s">
        <v>234</v>
      </c>
      <c r="BL94" s="76" t="s">
        <v>240</v>
      </c>
      <c r="BM94" s="76" t="s">
        <v>240</v>
      </c>
      <c r="BN94" s="76" t="s">
        <v>240</v>
      </c>
      <c r="BO94" s="76" t="s">
        <v>366</v>
      </c>
      <c r="BP94" s="76" t="s">
        <v>366</v>
      </c>
      <c r="BQ94" s="76" t="s">
        <v>366</v>
      </c>
      <c r="BR94" s="76" t="s">
        <v>388</v>
      </c>
      <c r="BS94" s="76" t="s">
        <v>382</v>
      </c>
      <c r="BT94" s="76" t="s">
        <v>388</v>
      </c>
      <c r="BU94" s="76" t="s">
        <v>382</v>
      </c>
      <c r="BV94" s="76" t="s">
        <v>523</v>
      </c>
      <c r="BW94" s="76" t="s">
        <v>590</v>
      </c>
      <c r="BX94" s="77">
        <v>1</v>
      </c>
      <c r="BY94" s="77">
        <v>96570</v>
      </c>
      <c r="BZ94" s="77">
        <v>0</v>
      </c>
      <c r="CA94" s="77">
        <v>2</v>
      </c>
      <c r="CB94" s="77">
        <v>16</v>
      </c>
      <c r="CC94" s="76" t="s">
        <v>219</v>
      </c>
      <c r="CD94" s="102">
        <v>45079.6469328704</v>
      </c>
      <c r="CE94" s="75" t="s">
        <v>389</v>
      </c>
      <c r="CF94" s="103">
        <v>45079.6456157407</v>
      </c>
      <c r="CG94" s="104">
        <v>0.645613425925926</v>
      </c>
      <c r="CH94" s="75" t="s">
        <v>389</v>
      </c>
      <c r="CI94" s="76" t="s">
        <v>390</v>
      </c>
      <c r="CJ94" s="76" t="s">
        <v>234</v>
      </c>
      <c r="CK94" s="76" t="s">
        <v>234</v>
      </c>
      <c r="CL94" s="76" t="s">
        <v>225</v>
      </c>
      <c r="CM94" s="76" t="s">
        <v>225</v>
      </c>
      <c r="CN94" s="76" t="s">
        <v>366</v>
      </c>
      <c r="CO94" s="76" t="s">
        <v>225</v>
      </c>
      <c r="CP94" s="76" t="s">
        <v>391</v>
      </c>
      <c r="CQ94" s="76" t="s">
        <v>416</v>
      </c>
      <c r="CR94" s="76" t="s">
        <v>234</v>
      </c>
      <c r="CS94" s="76" t="s">
        <v>229</v>
      </c>
      <c r="CT94" s="76" t="s">
        <v>234</v>
      </c>
      <c r="CU94" s="76" t="s">
        <v>225</v>
      </c>
      <c r="CV94" s="76" t="s">
        <v>234</v>
      </c>
      <c r="CW94" s="76" t="s">
        <v>225</v>
      </c>
      <c r="CX94" s="76" t="s">
        <v>234</v>
      </c>
      <c r="CY94" s="76" t="s">
        <v>234</v>
      </c>
      <c r="CZ94" s="76" t="s">
        <v>234</v>
      </c>
      <c r="DA94" s="76" t="s">
        <v>225</v>
      </c>
      <c r="DB94" s="76" t="s">
        <v>234</v>
      </c>
      <c r="DC94" s="76" t="s">
        <v>234</v>
      </c>
      <c r="DD94" s="76" t="s">
        <v>234</v>
      </c>
      <c r="DE94" s="76" t="s">
        <v>234</v>
      </c>
      <c r="DF94" s="76" t="s">
        <v>225</v>
      </c>
      <c r="DG94" s="76" t="s">
        <v>234</v>
      </c>
      <c r="DH94" s="76" t="s">
        <v>225</v>
      </c>
      <c r="DI94" s="76" t="s">
        <v>225</v>
      </c>
      <c r="DJ94" s="76" t="s">
        <v>225</v>
      </c>
      <c r="DK94" s="76" t="s">
        <v>382</v>
      </c>
      <c r="DL94" s="76" t="s">
        <v>382</v>
      </c>
      <c r="DM94" s="76" t="s">
        <v>382</v>
      </c>
      <c r="DN94" s="103">
        <v>45079.6460912963</v>
      </c>
      <c r="DO94" s="103">
        <v>45079.6456157407</v>
      </c>
      <c r="DP94" s="76" t="s">
        <v>417</v>
      </c>
    </row>
    <row r="95" spans="1:122">
      <c r="A95" s="51"/>
      <c r="B95" s="51"/>
      <c r="C95" s="52"/>
      <c r="D95" s="52"/>
      <c r="E95" s="52"/>
      <c r="F95" s="52"/>
      <c r="G95" s="53"/>
      <c r="H95" s="53"/>
      <c r="I95" s="52"/>
      <c r="J95" s="52"/>
      <c r="K95" s="52"/>
      <c r="L95" s="51"/>
      <c r="M95" s="52"/>
      <c r="N95" s="52"/>
      <c r="O95" s="53"/>
      <c r="P95" s="52"/>
      <c r="Q95" s="52"/>
      <c r="R95" s="53"/>
      <c r="S95" s="52"/>
      <c r="T95" s="53"/>
      <c r="U95" s="52"/>
      <c r="V95" s="52"/>
      <c r="W95" s="52"/>
      <c r="X95" s="52"/>
      <c r="Y95" s="52"/>
      <c r="Z95" s="52"/>
      <c r="AA95" s="52"/>
      <c r="AB95" s="53"/>
      <c r="AC95" s="52"/>
      <c r="AD95" s="64"/>
      <c r="AE95" s="52"/>
      <c r="AF95" s="52"/>
      <c r="AG95" s="52"/>
      <c r="AH95" s="52"/>
      <c r="AI95" s="52"/>
      <c r="AJ95" s="52"/>
      <c r="AK95" s="52"/>
      <c r="AL95" s="52"/>
      <c r="AM95" s="52"/>
      <c r="AN95" s="52"/>
      <c r="AO95" s="52"/>
      <c r="AP95" s="52"/>
      <c r="AQ95" s="52"/>
      <c r="AR95" s="52"/>
      <c r="AS95" s="52"/>
      <c r="AT95" s="53"/>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3"/>
      <c r="BY95" s="53"/>
      <c r="BZ95" s="53"/>
      <c r="CA95" s="53"/>
      <c r="CB95" s="53"/>
      <c r="CC95" s="52"/>
      <c r="CD95" s="64"/>
      <c r="CE95" s="51"/>
      <c r="CF95" s="70"/>
      <c r="CG95" s="71"/>
      <c r="CH95" s="51"/>
      <c r="CI95" s="52"/>
      <c r="CJ95" s="52"/>
      <c r="CK95" s="52"/>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c r="DL95" s="52"/>
      <c r="DM95" s="52"/>
      <c r="DN95" s="70"/>
      <c r="DO95" s="70"/>
      <c r="DP95" s="52"/>
      <c r="DQ95" s="74"/>
      <c r="DR95" s="74"/>
    </row>
    <row r="96" s="41" customFormat="1" spans="1:122">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row>
    <row r="97" s="41" customFormat="1" ht="30.75" spans="1:1">
      <c r="A97" s="23" t="s">
        <v>595</v>
      </c>
    </row>
    <row r="98" s="41" customFormat="1"/>
    <row r="99" s="41" customFormat="1" spans="1:3">
      <c r="A99" s="40" t="s">
        <v>596</v>
      </c>
      <c r="B99" s="40"/>
      <c r="C99" s="40"/>
    </row>
    <row r="100" s="41" customFormat="1" spans="1:122">
      <c r="A100" s="106"/>
      <c r="B100" s="107" t="s">
        <v>597</v>
      </c>
      <c r="C100" s="107"/>
      <c r="D100" s="52"/>
      <c r="E100" s="52"/>
      <c r="F100" s="52"/>
      <c r="G100" s="53"/>
      <c r="H100" s="53"/>
      <c r="I100" s="52"/>
      <c r="J100" s="52"/>
      <c r="K100" s="52"/>
      <c r="L100" s="51"/>
      <c r="M100" s="52"/>
      <c r="N100" s="52"/>
      <c r="O100" s="53"/>
      <c r="P100" s="52"/>
      <c r="Q100" s="52"/>
      <c r="R100" s="53"/>
      <c r="S100" s="52"/>
      <c r="T100" s="53"/>
      <c r="U100" s="52"/>
      <c r="V100" s="52"/>
      <c r="W100" s="52"/>
      <c r="X100" s="52"/>
      <c r="Y100" s="52"/>
      <c r="Z100" s="52"/>
      <c r="AA100" s="52"/>
      <c r="AB100" s="53"/>
      <c r="AC100" s="52"/>
      <c r="AD100" s="64"/>
      <c r="AE100" s="52"/>
      <c r="AF100" s="52"/>
      <c r="AG100" s="52"/>
      <c r="AH100" s="52"/>
      <c r="AI100" s="52"/>
      <c r="AJ100" s="52"/>
      <c r="AK100" s="52"/>
      <c r="AL100" s="52"/>
      <c r="AM100" s="52"/>
      <c r="AN100" s="52"/>
      <c r="AO100" s="52"/>
      <c r="AP100" s="52"/>
      <c r="AQ100" s="52"/>
      <c r="AR100" s="52"/>
      <c r="AS100" s="52"/>
      <c r="AT100" s="53"/>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3"/>
      <c r="BY100" s="53"/>
      <c r="BZ100" s="53"/>
      <c r="CA100" s="53"/>
      <c r="CB100" s="53"/>
      <c r="CC100" s="52"/>
      <c r="CD100" s="64"/>
      <c r="CE100" s="51"/>
      <c r="CF100" s="70"/>
      <c r="CG100" s="71"/>
      <c r="CH100" s="51"/>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70"/>
      <c r="DO100" s="70"/>
      <c r="DP100" s="52"/>
      <c r="DQ100" s="74"/>
      <c r="DR100" s="74"/>
    </row>
    <row r="101" s="41" customFormat="1" spans="1:122">
      <c r="A101" s="106"/>
      <c r="B101" s="107" t="s">
        <v>598</v>
      </c>
      <c r="C101" s="107"/>
      <c r="D101" s="52"/>
      <c r="E101" s="52"/>
      <c r="F101" s="52"/>
      <c r="G101" s="53"/>
      <c r="H101" s="53"/>
      <c r="I101" s="52"/>
      <c r="J101" s="52"/>
      <c r="K101" s="52"/>
      <c r="L101" s="51"/>
      <c r="M101" s="52"/>
      <c r="N101" s="52"/>
      <c r="O101" s="53"/>
      <c r="P101" s="52"/>
      <c r="Q101" s="52"/>
      <c r="R101" s="53"/>
      <c r="S101" s="52"/>
      <c r="T101" s="53"/>
      <c r="U101" s="52"/>
      <c r="V101" s="52"/>
      <c r="W101" s="52"/>
      <c r="X101" s="52"/>
      <c r="Y101" s="52"/>
      <c r="Z101" s="52"/>
      <c r="AA101" s="52"/>
      <c r="AB101" s="53"/>
      <c r="AC101" s="52"/>
      <c r="AD101" s="64"/>
      <c r="AE101" s="52"/>
      <c r="AF101" s="52"/>
      <c r="AG101" s="52"/>
      <c r="AH101" s="52"/>
      <c r="AI101" s="52"/>
      <c r="AJ101" s="52"/>
      <c r="AK101" s="52"/>
      <c r="AL101" s="52"/>
      <c r="AM101" s="52"/>
      <c r="AN101" s="52"/>
      <c r="AO101" s="52"/>
      <c r="AP101" s="52"/>
      <c r="AQ101" s="52"/>
      <c r="AR101" s="52"/>
      <c r="AS101" s="52"/>
      <c r="AT101" s="53"/>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3"/>
      <c r="BY101" s="53"/>
      <c r="BZ101" s="53"/>
      <c r="CA101" s="53"/>
      <c r="CB101" s="53"/>
      <c r="CC101" s="52"/>
      <c r="CD101" s="64"/>
      <c r="CE101" s="51"/>
      <c r="CF101" s="70"/>
      <c r="CG101" s="71"/>
      <c r="CH101" s="51"/>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70"/>
      <c r="DO101" s="70"/>
      <c r="DP101" s="52"/>
      <c r="DQ101" s="74"/>
      <c r="DR101" s="74"/>
    </row>
    <row r="102" s="41" customFormat="1" spans="1:122">
      <c r="A102" s="106"/>
      <c r="B102" s="107" t="s">
        <v>599</v>
      </c>
      <c r="C102" s="107"/>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4"/>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4"/>
      <c r="CE102" s="51"/>
      <c r="CF102" s="70"/>
      <c r="CG102" s="71"/>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0"/>
      <c r="DO102" s="70"/>
      <c r="DP102" s="52"/>
      <c r="DQ102" s="74"/>
      <c r="DR102" s="74"/>
    </row>
    <row r="103" s="41" customFormat="1" spans="1:122">
      <c r="A103" s="106"/>
      <c r="B103" s="107" t="s">
        <v>600</v>
      </c>
      <c r="C103" s="107"/>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4"/>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4"/>
      <c r="CE103" s="51"/>
      <c r="CF103" s="70"/>
      <c r="CG103" s="71"/>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0"/>
      <c r="DO103" s="70"/>
      <c r="DP103" s="52"/>
      <c r="DQ103" s="74"/>
      <c r="DR103" s="74"/>
    </row>
    <row r="104" s="41" customFormat="1"/>
    <row r="105" spans="1:122">
      <c r="A105" s="51"/>
      <c r="B105" s="51"/>
      <c r="C105" s="52"/>
      <c r="D105" s="52"/>
      <c r="E105" s="52"/>
      <c r="F105" s="52"/>
      <c r="G105" s="53"/>
      <c r="H105" s="53"/>
      <c r="I105" s="52"/>
      <c r="J105" s="52"/>
      <c r="K105" s="52"/>
      <c r="L105" s="51"/>
      <c r="M105" s="52"/>
      <c r="N105" s="52"/>
      <c r="O105" s="53"/>
      <c r="P105" s="52"/>
      <c r="Q105" s="52"/>
      <c r="R105" s="53"/>
      <c r="S105" s="52"/>
      <c r="T105" s="53"/>
      <c r="U105" s="52"/>
      <c r="V105" s="52"/>
      <c r="W105" s="52"/>
      <c r="X105" s="52"/>
      <c r="Y105" s="52"/>
      <c r="Z105" s="52"/>
      <c r="AA105" s="52"/>
      <c r="AB105" s="53"/>
      <c r="AC105" s="52"/>
      <c r="AD105" s="64"/>
      <c r="AE105" s="52"/>
      <c r="AF105" s="52"/>
      <c r="AG105" s="52"/>
      <c r="AH105" s="52"/>
      <c r="AI105" s="52"/>
      <c r="AJ105" s="52"/>
      <c r="AK105" s="52"/>
      <c r="AL105" s="52"/>
      <c r="AM105" s="52"/>
      <c r="AN105" s="52"/>
      <c r="AO105" s="52"/>
      <c r="AP105" s="52"/>
      <c r="AQ105" s="52"/>
      <c r="AR105" s="52"/>
      <c r="AS105" s="52"/>
      <c r="AT105" s="53"/>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3"/>
      <c r="BY105" s="53"/>
      <c r="BZ105" s="53"/>
      <c r="CA105" s="53"/>
      <c r="CB105" s="53"/>
      <c r="CC105" s="52"/>
      <c r="CD105" s="64"/>
      <c r="CE105" s="51"/>
      <c r="CF105" s="70"/>
      <c r="CG105" s="71"/>
      <c r="CH105" s="51"/>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70"/>
      <c r="DO105" s="70"/>
      <c r="DP105" s="52"/>
      <c r="DQ105" s="74"/>
      <c r="DR105" s="74"/>
    </row>
  </sheetData>
  <pageMargins left="0.751388888888889" right="0.751388888888889" top="1" bottom="1" header="0.507638888888889" footer="0.507638888888889"/>
  <pageSetup paperSize="9" scale="40" orientation="landscape" horizontalDpi="600"/>
  <headerFooter/>
  <rowBreaks count="1" manualBreakCount="1">
    <brk id="84" max="16" man="1"/>
  </rowBreaks>
  <colBreaks count="1" manualBreakCount="1">
    <brk id="17" max="65220" man="1"/>
  </col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601</v>
      </c>
    </row>
    <row r="3" ht="30.75" spans="1:1">
      <c r="A3" s="23" t="s">
        <v>602</v>
      </c>
    </row>
    <row r="5" ht="18.75" spans="1:1">
      <c r="A5" s="42" t="s">
        <v>424</v>
      </c>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603</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581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582</v>
      </c>
      <c r="D72" s="46" t="s">
        <v>366</v>
      </c>
      <c r="E72" s="46" t="s">
        <v>583</v>
      </c>
      <c r="F72" s="46" t="s">
        <v>584</v>
      </c>
      <c r="G72" s="47">
        <v>1</v>
      </c>
      <c r="H72" s="47">
        <v>0</v>
      </c>
      <c r="I72" s="46" t="s">
        <v>234</v>
      </c>
      <c r="J72" s="46" t="s">
        <v>369</v>
      </c>
      <c r="K72" s="46" t="s">
        <v>369</v>
      </c>
      <c r="L72" s="45">
        <v>44874</v>
      </c>
      <c r="M72" s="46" t="s">
        <v>585</v>
      </c>
      <c r="N72" s="46" t="s">
        <v>366</v>
      </c>
      <c r="O72" s="47">
        <v>0</v>
      </c>
      <c r="P72" s="46" t="s">
        <v>586</v>
      </c>
      <c r="Q72" s="46" t="s">
        <v>372</v>
      </c>
      <c r="R72" s="47">
        <v>70</v>
      </c>
      <c r="S72" s="46" t="s">
        <v>587</v>
      </c>
      <c r="T72" s="47">
        <v>5</v>
      </c>
      <c r="U72" s="46" t="s">
        <v>584</v>
      </c>
      <c r="V72" s="46" t="s">
        <v>374</v>
      </c>
      <c r="W72" s="46" t="s">
        <v>234</v>
      </c>
      <c r="X72" s="46" t="s">
        <v>588</v>
      </c>
      <c r="Y72" s="46" t="s">
        <v>376</v>
      </c>
      <c r="Z72" s="46" t="s">
        <v>377</v>
      </c>
      <c r="AA72" s="46" t="s">
        <v>402</v>
      </c>
      <c r="AB72" s="47">
        <v>2230</v>
      </c>
      <c r="AC72" s="46" t="s">
        <v>379</v>
      </c>
      <c r="AD72" s="62">
        <v>44875.2566666667</v>
      </c>
      <c r="AE72" s="46" t="s">
        <v>403</v>
      </c>
      <c r="AF72" s="46" t="s">
        <v>381</v>
      </c>
      <c r="AG72" s="46" t="s">
        <v>212</v>
      </c>
      <c r="AH72" s="46" t="s">
        <v>213</v>
      </c>
      <c r="AI72" s="46" t="s">
        <v>404</v>
      </c>
      <c r="AJ72" s="46" t="s">
        <v>366</v>
      </c>
      <c r="AK72" s="46" t="s">
        <v>382</v>
      </c>
      <c r="AL72" s="46" t="s">
        <v>366</v>
      </c>
      <c r="AM72" s="46" t="s">
        <v>233</v>
      </c>
      <c r="AN72" s="46" t="s">
        <v>366</v>
      </c>
      <c r="AO72" s="46" t="s">
        <v>589</v>
      </c>
      <c r="AP72" s="46" t="s">
        <v>379</v>
      </c>
      <c r="AQ72" s="46" t="s">
        <v>383</v>
      </c>
      <c r="AR72" s="46" t="s">
        <v>366</v>
      </c>
      <c r="AS72" s="46" t="s">
        <v>366</v>
      </c>
      <c r="AT72" s="47">
        <v>0</v>
      </c>
      <c r="AU72" s="46" t="s">
        <v>366</v>
      </c>
      <c r="AV72" s="46" t="s">
        <v>366</v>
      </c>
      <c r="AW72" s="46" t="s">
        <v>366</v>
      </c>
      <c r="AX72" s="46" t="s">
        <v>405</v>
      </c>
      <c r="AY72" s="46" t="s">
        <v>406</v>
      </c>
      <c r="AZ72" s="46" t="s">
        <v>232</v>
      </c>
      <c r="BA72" s="46" t="s">
        <v>379</v>
      </c>
      <c r="BB72" s="46" t="s">
        <v>382</v>
      </c>
      <c r="BC72" s="46" t="s">
        <v>407</v>
      </c>
      <c r="BD72" s="46" t="s">
        <v>382</v>
      </c>
      <c r="BE72" s="46" t="s">
        <v>387</v>
      </c>
      <c r="BF72" s="46" t="s">
        <v>387</v>
      </c>
      <c r="BG72" s="46" t="s">
        <v>240</v>
      </c>
      <c r="BH72" s="46" t="s">
        <v>234</v>
      </c>
      <c r="BI72" s="46" t="s">
        <v>234</v>
      </c>
      <c r="BJ72" s="46" t="s">
        <v>234</v>
      </c>
      <c r="BK72" s="46" t="s">
        <v>234</v>
      </c>
      <c r="BL72" s="46" t="s">
        <v>399</v>
      </c>
      <c r="BM72" s="46" t="s">
        <v>399</v>
      </c>
      <c r="BN72" s="46" t="s">
        <v>399</v>
      </c>
      <c r="BO72" s="46" t="s">
        <v>366</v>
      </c>
      <c r="BP72" s="46" t="s">
        <v>366</v>
      </c>
      <c r="BQ72" s="46" t="s">
        <v>366</v>
      </c>
      <c r="BR72" s="46" t="s">
        <v>388</v>
      </c>
      <c r="BS72" s="46" t="s">
        <v>382</v>
      </c>
      <c r="BT72" s="46" t="s">
        <v>388</v>
      </c>
      <c r="BU72" s="46" t="s">
        <v>382</v>
      </c>
      <c r="BV72" s="46" t="s">
        <v>523</v>
      </c>
      <c r="BW72" s="46" t="s">
        <v>590</v>
      </c>
      <c r="BX72" s="47">
        <v>17</v>
      </c>
      <c r="BY72" s="47">
        <v>96570</v>
      </c>
      <c r="BZ72" s="47">
        <v>0</v>
      </c>
      <c r="CA72" s="47">
        <v>4</v>
      </c>
      <c r="CB72" s="47">
        <v>6</v>
      </c>
      <c r="CC72" s="46" t="s">
        <v>219</v>
      </c>
      <c r="CD72" s="62">
        <v>45083.5069560185</v>
      </c>
      <c r="CE72" s="45" t="s">
        <v>389</v>
      </c>
      <c r="CF72" s="66">
        <v>45083.5043527894</v>
      </c>
      <c r="CG72" s="67">
        <v>0.504351851851852</v>
      </c>
      <c r="CH72" s="45" t="s">
        <v>389</v>
      </c>
      <c r="CI72" s="46" t="s">
        <v>390</v>
      </c>
      <c r="CJ72" s="46" t="s">
        <v>234</v>
      </c>
      <c r="CK72" s="46" t="s">
        <v>234</v>
      </c>
      <c r="CL72" s="46" t="s">
        <v>225</v>
      </c>
      <c r="CM72" s="46" t="s">
        <v>225</v>
      </c>
      <c r="CN72" s="46" t="s">
        <v>366</v>
      </c>
      <c r="CO72" s="46" t="s">
        <v>225</v>
      </c>
      <c r="CP72" s="46" t="s">
        <v>391</v>
      </c>
      <c r="CQ72" s="46" t="s">
        <v>225</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45083.5048189583</v>
      </c>
      <c r="DO72" s="66">
        <v>45083.5043527894</v>
      </c>
      <c r="DP72" s="46" t="s">
        <v>408</v>
      </c>
    </row>
    <row r="73" spans="1:120">
      <c r="A73" s="45">
        <v>44874</v>
      </c>
      <c r="B73" s="45">
        <v>44874</v>
      </c>
      <c r="C73" s="46" t="s">
        <v>582</v>
      </c>
      <c r="D73" s="46" t="s">
        <v>366</v>
      </c>
      <c r="E73" s="46" t="s">
        <v>583</v>
      </c>
      <c r="F73" s="46" t="s">
        <v>591</v>
      </c>
      <c r="G73" s="47">
        <v>1</v>
      </c>
      <c r="H73" s="47">
        <v>0</v>
      </c>
      <c r="I73" s="46" t="s">
        <v>234</v>
      </c>
      <c r="J73" s="46" t="s">
        <v>369</v>
      </c>
      <c r="K73" s="46" t="s">
        <v>369</v>
      </c>
      <c r="L73" s="45">
        <v>44874</v>
      </c>
      <c r="M73" s="46" t="s">
        <v>585</v>
      </c>
      <c r="N73" s="46" t="s">
        <v>366</v>
      </c>
      <c r="O73" s="47">
        <v>0</v>
      </c>
      <c r="P73" s="46" t="s">
        <v>586</v>
      </c>
      <c r="Q73" s="46" t="s">
        <v>372</v>
      </c>
      <c r="R73" s="47">
        <v>70</v>
      </c>
      <c r="S73" s="46" t="s">
        <v>587</v>
      </c>
      <c r="T73" s="47">
        <v>5</v>
      </c>
      <c r="U73" s="46" t="s">
        <v>591</v>
      </c>
      <c r="V73" s="46" t="s">
        <v>374</v>
      </c>
      <c r="W73" s="46" t="s">
        <v>234</v>
      </c>
      <c r="X73" s="46" t="s">
        <v>588</v>
      </c>
      <c r="Y73" s="46" t="s">
        <v>376</v>
      </c>
      <c r="Z73" s="46" t="s">
        <v>377</v>
      </c>
      <c r="AA73" s="46" t="s">
        <v>518</v>
      </c>
      <c r="AB73" s="47">
        <v>2230</v>
      </c>
      <c r="AC73" s="46" t="s">
        <v>379</v>
      </c>
      <c r="AD73" s="62">
        <v>44875.2566666667</v>
      </c>
      <c r="AE73" s="46" t="s">
        <v>380</v>
      </c>
      <c r="AF73" s="46" t="s">
        <v>381</v>
      </c>
      <c r="AG73" s="46" t="s">
        <v>212</v>
      </c>
      <c r="AH73" s="46" t="s">
        <v>213</v>
      </c>
      <c r="AI73" s="46" t="s">
        <v>210</v>
      </c>
      <c r="AJ73" s="46" t="s">
        <v>366</v>
      </c>
      <c r="AK73" s="46" t="s">
        <v>382</v>
      </c>
      <c r="AL73" s="46" t="s">
        <v>366</v>
      </c>
      <c r="AM73" s="46" t="s">
        <v>233</v>
      </c>
      <c r="AN73" s="46" t="s">
        <v>366</v>
      </c>
      <c r="AO73" s="46" t="s">
        <v>589</v>
      </c>
      <c r="AP73" s="46" t="s">
        <v>379</v>
      </c>
      <c r="AQ73" s="46" t="s">
        <v>383</v>
      </c>
      <c r="AR73" s="46" t="s">
        <v>366</v>
      </c>
      <c r="AS73" s="46" t="s">
        <v>366</v>
      </c>
      <c r="AT73" s="47">
        <v>0</v>
      </c>
      <c r="AU73" s="46" t="s">
        <v>366</v>
      </c>
      <c r="AV73" s="46" t="s">
        <v>366</v>
      </c>
      <c r="AW73" s="46" t="s">
        <v>366</v>
      </c>
      <c r="AX73" s="46" t="s">
        <v>384</v>
      </c>
      <c r="AY73" s="46" t="s">
        <v>385</v>
      </c>
      <c r="AZ73" s="46" t="s">
        <v>232</v>
      </c>
      <c r="BA73" s="46" t="s">
        <v>379</v>
      </c>
      <c r="BB73" s="46" t="s">
        <v>382</v>
      </c>
      <c r="BC73" s="46" t="s">
        <v>386</v>
      </c>
      <c r="BD73" s="46" t="s">
        <v>382</v>
      </c>
      <c r="BE73" s="46" t="s">
        <v>387</v>
      </c>
      <c r="BF73" s="46" t="s">
        <v>387</v>
      </c>
      <c r="BG73" s="46" t="s">
        <v>240</v>
      </c>
      <c r="BH73" s="46" t="s">
        <v>234</v>
      </c>
      <c r="BI73" s="46" t="s">
        <v>234</v>
      </c>
      <c r="BJ73" s="46" t="s">
        <v>234</v>
      </c>
      <c r="BK73" s="46" t="s">
        <v>234</v>
      </c>
      <c r="BL73" s="46" t="s">
        <v>240</v>
      </c>
      <c r="BM73" s="46" t="s">
        <v>240</v>
      </c>
      <c r="BN73" s="46" t="s">
        <v>240</v>
      </c>
      <c r="BO73" s="46" t="s">
        <v>366</v>
      </c>
      <c r="BP73" s="46" t="s">
        <v>366</v>
      </c>
      <c r="BQ73" s="46" t="s">
        <v>366</v>
      </c>
      <c r="BR73" s="46" t="s">
        <v>388</v>
      </c>
      <c r="BS73" s="46" t="s">
        <v>382</v>
      </c>
      <c r="BT73" s="46" t="s">
        <v>388</v>
      </c>
      <c r="BU73" s="46" t="s">
        <v>382</v>
      </c>
      <c r="BV73" s="46" t="s">
        <v>523</v>
      </c>
      <c r="BW73" s="46" t="s">
        <v>590</v>
      </c>
      <c r="BX73" s="47">
        <v>17</v>
      </c>
      <c r="BY73" s="47">
        <v>96570</v>
      </c>
      <c r="BZ73" s="47">
        <v>0</v>
      </c>
      <c r="CA73" s="47">
        <v>4</v>
      </c>
      <c r="CB73" s="47">
        <v>4</v>
      </c>
      <c r="CC73" s="46" t="s">
        <v>219</v>
      </c>
      <c r="CD73" s="62">
        <v>45083.5069560185</v>
      </c>
      <c r="CE73" s="45" t="s">
        <v>389</v>
      </c>
      <c r="CF73" s="66">
        <v>45083.5043528009</v>
      </c>
      <c r="CG73" s="67">
        <v>0.504351851851852</v>
      </c>
      <c r="CH73" s="45" t="s">
        <v>389</v>
      </c>
      <c r="CI73" s="46" t="s">
        <v>390</v>
      </c>
      <c r="CJ73" s="46" t="s">
        <v>234</v>
      </c>
      <c r="CK73" s="46" t="s">
        <v>234</v>
      </c>
      <c r="CL73" s="46" t="s">
        <v>225</v>
      </c>
      <c r="CM73" s="46" t="s">
        <v>225</v>
      </c>
      <c r="CN73" s="46" t="s">
        <v>366</v>
      </c>
      <c r="CO73" s="46" t="s">
        <v>225</v>
      </c>
      <c r="CP73" s="46" t="s">
        <v>391</v>
      </c>
      <c r="CQ73" s="46" t="s">
        <v>225</v>
      </c>
      <c r="CR73" s="46" t="s">
        <v>225</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45083.5048190046</v>
      </c>
      <c r="DO73" s="66">
        <v>45083.5043528009</v>
      </c>
      <c r="DP73" s="46" t="s">
        <v>392</v>
      </c>
    </row>
    <row r="74" spans="1:120">
      <c r="A74" s="45">
        <v>44874</v>
      </c>
      <c r="B74" s="45">
        <v>44874</v>
      </c>
      <c r="C74" s="46" t="s">
        <v>582</v>
      </c>
      <c r="D74" s="46" t="s">
        <v>366</v>
      </c>
      <c r="E74" s="46" t="s">
        <v>583</v>
      </c>
      <c r="F74" s="46" t="s">
        <v>592</v>
      </c>
      <c r="G74" s="47">
        <v>1</v>
      </c>
      <c r="H74" s="47">
        <v>0</v>
      </c>
      <c r="I74" s="46" t="s">
        <v>234</v>
      </c>
      <c r="J74" s="46" t="s">
        <v>369</v>
      </c>
      <c r="K74" s="46" t="s">
        <v>369</v>
      </c>
      <c r="L74" s="45">
        <v>44874</v>
      </c>
      <c r="M74" s="46" t="s">
        <v>585</v>
      </c>
      <c r="N74" s="46" t="s">
        <v>366</v>
      </c>
      <c r="O74" s="47">
        <v>0</v>
      </c>
      <c r="P74" s="46" t="s">
        <v>586</v>
      </c>
      <c r="Q74" s="46" t="s">
        <v>372</v>
      </c>
      <c r="R74" s="47">
        <v>70</v>
      </c>
      <c r="S74" s="46" t="s">
        <v>587</v>
      </c>
      <c r="T74" s="47">
        <v>5</v>
      </c>
      <c r="U74" s="46" t="s">
        <v>592</v>
      </c>
      <c r="V74" s="46" t="s">
        <v>374</v>
      </c>
      <c r="W74" s="46" t="s">
        <v>234</v>
      </c>
      <c r="X74" s="46" t="s">
        <v>588</v>
      </c>
      <c r="Y74" s="46" t="s">
        <v>376</v>
      </c>
      <c r="Z74" s="46" t="s">
        <v>377</v>
      </c>
      <c r="AA74" s="46" t="s">
        <v>394</v>
      </c>
      <c r="AB74" s="47">
        <v>2230</v>
      </c>
      <c r="AC74" s="46" t="s">
        <v>379</v>
      </c>
      <c r="AD74" s="62">
        <v>44875.2566666667</v>
      </c>
      <c r="AE74" s="46" t="s">
        <v>395</v>
      </c>
      <c r="AF74" s="46" t="s">
        <v>381</v>
      </c>
      <c r="AG74" s="46" t="s">
        <v>212</v>
      </c>
      <c r="AH74" s="46" t="s">
        <v>213</v>
      </c>
      <c r="AI74" s="46" t="s">
        <v>210</v>
      </c>
      <c r="AJ74" s="46" t="s">
        <v>366</v>
      </c>
      <c r="AK74" s="46" t="s">
        <v>382</v>
      </c>
      <c r="AL74" s="46" t="s">
        <v>366</v>
      </c>
      <c r="AM74" s="46" t="s">
        <v>233</v>
      </c>
      <c r="AN74" s="46" t="s">
        <v>366</v>
      </c>
      <c r="AO74" s="46" t="s">
        <v>589</v>
      </c>
      <c r="AP74" s="46" t="s">
        <v>379</v>
      </c>
      <c r="AQ74" s="46" t="s">
        <v>383</v>
      </c>
      <c r="AR74" s="46" t="s">
        <v>366</v>
      </c>
      <c r="AS74" s="46" t="s">
        <v>366</v>
      </c>
      <c r="AT74" s="47">
        <v>0</v>
      </c>
      <c r="AU74" s="46" t="s">
        <v>366</v>
      </c>
      <c r="AV74" s="46" t="s">
        <v>366</v>
      </c>
      <c r="AW74" s="46" t="s">
        <v>366</v>
      </c>
      <c r="AX74" s="46" t="s">
        <v>396</v>
      </c>
      <c r="AY74" s="46" t="s">
        <v>397</v>
      </c>
      <c r="AZ74" s="46" t="s">
        <v>232</v>
      </c>
      <c r="BA74" s="46" t="s">
        <v>379</v>
      </c>
      <c r="BB74" s="46" t="s">
        <v>382</v>
      </c>
      <c r="BC74" s="46" t="s">
        <v>398</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388</v>
      </c>
      <c r="BS74" s="46" t="s">
        <v>382</v>
      </c>
      <c r="BT74" s="46" t="s">
        <v>388</v>
      </c>
      <c r="BU74" s="46" t="s">
        <v>382</v>
      </c>
      <c r="BV74" s="46" t="s">
        <v>523</v>
      </c>
      <c r="BW74" s="46" t="s">
        <v>590</v>
      </c>
      <c r="BX74" s="47">
        <v>17</v>
      </c>
      <c r="BY74" s="47">
        <v>96570</v>
      </c>
      <c r="BZ74" s="47">
        <v>0</v>
      </c>
      <c r="CA74" s="47">
        <v>4</v>
      </c>
      <c r="CB74" s="47">
        <v>6</v>
      </c>
      <c r="CC74" s="46" t="s">
        <v>219</v>
      </c>
      <c r="CD74" s="62">
        <v>45083.5069560185</v>
      </c>
      <c r="CE74" s="45" t="s">
        <v>389</v>
      </c>
      <c r="CF74" s="66">
        <v>45083.5043527778</v>
      </c>
      <c r="CG74" s="67">
        <v>0.504351851851852</v>
      </c>
      <c r="CH74" s="45" t="s">
        <v>389</v>
      </c>
      <c r="CI74" s="46" t="s">
        <v>390</v>
      </c>
      <c r="CJ74" s="46" t="s">
        <v>234</v>
      </c>
      <c r="CK74" s="46" t="s">
        <v>234</v>
      </c>
      <c r="CL74" s="46" t="s">
        <v>225</v>
      </c>
      <c r="CM74" s="46" t="s">
        <v>225</v>
      </c>
      <c r="CN74" s="46" t="s">
        <v>366</v>
      </c>
      <c r="CO74" s="46" t="s">
        <v>225</v>
      </c>
      <c r="CP74" s="46" t="s">
        <v>391</v>
      </c>
      <c r="CQ74" s="46" t="s">
        <v>225</v>
      </c>
      <c r="CR74" s="46" t="s">
        <v>234</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45083.5048189236</v>
      </c>
      <c r="DO74" s="66">
        <v>45083.5043527778</v>
      </c>
      <c r="DP74" s="46" t="s">
        <v>400</v>
      </c>
    </row>
    <row r="75" spans="1:120">
      <c r="A75" s="45">
        <v>44874</v>
      </c>
      <c r="B75" s="45">
        <v>44874</v>
      </c>
      <c r="C75" s="46" t="s">
        <v>582</v>
      </c>
      <c r="D75" s="46" t="s">
        <v>366</v>
      </c>
      <c r="E75" s="46" t="s">
        <v>583</v>
      </c>
      <c r="F75" s="46" t="s">
        <v>241</v>
      </c>
      <c r="G75" s="47">
        <v>1</v>
      </c>
      <c r="H75" s="47">
        <v>0</v>
      </c>
      <c r="I75" s="46" t="s">
        <v>234</v>
      </c>
      <c r="J75" s="46" t="s">
        <v>369</v>
      </c>
      <c r="K75" s="46" t="s">
        <v>369</v>
      </c>
      <c r="L75" s="45">
        <v>44874</v>
      </c>
      <c r="M75" s="46" t="s">
        <v>585</v>
      </c>
      <c r="N75" s="46" t="s">
        <v>366</v>
      </c>
      <c r="O75" s="47">
        <v>0</v>
      </c>
      <c r="P75" s="46" t="s">
        <v>586</v>
      </c>
      <c r="Q75" s="46" t="s">
        <v>372</v>
      </c>
      <c r="R75" s="47">
        <v>70</v>
      </c>
      <c r="S75" s="46" t="s">
        <v>587</v>
      </c>
      <c r="T75" s="47">
        <v>5</v>
      </c>
      <c r="U75" s="46" t="s">
        <v>241</v>
      </c>
      <c r="V75" s="46" t="s">
        <v>374</v>
      </c>
      <c r="W75" s="46" t="s">
        <v>234</v>
      </c>
      <c r="X75" s="46" t="s">
        <v>588</v>
      </c>
      <c r="Y75" s="46" t="s">
        <v>376</v>
      </c>
      <c r="Z75" s="46" t="s">
        <v>377</v>
      </c>
      <c r="AA75" s="46" t="s">
        <v>593</v>
      </c>
      <c r="AB75" s="47">
        <v>2230</v>
      </c>
      <c r="AC75" s="46" t="s">
        <v>594</v>
      </c>
      <c r="AD75" s="62">
        <v>44875.2566666667</v>
      </c>
      <c r="AE75" s="46" t="s">
        <v>410</v>
      </c>
      <c r="AF75" s="46" t="s">
        <v>381</v>
      </c>
      <c r="AG75" s="46" t="s">
        <v>212</v>
      </c>
      <c r="AH75" s="46" t="s">
        <v>213</v>
      </c>
      <c r="AI75" s="46" t="s">
        <v>210</v>
      </c>
      <c r="AJ75" s="46" t="s">
        <v>366</v>
      </c>
      <c r="AK75" s="46" t="s">
        <v>382</v>
      </c>
      <c r="AL75" s="46" t="s">
        <v>366</v>
      </c>
      <c r="AM75" s="46" t="s">
        <v>233</v>
      </c>
      <c r="AN75" s="46" t="s">
        <v>366</v>
      </c>
      <c r="AO75" s="46" t="s">
        <v>589</v>
      </c>
      <c r="AP75" s="46" t="s">
        <v>379</v>
      </c>
      <c r="AQ75" s="46" t="s">
        <v>411</v>
      </c>
      <c r="AR75" s="46" t="s">
        <v>366</v>
      </c>
      <c r="AS75" s="46" t="s">
        <v>366</v>
      </c>
      <c r="AT75" s="47">
        <v>0</v>
      </c>
      <c r="AU75" s="46" t="s">
        <v>366</v>
      </c>
      <c r="AV75" s="46" t="s">
        <v>366</v>
      </c>
      <c r="AW75" s="46" t="s">
        <v>366</v>
      </c>
      <c r="AX75" s="46" t="s">
        <v>412</v>
      </c>
      <c r="AY75" s="46" t="s">
        <v>413</v>
      </c>
      <c r="AZ75" s="46" t="s">
        <v>232</v>
      </c>
      <c r="BA75" s="46" t="s">
        <v>379</v>
      </c>
      <c r="BB75" s="46" t="s">
        <v>382</v>
      </c>
      <c r="BC75" s="46" t="s">
        <v>414</v>
      </c>
      <c r="BD75" s="46" t="s">
        <v>382</v>
      </c>
      <c r="BE75" s="46" t="s">
        <v>415</v>
      </c>
      <c r="BF75" s="46" t="s">
        <v>387</v>
      </c>
      <c r="BG75" s="46" t="s">
        <v>240</v>
      </c>
      <c r="BH75" s="46" t="s">
        <v>234</v>
      </c>
      <c r="BI75" s="46" t="s">
        <v>234</v>
      </c>
      <c r="BJ75" s="46" t="s">
        <v>234</v>
      </c>
      <c r="BK75" s="46" t="s">
        <v>234</v>
      </c>
      <c r="BL75" s="46" t="s">
        <v>240</v>
      </c>
      <c r="BM75" s="46" t="s">
        <v>240</v>
      </c>
      <c r="BN75" s="46" t="s">
        <v>240</v>
      </c>
      <c r="BO75" s="46" t="s">
        <v>366</v>
      </c>
      <c r="BP75" s="46" t="s">
        <v>366</v>
      </c>
      <c r="BQ75" s="46" t="s">
        <v>366</v>
      </c>
      <c r="BR75" s="46" t="s">
        <v>388</v>
      </c>
      <c r="BS75" s="46" t="s">
        <v>382</v>
      </c>
      <c r="BT75" s="46" t="s">
        <v>388</v>
      </c>
      <c r="BU75" s="46" t="s">
        <v>382</v>
      </c>
      <c r="BV75" s="46" t="s">
        <v>523</v>
      </c>
      <c r="BW75" s="46" t="s">
        <v>590</v>
      </c>
      <c r="BX75" s="47">
        <v>17</v>
      </c>
      <c r="BY75" s="47">
        <v>96570</v>
      </c>
      <c r="BZ75" s="47">
        <v>0</v>
      </c>
      <c r="CA75" s="47">
        <v>2</v>
      </c>
      <c r="CB75" s="47">
        <v>4</v>
      </c>
      <c r="CC75" s="46" t="s">
        <v>219</v>
      </c>
      <c r="CD75" s="62">
        <v>45083.5069560185</v>
      </c>
      <c r="CE75" s="45" t="s">
        <v>389</v>
      </c>
      <c r="CF75" s="66">
        <v>45083.5043528241</v>
      </c>
      <c r="CG75" s="67">
        <v>0.504351851851852</v>
      </c>
      <c r="CH75" s="45" t="s">
        <v>389</v>
      </c>
      <c r="CI75" s="46" t="s">
        <v>390</v>
      </c>
      <c r="CJ75" s="46" t="s">
        <v>234</v>
      </c>
      <c r="CK75" s="46" t="s">
        <v>234</v>
      </c>
      <c r="CL75" s="46" t="s">
        <v>225</v>
      </c>
      <c r="CM75" s="46" t="s">
        <v>225</v>
      </c>
      <c r="CN75" s="46" t="s">
        <v>366</v>
      </c>
      <c r="CO75" s="46" t="s">
        <v>225</v>
      </c>
      <c r="CP75" s="46" t="s">
        <v>391</v>
      </c>
      <c r="CQ75" s="46" t="s">
        <v>416</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45083.5048190741</v>
      </c>
      <c r="DO75" s="66">
        <v>45083.5043528241</v>
      </c>
      <c r="DP75" s="46" t="s">
        <v>417</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604</v>
      </c>
    </row>
    <row r="80" s="41" customFormat="1"/>
    <row r="81" s="41" customFormat="1" spans="1:1">
      <c r="A81" s="41" t="s">
        <v>605</v>
      </c>
    </row>
    <row r="82" s="41" customFormat="1" spans="2:37">
      <c r="B82" s="40" t="s">
        <v>597</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598</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599</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t="s">
        <v>600</v>
      </c>
      <c r="C85" s="54"/>
      <c r="D85" s="54"/>
      <c r="E85" s="54"/>
      <c r="F85" s="54"/>
      <c r="G85" s="54"/>
    </row>
    <row r="86" s="41" customFormat="1" spans="2:7">
      <c r="B86" s="55"/>
      <c r="C86" s="56"/>
      <c r="D86" s="56"/>
      <c r="E86" s="56"/>
      <c r="F86" s="56"/>
      <c r="G86" s="56"/>
    </row>
    <row r="87" s="41" customFormat="1" ht="30.75" spans="1:7">
      <c r="A87" s="23" t="s">
        <v>606</v>
      </c>
      <c r="B87" s="55"/>
      <c r="C87" s="56"/>
      <c r="D87" s="56"/>
      <c r="E87" s="56"/>
      <c r="F87" s="56"/>
      <c r="G87" s="56"/>
    </row>
    <row r="88" s="41" customFormat="1" spans="2:7">
      <c r="B88" s="55"/>
      <c r="C88" s="56"/>
      <c r="D88" s="56"/>
      <c r="E88" s="56"/>
      <c r="F88" s="56"/>
      <c r="G88" s="56"/>
    </row>
    <row r="89" s="41" customFormat="1" spans="2:7">
      <c r="B89" s="55" t="s">
        <v>607</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608</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581</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582</v>
      </c>
      <c r="D99" s="58" t="s">
        <v>366</v>
      </c>
      <c r="E99" s="58" t="s">
        <v>583</v>
      </c>
      <c r="F99" s="58" t="s">
        <v>584</v>
      </c>
      <c r="G99" s="59">
        <v>1</v>
      </c>
      <c r="H99" s="59">
        <v>0</v>
      </c>
      <c r="I99" s="58" t="s">
        <v>234</v>
      </c>
      <c r="J99" s="58" t="s">
        <v>369</v>
      </c>
      <c r="K99" s="58" t="s">
        <v>369</v>
      </c>
      <c r="L99" s="57">
        <v>44874</v>
      </c>
      <c r="M99" s="58" t="s">
        <v>585</v>
      </c>
      <c r="N99" s="58" t="s">
        <v>366</v>
      </c>
      <c r="O99" s="59">
        <v>0</v>
      </c>
      <c r="P99" s="58" t="s">
        <v>586</v>
      </c>
      <c r="Q99" s="58" t="s">
        <v>372</v>
      </c>
      <c r="R99" s="59">
        <v>70</v>
      </c>
      <c r="S99" s="58" t="s">
        <v>587</v>
      </c>
      <c r="T99" s="59">
        <v>5</v>
      </c>
      <c r="U99" s="58" t="s">
        <v>584</v>
      </c>
      <c r="V99" s="58" t="s">
        <v>374</v>
      </c>
      <c r="W99" s="58" t="s">
        <v>234</v>
      </c>
      <c r="X99" s="58" t="s">
        <v>588</v>
      </c>
      <c r="Y99" s="58" t="s">
        <v>376</v>
      </c>
      <c r="Z99" s="58" t="s">
        <v>377</v>
      </c>
      <c r="AA99" s="58" t="s">
        <v>402</v>
      </c>
      <c r="AB99" s="59">
        <v>2230</v>
      </c>
      <c r="AC99" s="58" t="s">
        <v>379</v>
      </c>
      <c r="AD99" s="65">
        <v>44875.2566666667</v>
      </c>
      <c r="AE99" s="58" t="s">
        <v>403</v>
      </c>
      <c r="AF99" s="58" t="s">
        <v>381</v>
      </c>
      <c r="AG99" s="58" t="s">
        <v>212</v>
      </c>
      <c r="AH99" s="58" t="s">
        <v>213</v>
      </c>
      <c r="AI99" s="58" t="s">
        <v>404</v>
      </c>
      <c r="AJ99" s="58" t="s">
        <v>366</v>
      </c>
      <c r="AK99" s="58" t="s">
        <v>382</v>
      </c>
      <c r="AL99" s="58" t="s">
        <v>366</v>
      </c>
      <c r="AM99" s="58" t="s">
        <v>233</v>
      </c>
      <c r="AN99" s="58" t="s">
        <v>366</v>
      </c>
      <c r="AO99" s="58" t="s">
        <v>589</v>
      </c>
      <c r="AP99" s="58" t="s">
        <v>379</v>
      </c>
      <c r="AQ99" s="58" t="s">
        <v>383</v>
      </c>
      <c r="AR99" s="58" t="s">
        <v>366</v>
      </c>
      <c r="AS99" s="58" t="s">
        <v>366</v>
      </c>
      <c r="AT99" s="59">
        <v>0</v>
      </c>
      <c r="AU99" s="58" t="s">
        <v>366</v>
      </c>
      <c r="AV99" s="58" t="s">
        <v>366</v>
      </c>
      <c r="AW99" s="58" t="s">
        <v>366</v>
      </c>
      <c r="AX99" s="58" t="s">
        <v>405</v>
      </c>
      <c r="AY99" s="58" t="s">
        <v>406</v>
      </c>
      <c r="AZ99" s="58" t="s">
        <v>232</v>
      </c>
      <c r="BA99" s="58" t="s">
        <v>379</v>
      </c>
      <c r="BB99" s="58" t="s">
        <v>382</v>
      </c>
      <c r="BC99" s="58" t="s">
        <v>407</v>
      </c>
      <c r="BD99" s="58" t="s">
        <v>382</v>
      </c>
      <c r="BE99" s="58" t="s">
        <v>387</v>
      </c>
      <c r="BF99" s="58" t="s">
        <v>387</v>
      </c>
      <c r="BG99" s="58" t="s">
        <v>240</v>
      </c>
      <c r="BH99" s="58" t="s">
        <v>234</v>
      </c>
      <c r="BI99" s="58" t="s">
        <v>234</v>
      </c>
      <c r="BJ99" s="58" t="s">
        <v>234</v>
      </c>
      <c r="BK99" s="58" t="s">
        <v>225</v>
      </c>
      <c r="BL99" s="58" t="s">
        <v>399</v>
      </c>
      <c r="BM99" s="58" t="s">
        <v>399</v>
      </c>
      <c r="BN99" s="58" t="s">
        <v>399</v>
      </c>
      <c r="BO99" s="58" t="s">
        <v>366</v>
      </c>
      <c r="BP99" s="58" t="s">
        <v>366</v>
      </c>
      <c r="BQ99" s="58" t="s">
        <v>366</v>
      </c>
      <c r="BR99" s="58" t="s">
        <v>388</v>
      </c>
      <c r="BS99" s="58" t="s">
        <v>382</v>
      </c>
      <c r="BT99" s="58" t="s">
        <v>388</v>
      </c>
      <c r="BU99" s="58" t="s">
        <v>382</v>
      </c>
      <c r="BV99" s="58" t="s">
        <v>523</v>
      </c>
      <c r="BW99" s="58" t="s">
        <v>590</v>
      </c>
      <c r="BX99" s="59">
        <v>17</v>
      </c>
      <c r="BY99" s="59">
        <v>96570</v>
      </c>
      <c r="BZ99" s="59">
        <v>0</v>
      </c>
      <c r="CA99" s="59">
        <v>4</v>
      </c>
      <c r="CB99" s="59">
        <v>6</v>
      </c>
      <c r="CC99" s="58" t="s">
        <v>219</v>
      </c>
      <c r="CD99" s="65">
        <v>45083.5069560185</v>
      </c>
      <c r="CE99" s="57" t="s">
        <v>389</v>
      </c>
      <c r="CF99" s="72">
        <v>45083.5534152778</v>
      </c>
      <c r="CG99" s="73">
        <v>0.504351851851852</v>
      </c>
      <c r="CH99" s="57" t="s">
        <v>389</v>
      </c>
      <c r="CI99" s="58" t="s">
        <v>390</v>
      </c>
      <c r="CJ99" s="58" t="s">
        <v>234</v>
      </c>
      <c r="CK99" s="58" t="s">
        <v>234</v>
      </c>
      <c r="CL99" s="58" t="s">
        <v>225</v>
      </c>
      <c r="CM99" s="58" t="s">
        <v>225</v>
      </c>
      <c r="CN99" s="58" t="s">
        <v>366</v>
      </c>
      <c r="CO99" s="58" t="s">
        <v>225</v>
      </c>
      <c r="CP99" s="58" t="s">
        <v>432</v>
      </c>
      <c r="CQ99" s="58" t="s">
        <v>225</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45083.5534152778</v>
      </c>
      <c r="DO99" s="72">
        <v>45083.5043527894</v>
      </c>
      <c r="DP99" s="58" t="s">
        <v>408</v>
      </c>
    </row>
    <row r="100" s="41" customFormat="1" spans="1:120">
      <c r="A100" s="57">
        <v>44874</v>
      </c>
      <c r="B100" s="57">
        <v>44874</v>
      </c>
      <c r="C100" s="58" t="s">
        <v>582</v>
      </c>
      <c r="D100" s="58" t="s">
        <v>366</v>
      </c>
      <c r="E100" s="58" t="s">
        <v>583</v>
      </c>
      <c r="F100" s="58" t="s">
        <v>591</v>
      </c>
      <c r="G100" s="59">
        <v>1</v>
      </c>
      <c r="H100" s="59">
        <v>0</v>
      </c>
      <c r="I100" s="58" t="s">
        <v>234</v>
      </c>
      <c r="J100" s="58" t="s">
        <v>369</v>
      </c>
      <c r="K100" s="58" t="s">
        <v>369</v>
      </c>
      <c r="L100" s="57">
        <v>44874</v>
      </c>
      <c r="M100" s="58" t="s">
        <v>585</v>
      </c>
      <c r="N100" s="58" t="s">
        <v>366</v>
      </c>
      <c r="O100" s="59">
        <v>0</v>
      </c>
      <c r="P100" s="58" t="s">
        <v>586</v>
      </c>
      <c r="Q100" s="58" t="s">
        <v>372</v>
      </c>
      <c r="R100" s="59">
        <v>70</v>
      </c>
      <c r="S100" s="58" t="s">
        <v>587</v>
      </c>
      <c r="T100" s="59">
        <v>5</v>
      </c>
      <c r="U100" s="58" t="s">
        <v>591</v>
      </c>
      <c r="V100" s="58" t="s">
        <v>374</v>
      </c>
      <c r="W100" s="58" t="s">
        <v>234</v>
      </c>
      <c r="X100" s="58" t="s">
        <v>588</v>
      </c>
      <c r="Y100" s="58" t="s">
        <v>376</v>
      </c>
      <c r="Z100" s="58" t="s">
        <v>377</v>
      </c>
      <c r="AA100" s="58" t="s">
        <v>518</v>
      </c>
      <c r="AB100" s="59">
        <v>2230</v>
      </c>
      <c r="AC100" s="58" t="s">
        <v>379</v>
      </c>
      <c r="AD100" s="65">
        <v>44875.2566666667</v>
      </c>
      <c r="AE100" s="58" t="s">
        <v>380</v>
      </c>
      <c r="AF100" s="58" t="s">
        <v>381</v>
      </c>
      <c r="AG100" s="58" t="s">
        <v>212</v>
      </c>
      <c r="AH100" s="58" t="s">
        <v>213</v>
      </c>
      <c r="AI100" s="58" t="s">
        <v>210</v>
      </c>
      <c r="AJ100" s="58" t="s">
        <v>366</v>
      </c>
      <c r="AK100" s="58" t="s">
        <v>382</v>
      </c>
      <c r="AL100" s="58" t="s">
        <v>366</v>
      </c>
      <c r="AM100" s="58" t="s">
        <v>233</v>
      </c>
      <c r="AN100" s="58" t="s">
        <v>366</v>
      </c>
      <c r="AO100" s="58" t="s">
        <v>589</v>
      </c>
      <c r="AP100" s="58" t="s">
        <v>379</v>
      </c>
      <c r="AQ100" s="58" t="s">
        <v>383</v>
      </c>
      <c r="AR100" s="58" t="s">
        <v>366</v>
      </c>
      <c r="AS100" s="58" t="s">
        <v>366</v>
      </c>
      <c r="AT100" s="59">
        <v>0</v>
      </c>
      <c r="AU100" s="58" t="s">
        <v>366</v>
      </c>
      <c r="AV100" s="58" t="s">
        <v>366</v>
      </c>
      <c r="AW100" s="58" t="s">
        <v>366</v>
      </c>
      <c r="AX100" s="58" t="s">
        <v>384</v>
      </c>
      <c r="AY100" s="58" t="s">
        <v>385</v>
      </c>
      <c r="AZ100" s="58" t="s">
        <v>232</v>
      </c>
      <c r="BA100" s="58" t="s">
        <v>379</v>
      </c>
      <c r="BB100" s="58" t="s">
        <v>382</v>
      </c>
      <c r="BC100" s="58" t="s">
        <v>386</v>
      </c>
      <c r="BD100" s="58" t="s">
        <v>382</v>
      </c>
      <c r="BE100" s="58" t="s">
        <v>387</v>
      </c>
      <c r="BF100" s="58" t="s">
        <v>387</v>
      </c>
      <c r="BG100" s="58" t="s">
        <v>240</v>
      </c>
      <c r="BH100" s="58" t="s">
        <v>234</v>
      </c>
      <c r="BI100" s="58" t="s">
        <v>234</v>
      </c>
      <c r="BJ100" s="58" t="s">
        <v>234</v>
      </c>
      <c r="BK100" s="58" t="s">
        <v>225</v>
      </c>
      <c r="BL100" s="58" t="s">
        <v>240</v>
      </c>
      <c r="BM100" s="58" t="s">
        <v>240</v>
      </c>
      <c r="BN100" s="58" t="s">
        <v>240</v>
      </c>
      <c r="BO100" s="58" t="s">
        <v>366</v>
      </c>
      <c r="BP100" s="58" t="s">
        <v>366</v>
      </c>
      <c r="BQ100" s="58" t="s">
        <v>366</v>
      </c>
      <c r="BR100" s="58" t="s">
        <v>388</v>
      </c>
      <c r="BS100" s="58" t="s">
        <v>382</v>
      </c>
      <c r="BT100" s="58" t="s">
        <v>388</v>
      </c>
      <c r="BU100" s="58" t="s">
        <v>382</v>
      </c>
      <c r="BV100" s="58" t="s">
        <v>523</v>
      </c>
      <c r="BW100" s="58" t="s">
        <v>590</v>
      </c>
      <c r="BX100" s="59">
        <v>17</v>
      </c>
      <c r="BY100" s="59">
        <v>96570</v>
      </c>
      <c r="BZ100" s="59">
        <v>0</v>
      </c>
      <c r="CA100" s="59">
        <v>4</v>
      </c>
      <c r="CB100" s="59">
        <v>4</v>
      </c>
      <c r="CC100" s="58" t="s">
        <v>219</v>
      </c>
      <c r="CD100" s="65">
        <v>45083.5069560185</v>
      </c>
      <c r="CE100" s="57" t="s">
        <v>389</v>
      </c>
      <c r="CF100" s="72">
        <v>45083.5534172222</v>
      </c>
      <c r="CG100" s="73">
        <v>0.504351851851852</v>
      </c>
      <c r="CH100" s="57" t="s">
        <v>389</v>
      </c>
      <c r="CI100" s="58" t="s">
        <v>390</v>
      </c>
      <c r="CJ100" s="58" t="s">
        <v>234</v>
      </c>
      <c r="CK100" s="58" t="s">
        <v>234</v>
      </c>
      <c r="CL100" s="58" t="s">
        <v>225</v>
      </c>
      <c r="CM100" s="58" t="s">
        <v>225</v>
      </c>
      <c r="CN100" s="58" t="s">
        <v>366</v>
      </c>
      <c r="CO100" s="58" t="s">
        <v>225</v>
      </c>
      <c r="CP100" s="58" t="s">
        <v>432</v>
      </c>
      <c r="CQ100" s="58" t="s">
        <v>225</v>
      </c>
      <c r="CR100" s="58" t="s">
        <v>225</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45083.5534172222</v>
      </c>
      <c r="DO100" s="72">
        <v>45083.5043528009</v>
      </c>
      <c r="DP100" s="58" t="s">
        <v>392</v>
      </c>
    </row>
    <row r="101" s="41" customFormat="1" spans="1:120">
      <c r="A101" s="57">
        <v>44874</v>
      </c>
      <c r="B101" s="57">
        <v>44874</v>
      </c>
      <c r="C101" s="58" t="s">
        <v>582</v>
      </c>
      <c r="D101" s="58" t="s">
        <v>366</v>
      </c>
      <c r="E101" s="58" t="s">
        <v>583</v>
      </c>
      <c r="F101" s="58" t="s">
        <v>592</v>
      </c>
      <c r="G101" s="59">
        <v>1</v>
      </c>
      <c r="H101" s="59">
        <v>0</v>
      </c>
      <c r="I101" s="58" t="s">
        <v>234</v>
      </c>
      <c r="J101" s="58" t="s">
        <v>369</v>
      </c>
      <c r="K101" s="58" t="s">
        <v>369</v>
      </c>
      <c r="L101" s="57">
        <v>44874</v>
      </c>
      <c r="M101" s="58" t="s">
        <v>585</v>
      </c>
      <c r="N101" s="58" t="s">
        <v>366</v>
      </c>
      <c r="O101" s="59">
        <v>0</v>
      </c>
      <c r="P101" s="58" t="s">
        <v>586</v>
      </c>
      <c r="Q101" s="58" t="s">
        <v>372</v>
      </c>
      <c r="R101" s="59">
        <v>70</v>
      </c>
      <c r="S101" s="58" t="s">
        <v>587</v>
      </c>
      <c r="T101" s="59">
        <v>5</v>
      </c>
      <c r="U101" s="58" t="s">
        <v>592</v>
      </c>
      <c r="V101" s="58" t="s">
        <v>374</v>
      </c>
      <c r="W101" s="58" t="s">
        <v>234</v>
      </c>
      <c r="X101" s="58" t="s">
        <v>588</v>
      </c>
      <c r="Y101" s="58" t="s">
        <v>376</v>
      </c>
      <c r="Z101" s="58" t="s">
        <v>377</v>
      </c>
      <c r="AA101" s="58" t="s">
        <v>394</v>
      </c>
      <c r="AB101" s="59">
        <v>2230</v>
      </c>
      <c r="AC101" s="58" t="s">
        <v>379</v>
      </c>
      <c r="AD101" s="65">
        <v>44875.2566666667</v>
      </c>
      <c r="AE101" s="58" t="s">
        <v>395</v>
      </c>
      <c r="AF101" s="58" t="s">
        <v>381</v>
      </c>
      <c r="AG101" s="58" t="s">
        <v>212</v>
      </c>
      <c r="AH101" s="58" t="s">
        <v>213</v>
      </c>
      <c r="AI101" s="58" t="s">
        <v>210</v>
      </c>
      <c r="AJ101" s="58" t="s">
        <v>366</v>
      </c>
      <c r="AK101" s="58" t="s">
        <v>382</v>
      </c>
      <c r="AL101" s="58" t="s">
        <v>366</v>
      </c>
      <c r="AM101" s="58" t="s">
        <v>233</v>
      </c>
      <c r="AN101" s="58" t="s">
        <v>366</v>
      </c>
      <c r="AO101" s="58" t="s">
        <v>589</v>
      </c>
      <c r="AP101" s="58" t="s">
        <v>379</v>
      </c>
      <c r="AQ101" s="58" t="s">
        <v>383</v>
      </c>
      <c r="AR101" s="58" t="s">
        <v>366</v>
      </c>
      <c r="AS101" s="58" t="s">
        <v>366</v>
      </c>
      <c r="AT101" s="59">
        <v>0</v>
      </c>
      <c r="AU101" s="58" t="s">
        <v>366</v>
      </c>
      <c r="AV101" s="58" t="s">
        <v>366</v>
      </c>
      <c r="AW101" s="58" t="s">
        <v>366</v>
      </c>
      <c r="AX101" s="58" t="s">
        <v>396</v>
      </c>
      <c r="AY101" s="58" t="s">
        <v>397</v>
      </c>
      <c r="AZ101" s="58" t="s">
        <v>232</v>
      </c>
      <c r="BA101" s="58" t="s">
        <v>379</v>
      </c>
      <c r="BB101" s="58" t="s">
        <v>382</v>
      </c>
      <c r="BC101" s="58" t="s">
        <v>398</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388</v>
      </c>
      <c r="BS101" s="58" t="s">
        <v>382</v>
      </c>
      <c r="BT101" s="58" t="s">
        <v>388</v>
      </c>
      <c r="BU101" s="58" t="s">
        <v>382</v>
      </c>
      <c r="BV101" s="58" t="s">
        <v>523</v>
      </c>
      <c r="BW101" s="58" t="s">
        <v>590</v>
      </c>
      <c r="BX101" s="59">
        <v>17</v>
      </c>
      <c r="BY101" s="59">
        <v>96570</v>
      </c>
      <c r="BZ101" s="59">
        <v>0</v>
      </c>
      <c r="CA101" s="59">
        <v>4</v>
      </c>
      <c r="CB101" s="59">
        <v>6</v>
      </c>
      <c r="CC101" s="58" t="s">
        <v>219</v>
      </c>
      <c r="CD101" s="65">
        <v>45083.5069560185</v>
      </c>
      <c r="CE101" s="57" t="s">
        <v>389</v>
      </c>
      <c r="CF101" s="72">
        <v>45083.5534168403</v>
      </c>
      <c r="CG101" s="73">
        <v>0.504351851851852</v>
      </c>
      <c r="CH101" s="57" t="s">
        <v>389</v>
      </c>
      <c r="CI101" s="58" t="s">
        <v>390</v>
      </c>
      <c r="CJ101" s="58" t="s">
        <v>234</v>
      </c>
      <c r="CK101" s="58" t="s">
        <v>234</v>
      </c>
      <c r="CL101" s="58" t="s">
        <v>225</v>
      </c>
      <c r="CM101" s="58" t="s">
        <v>225</v>
      </c>
      <c r="CN101" s="58" t="s">
        <v>366</v>
      </c>
      <c r="CO101" s="58" t="s">
        <v>225</v>
      </c>
      <c r="CP101" s="58" t="s">
        <v>432</v>
      </c>
      <c r="CQ101" s="58" t="s">
        <v>225</v>
      </c>
      <c r="CR101" s="58" t="s">
        <v>234</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45083.5534168403</v>
      </c>
      <c r="DO101" s="72">
        <v>45083.5043527778</v>
      </c>
      <c r="DP101" s="58" t="s">
        <v>400</v>
      </c>
    </row>
    <row r="102" s="41" customFormat="1" spans="1:120">
      <c r="A102" s="57">
        <v>44874</v>
      </c>
      <c r="B102" s="57">
        <v>44874</v>
      </c>
      <c r="C102" s="58" t="s">
        <v>582</v>
      </c>
      <c r="D102" s="58" t="s">
        <v>366</v>
      </c>
      <c r="E102" s="58" t="s">
        <v>583</v>
      </c>
      <c r="F102" s="58" t="s">
        <v>241</v>
      </c>
      <c r="G102" s="59">
        <v>1</v>
      </c>
      <c r="H102" s="59">
        <v>0</v>
      </c>
      <c r="I102" s="58" t="s">
        <v>234</v>
      </c>
      <c r="J102" s="58" t="s">
        <v>369</v>
      </c>
      <c r="K102" s="58" t="s">
        <v>369</v>
      </c>
      <c r="L102" s="57">
        <v>44874</v>
      </c>
      <c r="M102" s="58" t="s">
        <v>585</v>
      </c>
      <c r="N102" s="58" t="s">
        <v>366</v>
      </c>
      <c r="O102" s="59">
        <v>0</v>
      </c>
      <c r="P102" s="58" t="s">
        <v>586</v>
      </c>
      <c r="Q102" s="58" t="s">
        <v>372</v>
      </c>
      <c r="R102" s="59">
        <v>70</v>
      </c>
      <c r="S102" s="58" t="s">
        <v>587</v>
      </c>
      <c r="T102" s="59">
        <v>5</v>
      </c>
      <c r="U102" s="58" t="s">
        <v>241</v>
      </c>
      <c r="V102" s="58" t="s">
        <v>374</v>
      </c>
      <c r="W102" s="58" t="s">
        <v>234</v>
      </c>
      <c r="X102" s="58" t="s">
        <v>588</v>
      </c>
      <c r="Y102" s="58" t="s">
        <v>376</v>
      </c>
      <c r="Z102" s="58" t="s">
        <v>377</v>
      </c>
      <c r="AA102" s="58" t="s">
        <v>593</v>
      </c>
      <c r="AB102" s="59">
        <v>2230</v>
      </c>
      <c r="AC102" s="58" t="s">
        <v>594</v>
      </c>
      <c r="AD102" s="65">
        <v>44875.2566666667</v>
      </c>
      <c r="AE102" s="58" t="s">
        <v>410</v>
      </c>
      <c r="AF102" s="58" t="s">
        <v>381</v>
      </c>
      <c r="AG102" s="58" t="s">
        <v>212</v>
      </c>
      <c r="AH102" s="58" t="s">
        <v>213</v>
      </c>
      <c r="AI102" s="58" t="s">
        <v>210</v>
      </c>
      <c r="AJ102" s="58" t="s">
        <v>366</v>
      </c>
      <c r="AK102" s="58" t="s">
        <v>382</v>
      </c>
      <c r="AL102" s="58" t="s">
        <v>366</v>
      </c>
      <c r="AM102" s="58" t="s">
        <v>233</v>
      </c>
      <c r="AN102" s="58" t="s">
        <v>366</v>
      </c>
      <c r="AO102" s="58" t="s">
        <v>589</v>
      </c>
      <c r="AP102" s="58" t="s">
        <v>379</v>
      </c>
      <c r="AQ102" s="58" t="s">
        <v>411</v>
      </c>
      <c r="AR102" s="58" t="s">
        <v>366</v>
      </c>
      <c r="AS102" s="58" t="s">
        <v>366</v>
      </c>
      <c r="AT102" s="59">
        <v>0</v>
      </c>
      <c r="AU102" s="58" t="s">
        <v>366</v>
      </c>
      <c r="AV102" s="58" t="s">
        <v>366</v>
      </c>
      <c r="AW102" s="58" t="s">
        <v>366</v>
      </c>
      <c r="AX102" s="58" t="s">
        <v>412</v>
      </c>
      <c r="AY102" s="58" t="s">
        <v>413</v>
      </c>
      <c r="AZ102" s="58" t="s">
        <v>232</v>
      </c>
      <c r="BA102" s="58" t="s">
        <v>379</v>
      </c>
      <c r="BB102" s="58" t="s">
        <v>382</v>
      </c>
      <c r="BC102" s="58" t="s">
        <v>414</v>
      </c>
      <c r="BD102" s="58" t="s">
        <v>382</v>
      </c>
      <c r="BE102" s="58" t="s">
        <v>415</v>
      </c>
      <c r="BF102" s="58" t="s">
        <v>387</v>
      </c>
      <c r="BG102" s="58" t="s">
        <v>240</v>
      </c>
      <c r="BH102" s="58" t="s">
        <v>234</v>
      </c>
      <c r="BI102" s="58" t="s">
        <v>234</v>
      </c>
      <c r="BJ102" s="58" t="s">
        <v>234</v>
      </c>
      <c r="BK102" s="58" t="s">
        <v>225</v>
      </c>
      <c r="BL102" s="58" t="s">
        <v>240</v>
      </c>
      <c r="BM102" s="58" t="s">
        <v>240</v>
      </c>
      <c r="BN102" s="58" t="s">
        <v>240</v>
      </c>
      <c r="BO102" s="58" t="s">
        <v>366</v>
      </c>
      <c r="BP102" s="58" t="s">
        <v>366</v>
      </c>
      <c r="BQ102" s="58" t="s">
        <v>366</v>
      </c>
      <c r="BR102" s="58" t="s">
        <v>388</v>
      </c>
      <c r="BS102" s="58" t="s">
        <v>382</v>
      </c>
      <c r="BT102" s="58" t="s">
        <v>388</v>
      </c>
      <c r="BU102" s="58" t="s">
        <v>382</v>
      </c>
      <c r="BV102" s="58" t="s">
        <v>523</v>
      </c>
      <c r="BW102" s="58" t="s">
        <v>590</v>
      </c>
      <c r="BX102" s="59">
        <v>17</v>
      </c>
      <c r="BY102" s="59">
        <v>96570</v>
      </c>
      <c r="BZ102" s="59">
        <v>0</v>
      </c>
      <c r="CA102" s="59">
        <v>2</v>
      </c>
      <c r="CB102" s="59">
        <v>4</v>
      </c>
      <c r="CC102" s="58" t="s">
        <v>219</v>
      </c>
      <c r="CD102" s="65">
        <v>45083.5069560185</v>
      </c>
      <c r="CE102" s="57" t="s">
        <v>389</v>
      </c>
      <c r="CF102" s="72">
        <v>45083.5534138426</v>
      </c>
      <c r="CG102" s="73">
        <v>0.504351851851852</v>
      </c>
      <c r="CH102" s="57" t="s">
        <v>389</v>
      </c>
      <c r="CI102" s="58" t="s">
        <v>390</v>
      </c>
      <c r="CJ102" s="58" t="s">
        <v>234</v>
      </c>
      <c r="CK102" s="58" t="s">
        <v>234</v>
      </c>
      <c r="CL102" s="58" t="s">
        <v>225</v>
      </c>
      <c r="CM102" s="58" t="s">
        <v>225</v>
      </c>
      <c r="CN102" s="58" t="s">
        <v>366</v>
      </c>
      <c r="CO102" s="58" t="s">
        <v>225</v>
      </c>
      <c r="CP102" s="58" t="s">
        <v>432</v>
      </c>
      <c r="CQ102" s="58" t="s">
        <v>416</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45083.5534138426</v>
      </c>
      <c r="DO102" s="72">
        <v>45083.5043528241</v>
      </c>
      <c r="DP102" s="58" t="s">
        <v>417</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609</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582</v>
      </c>
      <c r="E109" s="46" t="s">
        <v>366</v>
      </c>
      <c r="F109" s="46" t="s">
        <v>583</v>
      </c>
      <c r="G109" s="46" t="s">
        <v>584</v>
      </c>
      <c r="H109" s="47">
        <v>1</v>
      </c>
      <c r="I109" s="47">
        <v>0</v>
      </c>
      <c r="J109" s="46" t="s">
        <v>234</v>
      </c>
      <c r="K109" s="46" t="s">
        <v>369</v>
      </c>
      <c r="L109" s="46" t="s">
        <v>369</v>
      </c>
      <c r="M109" s="45">
        <v>44874</v>
      </c>
      <c r="N109" s="46" t="s">
        <v>585</v>
      </c>
      <c r="O109" s="46" t="s">
        <v>366</v>
      </c>
      <c r="P109" s="47">
        <v>0</v>
      </c>
      <c r="Q109" s="46" t="s">
        <v>586</v>
      </c>
      <c r="R109" s="46" t="s">
        <v>372</v>
      </c>
      <c r="S109" s="47">
        <v>70</v>
      </c>
      <c r="T109" s="46" t="s">
        <v>587</v>
      </c>
      <c r="U109" s="47">
        <v>5</v>
      </c>
      <c r="V109" s="46" t="s">
        <v>584</v>
      </c>
      <c r="W109" s="46" t="s">
        <v>374</v>
      </c>
      <c r="X109" s="46" t="s">
        <v>234</v>
      </c>
      <c r="Y109" s="46" t="s">
        <v>588</v>
      </c>
      <c r="Z109" s="46" t="s">
        <v>376</v>
      </c>
      <c r="AA109" s="46" t="s">
        <v>377</v>
      </c>
      <c r="AB109" s="46" t="s">
        <v>402</v>
      </c>
      <c r="AC109" s="47">
        <v>2230</v>
      </c>
      <c r="AD109" s="46" t="s">
        <v>379</v>
      </c>
      <c r="AE109" s="62">
        <v>44875.2566666667</v>
      </c>
      <c r="AF109" s="46" t="s">
        <v>403</v>
      </c>
      <c r="AG109" s="46" t="s">
        <v>381</v>
      </c>
      <c r="AH109" s="46" t="s">
        <v>212</v>
      </c>
      <c r="AI109" s="46" t="s">
        <v>213</v>
      </c>
      <c r="AJ109" s="46" t="s">
        <v>404</v>
      </c>
      <c r="AK109" s="46" t="s">
        <v>366</v>
      </c>
      <c r="AL109" s="46" t="s">
        <v>382</v>
      </c>
      <c r="AM109" s="46" t="s">
        <v>366</v>
      </c>
      <c r="AN109" s="46" t="s">
        <v>233</v>
      </c>
      <c r="AO109" s="46" t="s">
        <v>366</v>
      </c>
      <c r="AP109" s="46" t="s">
        <v>589</v>
      </c>
      <c r="AQ109" s="46" t="s">
        <v>379</v>
      </c>
      <c r="AR109" s="46" t="s">
        <v>383</v>
      </c>
      <c r="AS109" s="46" t="s">
        <v>366</v>
      </c>
      <c r="AT109" s="46" t="s">
        <v>366</v>
      </c>
      <c r="AU109" s="47">
        <v>0</v>
      </c>
      <c r="AV109" s="46" t="s">
        <v>366</v>
      </c>
      <c r="AW109" s="46" t="s">
        <v>366</v>
      </c>
      <c r="AX109" s="46" t="s">
        <v>366</v>
      </c>
      <c r="AY109" s="46" t="s">
        <v>405</v>
      </c>
      <c r="AZ109" s="46" t="s">
        <v>406</v>
      </c>
      <c r="BA109" s="46" t="s">
        <v>232</v>
      </c>
      <c r="BB109" s="46" t="s">
        <v>379</v>
      </c>
      <c r="BC109" s="46" t="s">
        <v>382</v>
      </c>
      <c r="BD109" s="46" t="s">
        <v>407</v>
      </c>
      <c r="BE109" s="46" t="s">
        <v>382</v>
      </c>
      <c r="BF109" s="46" t="s">
        <v>387</v>
      </c>
      <c r="BG109" s="46" t="s">
        <v>387</v>
      </c>
      <c r="BH109" s="46" t="s">
        <v>240</v>
      </c>
      <c r="BI109" s="46" t="s">
        <v>234</v>
      </c>
      <c r="BJ109" s="46" t="s">
        <v>234</v>
      </c>
      <c r="BK109" s="46" t="s">
        <v>234</v>
      </c>
      <c r="BL109" s="46" t="s">
        <v>234</v>
      </c>
      <c r="BM109" s="46" t="s">
        <v>399</v>
      </c>
      <c r="BN109" s="46" t="s">
        <v>399</v>
      </c>
      <c r="BO109" s="46" t="s">
        <v>399</v>
      </c>
      <c r="BP109" s="46" t="s">
        <v>366</v>
      </c>
      <c r="BQ109" s="46" t="s">
        <v>366</v>
      </c>
      <c r="BR109" s="46" t="s">
        <v>366</v>
      </c>
      <c r="BS109" s="46" t="s">
        <v>388</v>
      </c>
      <c r="BT109" s="46" t="s">
        <v>382</v>
      </c>
      <c r="BU109" s="46" t="s">
        <v>388</v>
      </c>
      <c r="BV109" s="46" t="s">
        <v>382</v>
      </c>
      <c r="BW109" s="46" t="s">
        <v>523</v>
      </c>
      <c r="BX109" s="46" t="s">
        <v>590</v>
      </c>
      <c r="BY109" s="47">
        <v>17</v>
      </c>
      <c r="BZ109" s="47">
        <v>96570</v>
      </c>
      <c r="CA109" s="47">
        <v>0</v>
      </c>
      <c r="CB109" s="47">
        <v>4</v>
      </c>
      <c r="CC109" s="47">
        <v>6</v>
      </c>
      <c r="CD109" s="46" t="s">
        <v>219</v>
      </c>
      <c r="CE109" s="62">
        <v>45083.5069560185</v>
      </c>
      <c r="CF109" s="45" t="s">
        <v>389</v>
      </c>
      <c r="CG109" s="66">
        <v>45083.5043527894</v>
      </c>
      <c r="CH109" s="67">
        <v>0.504351851851852</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45083.5048189583</v>
      </c>
      <c r="DP109" s="66">
        <v>45083.5043527894</v>
      </c>
      <c r="DQ109" s="46" t="s">
        <v>408</v>
      </c>
    </row>
    <row r="110" s="41" customFormat="1" spans="1:121">
      <c r="A110" s="43" t="s">
        <v>436</v>
      </c>
      <c r="B110" s="57">
        <v>44874</v>
      </c>
      <c r="C110" s="57">
        <v>44874</v>
      </c>
      <c r="D110" s="58" t="s">
        <v>582</v>
      </c>
      <c r="E110" s="58" t="s">
        <v>366</v>
      </c>
      <c r="F110" s="58" t="s">
        <v>583</v>
      </c>
      <c r="G110" s="58" t="s">
        <v>584</v>
      </c>
      <c r="H110" s="59">
        <v>1</v>
      </c>
      <c r="I110" s="59">
        <v>0</v>
      </c>
      <c r="J110" s="58" t="s">
        <v>234</v>
      </c>
      <c r="K110" s="58" t="s">
        <v>369</v>
      </c>
      <c r="L110" s="58" t="s">
        <v>369</v>
      </c>
      <c r="M110" s="57">
        <v>44874</v>
      </c>
      <c r="N110" s="58" t="s">
        <v>585</v>
      </c>
      <c r="O110" s="58" t="s">
        <v>366</v>
      </c>
      <c r="P110" s="59">
        <v>0</v>
      </c>
      <c r="Q110" s="58" t="s">
        <v>586</v>
      </c>
      <c r="R110" s="58" t="s">
        <v>372</v>
      </c>
      <c r="S110" s="59">
        <v>70</v>
      </c>
      <c r="T110" s="58" t="s">
        <v>587</v>
      </c>
      <c r="U110" s="59">
        <v>5</v>
      </c>
      <c r="V110" s="58" t="s">
        <v>584</v>
      </c>
      <c r="W110" s="58" t="s">
        <v>374</v>
      </c>
      <c r="X110" s="58" t="s">
        <v>234</v>
      </c>
      <c r="Y110" s="58" t="s">
        <v>588</v>
      </c>
      <c r="Z110" s="58" t="s">
        <v>376</v>
      </c>
      <c r="AA110" s="58" t="s">
        <v>377</v>
      </c>
      <c r="AB110" s="58" t="s">
        <v>402</v>
      </c>
      <c r="AC110" s="59">
        <v>2230</v>
      </c>
      <c r="AD110" s="58" t="s">
        <v>379</v>
      </c>
      <c r="AE110" s="65">
        <v>44875.2566666667</v>
      </c>
      <c r="AF110" s="58" t="s">
        <v>403</v>
      </c>
      <c r="AG110" s="58" t="s">
        <v>381</v>
      </c>
      <c r="AH110" s="58" t="s">
        <v>212</v>
      </c>
      <c r="AI110" s="58" t="s">
        <v>213</v>
      </c>
      <c r="AJ110" s="58" t="s">
        <v>404</v>
      </c>
      <c r="AK110" s="58" t="s">
        <v>366</v>
      </c>
      <c r="AL110" s="58" t="s">
        <v>382</v>
      </c>
      <c r="AM110" s="58" t="s">
        <v>366</v>
      </c>
      <c r="AN110" s="58" t="s">
        <v>233</v>
      </c>
      <c r="AO110" s="58" t="s">
        <v>366</v>
      </c>
      <c r="AP110" s="58" t="s">
        <v>589</v>
      </c>
      <c r="AQ110" s="58" t="s">
        <v>379</v>
      </c>
      <c r="AR110" s="58" t="s">
        <v>383</v>
      </c>
      <c r="AS110" s="58" t="s">
        <v>366</v>
      </c>
      <c r="AT110" s="58" t="s">
        <v>366</v>
      </c>
      <c r="AU110" s="59">
        <v>0</v>
      </c>
      <c r="AV110" s="58" t="s">
        <v>366</v>
      </c>
      <c r="AW110" s="58" t="s">
        <v>366</v>
      </c>
      <c r="AX110" s="58" t="s">
        <v>366</v>
      </c>
      <c r="AY110" s="58" t="s">
        <v>405</v>
      </c>
      <c r="AZ110" s="58" t="s">
        <v>406</v>
      </c>
      <c r="BA110" s="58" t="s">
        <v>232</v>
      </c>
      <c r="BB110" s="58" t="s">
        <v>379</v>
      </c>
      <c r="BC110" s="58" t="s">
        <v>382</v>
      </c>
      <c r="BD110" s="58" t="s">
        <v>407</v>
      </c>
      <c r="BE110" s="58" t="s">
        <v>382</v>
      </c>
      <c r="BF110" s="58" t="s">
        <v>387</v>
      </c>
      <c r="BG110" s="58" t="s">
        <v>387</v>
      </c>
      <c r="BH110" s="58" t="s">
        <v>240</v>
      </c>
      <c r="BI110" s="58" t="s">
        <v>234</v>
      </c>
      <c r="BJ110" s="58" t="s">
        <v>234</v>
      </c>
      <c r="BK110" s="58" t="s">
        <v>234</v>
      </c>
      <c r="BL110" s="58" t="s">
        <v>225</v>
      </c>
      <c r="BM110" s="58" t="s">
        <v>399</v>
      </c>
      <c r="BN110" s="58" t="s">
        <v>399</v>
      </c>
      <c r="BO110" s="58" t="s">
        <v>399</v>
      </c>
      <c r="BP110" s="58" t="s">
        <v>366</v>
      </c>
      <c r="BQ110" s="58" t="s">
        <v>366</v>
      </c>
      <c r="BR110" s="58" t="s">
        <v>366</v>
      </c>
      <c r="BS110" s="58" t="s">
        <v>388</v>
      </c>
      <c r="BT110" s="58" t="s">
        <v>382</v>
      </c>
      <c r="BU110" s="58" t="s">
        <v>388</v>
      </c>
      <c r="BV110" s="58" t="s">
        <v>382</v>
      </c>
      <c r="BW110" s="58" t="s">
        <v>523</v>
      </c>
      <c r="BX110" s="58" t="s">
        <v>590</v>
      </c>
      <c r="BY110" s="59">
        <v>17</v>
      </c>
      <c r="BZ110" s="59">
        <v>96570</v>
      </c>
      <c r="CA110" s="59">
        <v>0</v>
      </c>
      <c r="CB110" s="59">
        <v>4</v>
      </c>
      <c r="CC110" s="59">
        <v>6</v>
      </c>
      <c r="CD110" s="58" t="s">
        <v>219</v>
      </c>
      <c r="CE110" s="65">
        <v>45083.5069560185</v>
      </c>
      <c r="CF110" s="57" t="s">
        <v>389</v>
      </c>
      <c r="CG110" s="72">
        <v>45083.5534152778</v>
      </c>
      <c r="CH110" s="73">
        <v>0.504351851851852</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45083.5534152778</v>
      </c>
      <c r="DP110" s="72">
        <v>45083.5043527894</v>
      </c>
      <c r="DQ110" s="58" t="s">
        <v>408</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582</v>
      </c>
      <c r="E115" s="46" t="s">
        <v>366</v>
      </c>
      <c r="F115" s="46" t="s">
        <v>583</v>
      </c>
      <c r="G115" s="46" t="s">
        <v>591</v>
      </c>
      <c r="H115" s="47">
        <v>1</v>
      </c>
      <c r="I115" s="47">
        <v>0</v>
      </c>
      <c r="J115" s="46" t="s">
        <v>234</v>
      </c>
      <c r="K115" s="46" t="s">
        <v>369</v>
      </c>
      <c r="L115" s="46" t="s">
        <v>369</v>
      </c>
      <c r="M115" s="45">
        <v>44874</v>
      </c>
      <c r="N115" s="46" t="s">
        <v>585</v>
      </c>
      <c r="O115" s="46" t="s">
        <v>366</v>
      </c>
      <c r="P115" s="47">
        <v>0</v>
      </c>
      <c r="Q115" s="46" t="s">
        <v>586</v>
      </c>
      <c r="R115" s="46" t="s">
        <v>372</v>
      </c>
      <c r="S115" s="47">
        <v>70</v>
      </c>
      <c r="T115" s="46" t="s">
        <v>587</v>
      </c>
      <c r="U115" s="47">
        <v>5</v>
      </c>
      <c r="V115" s="46" t="s">
        <v>591</v>
      </c>
      <c r="W115" s="46" t="s">
        <v>374</v>
      </c>
      <c r="X115" s="46" t="s">
        <v>234</v>
      </c>
      <c r="Y115" s="46" t="s">
        <v>588</v>
      </c>
      <c r="Z115" s="46" t="s">
        <v>376</v>
      </c>
      <c r="AA115" s="46" t="s">
        <v>377</v>
      </c>
      <c r="AB115" s="46" t="s">
        <v>518</v>
      </c>
      <c r="AC115" s="47">
        <v>2230</v>
      </c>
      <c r="AD115" s="46" t="s">
        <v>379</v>
      </c>
      <c r="AE115" s="62">
        <v>44875.2566666667</v>
      </c>
      <c r="AF115" s="46" t="s">
        <v>380</v>
      </c>
      <c r="AG115" s="46" t="s">
        <v>381</v>
      </c>
      <c r="AH115" s="46" t="s">
        <v>212</v>
      </c>
      <c r="AI115" s="46" t="s">
        <v>213</v>
      </c>
      <c r="AJ115" s="46" t="s">
        <v>210</v>
      </c>
      <c r="AK115" s="46" t="s">
        <v>366</v>
      </c>
      <c r="AL115" s="46" t="s">
        <v>382</v>
      </c>
      <c r="AM115" s="46" t="s">
        <v>366</v>
      </c>
      <c r="AN115" s="46" t="s">
        <v>233</v>
      </c>
      <c r="AO115" s="46" t="s">
        <v>366</v>
      </c>
      <c r="AP115" s="46" t="s">
        <v>589</v>
      </c>
      <c r="AQ115" s="46" t="s">
        <v>379</v>
      </c>
      <c r="AR115" s="46" t="s">
        <v>383</v>
      </c>
      <c r="AS115" s="46" t="s">
        <v>366</v>
      </c>
      <c r="AT115" s="46" t="s">
        <v>366</v>
      </c>
      <c r="AU115" s="47">
        <v>0</v>
      </c>
      <c r="AV115" s="46" t="s">
        <v>366</v>
      </c>
      <c r="AW115" s="46" t="s">
        <v>366</v>
      </c>
      <c r="AX115" s="46" t="s">
        <v>366</v>
      </c>
      <c r="AY115" s="46" t="s">
        <v>384</v>
      </c>
      <c r="AZ115" s="46" t="s">
        <v>385</v>
      </c>
      <c r="BA115" s="46" t="s">
        <v>232</v>
      </c>
      <c r="BB115" s="46" t="s">
        <v>379</v>
      </c>
      <c r="BC115" s="46" t="s">
        <v>382</v>
      </c>
      <c r="BD115" s="46" t="s">
        <v>386</v>
      </c>
      <c r="BE115" s="46" t="s">
        <v>382</v>
      </c>
      <c r="BF115" s="46" t="s">
        <v>387</v>
      </c>
      <c r="BG115" s="46" t="s">
        <v>387</v>
      </c>
      <c r="BH115" s="46" t="s">
        <v>240</v>
      </c>
      <c r="BI115" s="46" t="s">
        <v>234</v>
      </c>
      <c r="BJ115" s="46" t="s">
        <v>234</v>
      </c>
      <c r="BK115" s="46" t="s">
        <v>234</v>
      </c>
      <c r="BL115" s="46" t="s">
        <v>234</v>
      </c>
      <c r="BM115" s="46" t="s">
        <v>240</v>
      </c>
      <c r="BN115" s="46" t="s">
        <v>240</v>
      </c>
      <c r="BO115" s="46" t="s">
        <v>240</v>
      </c>
      <c r="BP115" s="46" t="s">
        <v>366</v>
      </c>
      <c r="BQ115" s="46" t="s">
        <v>366</v>
      </c>
      <c r="BR115" s="46" t="s">
        <v>366</v>
      </c>
      <c r="BS115" s="46" t="s">
        <v>388</v>
      </c>
      <c r="BT115" s="46" t="s">
        <v>382</v>
      </c>
      <c r="BU115" s="46" t="s">
        <v>388</v>
      </c>
      <c r="BV115" s="46" t="s">
        <v>382</v>
      </c>
      <c r="BW115" s="46" t="s">
        <v>523</v>
      </c>
      <c r="BX115" s="46" t="s">
        <v>590</v>
      </c>
      <c r="BY115" s="47">
        <v>17</v>
      </c>
      <c r="BZ115" s="47">
        <v>96570</v>
      </c>
      <c r="CA115" s="47">
        <v>0</v>
      </c>
      <c r="CB115" s="47">
        <v>4</v>
      </c>
      <c r="CC115" s="47">
        <v>4</v>
      </c>
      <c r="CD115" s="46" t="s">
        <v>219</v>
      </c>
      <c r="CE115" s="62">
        <v>45083.5069560185</v>
      </c>
      <c r="CF115" s="45" t="s">
        <v>389</v>
      </c>
      <c r="CG115" s="66">
        <v>45083.5043528009</v>
      </c>
      <c r="CH115" s="67">
        <v>0.504351851851852</v>
      </c>
      <c r="CI115" s="45" t="s">
        <v>389</v>
      </c>
      <c r="CJ115" s="46" t="s">
        <v>390</v>
      </c>
      <c r="CK115" s="46" t="s">
        <v>234</v>
      </c>
      <c r="CL115" s="46" t="s">
        <v>234</v>
      </c>
      <c r="CM115" s="46" t="s">
        <v>225</v>
      </c>
      <c r="CN115" s="46" t="s">
        <v>225</v>
      </c>
      <c r="CO115" s="46" t="s">
        <v>366</v>
      </c>
      <c r="CP115" s="46" t="s">
        <v>225</v>
      </c>
      <c r="CQ115" s="46" t="s">
        <v>391</v>
      </c>
      <c r="CR115" s="46" t="s">
        <v>225</v>
      </c>
      <c r="CS115" s="46" t="s">
        <v>225</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45083.5048190046</v>
      </c>
      <c r="DP115" s="66">
        <v>45083.5043528009</v>
      </c>
      <c r="DQ115" s="46" t="s">
        <v>392</v>
      </c>
    </row>
    <row r="116" s="41" customFormat="1" spans="1:121">
      <c r="A116" s="43" t="s">
        <v>436</v>
      </c>
      <c r="B116" s="57">
        <v>44874</v>
      </c>
      <c r="C116" s="57">
        <v>44874</v>
      </c>
      <c r="D116" s="58" t="s">
        <v>582</v>
      </c>
      <c r="E116" s="58" t="s">
        <v>366</v>
      </c>
      <c r="F116" s="58" t="s">
        <v>583</v>
      </c>
      <c r="G116" s="58" t="s">
        <v>591</v>
      </c>
      <c r="H116" s="59">
        <v>1</v>
      </c>
      <c r="I116" s="59">
        <v>0</v>
      </c>
      <c r="J116" s="58" t="s">
        <v>234</v>
      </c>
      <c r="K116" s="58" t="s">
        <v>369</v>
      </c>
      <c r="L116" s="58" t="s">
        <v>369</v>
      </c>
      <c r="M116" s="57">
        <v>44874</v>
      </c>
      <c r="N116" s="58" t="s">
        <v>585</v>
      </c>
      <c r="O116" s="58" t="s">
        <v>366</v>
      </c>
      <c r="P116" s="59">
        <v>0</v>
      </c>
      <c r="Q116" s="58" t="s">
        <v>586</v>
      </c>
      <c r="R116" s="58" t="s">
        <v>372</v>
      </c>
      <c r="S116" s="59">
        <v>70</v>
      </c>
      <c r="T116" s="58" t="s">
        <v>587</v>
      </c>
      <c r="U116" s="59">
        <v>5</v>
      </c>
      <c r="V116" s="58" t="s">
        <v>591</v>
      </c>
      <c r="W116" s="58" t="s">
        <v>374</v>
      </c>
      <c r="X116" s="58" t="s">
        <v>234</v>
      </c>
      <c r="Y116" s="58" t="s">
        <v>588</v>
      </c>
      <c r="Z116" s="58" t="s">
        <v>376</v>
      </c>
      <c r="AA116" s="58" t="s">
        <v>377</v>
      </c>
      <c r="AB116" s="58" t="s">
        <v>518</v>
      </c>
      <c r="AC116" s="59">
        <v>2230</v>
      </c>
      <c r="AD116" s="58" t="s">
        <v>379</v>
      </c>
      <c r="AE116" s="65">
        <v>44875.2566666667</v>
      </c>
      <c r="AF116" s="58" t="s">
        <v>380</v>
      </c>
      <c r="AG116" s="58" t="s">
        <v>381</v>
      </c>
      <c r="AH116" s="58" t="s">
        <v>212</v>
      </c>
      <c r="AI116" s="58" t="s">
        <v>213</v>
      </c>
      <c r="AJ116" s="58" t="s">
        <v>210</v>
      </c>
      <c r="AK116" s="58" t="s">
        <v>366</v>
      </c>
      <c r="AL116" s="58" t="s">
        <v>382</v>
      </c>
      <c r="AM116" s="58" t="s">
        <v>366</v>
      </c>
      <c r="AN116" s="58" t="s">
        <v>233</v>
      </c>
      <c r="AO116" s="58" t="s">
        <v>366</v>
      </c>
      <c r="AP116" s="58" t="s">
        <v>589</v>
      </c>
      <c r="AQ116" s="58" t="s">
        <v>379</v>
      </c>
      <c r="AR116" s="58" t="s">
        <v>383</v>
      </c>
      <c r="AS116" s="58" t="s">
        <v>366</v>
      </c>
      <c r="AT116" s="58" t="s">
        <v>366</v>
      </c>
      <c r="AU116" s="59">
        <v>0</v>
      </c>
      <c r="AV116" s="58" t="s">
        <v>366</v>
      </c>
      <c r="AW116" s="58" t="s">
        <v>366</v>
      </c>
      <c r="AX116" s="58" t="s">
        <v>366</v>
      </c>
      <c r="AY116" s="58" t="s">
        <v>384</v>
      </c>
      <c r="AZ116" s="58" t="s">
        <v>385</v>
      </c>
      <c r="BA116" s="58" t="s">
        <v>232</v>
      </c>
      <c r="BB116" s="58" t="s">
        <v>379</v>
      </c>
      <c r="BC116" s="58" t="s">
        <v>382</v>
      </c>
      <c r="BD116" s="58" t="s">
        <v>386</v>
      </c>
      <c r="BE116" s="58" t="s">
        <v>382</v>
      </c>
      <c r="BF116" s="58" t="s">
        <v>387</v>
      </c>
      <c r="BG116" s="58" t="s">
        <v>387</v>
      </c>
      <c r="BH116" s="58" t="s">
        <v>240</v>
      </c>
      <c r="BI116" s="58" t="s">
        <v>234</v>
      </c>
      <c r="BJ116" s="58" t="s">
        <v>234</v>
      </c>
      <c r="BK116" s="58" t="s">
        <v>234</v>
      </c>
      <c r="BL116" s="58" t="s">
        <v>225</v>
      </c>
      <c r="BM116" s="58" t="s">
        <v>240</v>
      </c>
      <c r="BN116" s="58" t="s">
        <v>240</v>
      </c>
      <c r="BO116" s="58" t="s">
        <v>240</v>
      </c>
      <c r="BP116" s="58" t="s">
        <v>366</v>
      </c>
      <c r="BQ116" s="58" t="s">
        <v>366</v>
      </c>
      <c r="BR116" s="58" t="s">
        <v>366</v>
      </c>
      <c r="BS116" s="58" t="s">
        <v>388</v>
      </c>
      <c r="BT116" s="58" t="s">
        <v>382</v>
      </c>
      <c r="BU116" s="58" t="s">
        <v>388</v>
      </c>
      <c r="BV116" s="58" t="s">
        <v>382</v>
      </c>
      <c r="BW116" s="58" t="s">
        <v>523</v>
      </c>
      <c r="BX116" s="58" t="s">
        <v>590</v>
      </c>
      <c r="BY116" s="59">
        <v>17</v>
      </c>
      <c r="BZ116" s="59">
        <v>96570</v>
      </c>
      <c r="CA116" s="59">
        <v>0</v>
      </c>
      <c r="CB116" s="59">
        <v>4</v>
      </c>
      <c r="CC116" s="59">
        <v>4</v>
      </c>
      <c r="CD116" s="58" t="s">
        <v>219</v>
      </c>
      <c r="CE116" s="65">
        <v>45083.5069560185</v>
      </c>
      <c r="CF116" s="57" t="s">
        <v>389</v>
      </c>
      <c r="CG116" s="72">
        <v>45083.5534172222</v>
      </c>
      <c r="CH116" s="73">
        <v>0.504351851851852</v>
      </c>
      <c r="CI116" s="57" t="s">
        <v>389</v>
      </c>
      <c r="CJ116" s="58" t="s">
        <v>390</v>
      </c>
      <c r="CK116" s="58" t="s">
        <v>234</v>
      </c>
      <c r="CL116" s="58" t="s">
        <v>234</v>
      </c>
      <c r="CM116" s="58" t="s">
        <v>225</v>
      </c>
      <c r="CN116" s="58" t="s">
        <v>225</v>
      </c>
      <c r="CO116" s="58" t="s">
        <v>366</v>
      </c>
      <c r="CP116" s="58" t="s">
        <v>225</v>
      </c>
      <c r="CQ116" s="58" t="s">
        <v>432</v>
      </c>
      <c r="CR116" s="58" t="s">
        <v>225</v>
      </c>
      <c r="CS116" s="58" t="s">
        <v>225</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45083.5534172222</v>
      </c>
      <c r="DP116" s="72">
        <v>45083.5043528009</v>
      </c>
      <c r="DQ116" s="58" t="s">
        <v>392</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582</v>
      </c>
      <c r="E121" s="46" t="s">
        <v>366</v>
      </c>
      <c r="F121" s="46" t="s">
        <v>583</v>
      </c>
      <c r="G121" s="46" t="s">
        <v>592</v>
      </c>
      <c r="H121" s="47">
        <v>1</v>
      </c>
      <c r="I121" s="47">
        <v>0</v>
      </c>
      <c r="J121" s="46" t="s">
        <v>234</v>
      </c>
      <c r="K121" s="46" t="s">
        <v>369</v>
      </c>
      <c r="L121" s="46" t="s">
        <v>369</v>
      </c>
      <c r="M121" s="45">
        <v>44874</v>
      </c>
      <c r="N121" s="46" t="s">
        <v>585</v>
      </c>
      <c r="O121" s="46" t="s">
        <v>366</v>
      </c>
      <c r="P121" s="47">
        <v>0</v>
      </c>
      <c r="Q121" s="46" t="s">
        <v>586</v>
      </c>
      <c r="R121" s="46" t="s">
        <v>372</v>
      </c>
      <c r="S121" s="47">
        <v>70</v>
      </c>
      <c r="T121" s="46" t="s">
        <v>587</v>
      </c>
      <c r="U121" s="47">
        <v>5</v>
      </c>
      <c r="V121" s="46" t="s">
        <v>592</v>
      </c>
      <c r="W121" s="46" t="s">
        <v>374</v>
      </c>
      <c r="X121" s="46" t="s">
        <v>234</v>
      </c>
      <c r="Y121" s="46" t="s">
        <v>588</v>
      </c>
      <c r="Z121" s="46" t="s">
        <v>376</v>
      </c>
      <c r="AA121" s="46" t="s">
        <v>377</v>
      </c>
      <c r="AB121" s="46" t="s">
        <v>394</v>
      </c>
      <c r="AC121" s="47">
        <v>2230</v>
      </c>
      <c r="AD121" s="46" t="s">
        <v>379</v>
      </c>
      <c r="AE121" s="62">
        <v>44875.2566666667</v>
      </c>
      <c r="AF121" s="46" t="s">
        <v>395</v>
      </c>
      <c r="AG121" s="46" t="s">
        <v>381</v>
      </c>
      <c r="AH121" s="46" t="s">
        <v>212</v>
      </c>
      <c r="AI121" s="46" t="s">
        <v>213</v>
      </c>
      <c r="AJ121" s="46" t="s">
        <v>210</v>
      </c>
      <c r="AK121" s="46" t="s">
        <v>366</v>
      </c>
      <c r="AL121" s="46" t="s">
        <v>382</v>
      </c>
      <c r="AM121" s="46" t="s">
        <v>366</v>
      </c>
      <c r="AN121" s="46" t="s">
        <v>233</v>
      </c>
      <c r="AO121" s="46" t="s">
        <v>366</v>
      </c>
      <c r="AP121" s="46" t="s">
        <v>589</v>
      </c>
      <c r="AQ121" s="46" t="s">
        <v>379</v>
      </c>
      <c r="AR121" s="46" t="s">
        <v>383</v>
      </c>
      <c r="AS121" s="46" t="s">
        <v>366</v>
      </c>
      <c r="AT121" s="46" t="s">
        <v>366</v>
      </c>
      <c r="AU121" s="47">
        <v>0</v>
      </c>
      <c r="AV121" s="46" t="s">
        <v>366</v>
      </c>
      <c r="AW121" s="46" t="s">
        <v>366</v>
      </c>
      <c r="AX121" s="46" t="s">
        <v>366</v>
      </c>
      <c r="AY121" s="46" t="s">
        <v>396</v>
      </c>
      <c r="AZ121" s="46" t="s">
        <v>397</v>
      </c>
      <c r="BA121" s="46" t="s">
        <v>232</v>
      </c>
      <c r="BB121" s="46" t="s">
        <v>379</v>
      </c>
      <c r="BC121" s="46" t="s">
        <v>382</v>
      </c>
      <c r="BD121" s="46" t="s">
        <v>398</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388</v>
      </c>
      <c r="BT121" s="46" t="s">
        <v>382</v>
      </c>
      <c r="BU121" s="46" t="s">
        <v>388</v>
      </c>
      <c r="BV121" s="46" t="s">
        <v>382</v>
      </c>
      <c r="BW121" s="46" t="s">
        <v>523</v>
      </c>
      <c r="BX121" s="46" t="s">
        <v>590</v>
      </c>
      <c r="BY121" s="47">
        <v>17</v>
      </c>
      <c r="BZ121" s="47">
        <v>96570</v>
      </c>
      <c r="CA121" s="47">
        <v>0</v>
      </c>
      <c r="CB121" s="47">
        <v>4</v>
      </c>
      <c r="CC121" s="47">
        <v>6</v>
      </c>
      <c r="CD121" s="46" t="s">
        <v>219</v>
      </c>
      <c r="CE121" s="62">
        <v>45083.5069560185</v>
      </c>
      <c r="CF121" s="45" t="s">
        <v>389</v>
      </c>
      <c r="CG121" s="66">
        <v>45083.5043527778</v>
      </c>
      <c r="CH121" s="67">
        <v>0.504351851851852</v>
      </c>
      <c r="CI121" s="45" t="s">
        <v>389</v>
      </c>
      <c r="CJ121" s="46" t="s">
        <v>390</v>
      </c>
      <c r="CK121" s="46" t="s">
        <v>234</v>
      </c>
      <c r="CL121" s="46" t="s">
        <v>234</v>
      </c>
      <c r="CM121" s="46" t="s">
        <v>225</v>
      </c>
      <c r="CN121" s="46" t="s">
        <v>225</v>
      </c>
      <c r="CO121" s="46" t="s">
        <v>366</v>
      </c>
      <c r="CP121" s="46" t="s">
        <v>225</v>
      </c>
      <c r="CQ121" s="46" t="s">
        <v>391</v>
      </c>
      <c r="CR121" s="46" t="s">
        <v>225</v>
      </c>
      <c r="CS121" s="46" t="s">
        <v>234</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45083.5048189236</v>
      </c>
      <c r="DP121" s="66">
        <v>45083.5043527778</v>
      </c>
      <c r="DQ121" s="46" t="s">
        <v>400</v>
      </c>
    </row>
    <row r="122" s="41" customFormat="1" spans="1:121">
      <c r="A122" s="43" t="s">
        <v>436</v>
      </c>
      <c r="B122" s="57">
        <v>44874</v>
      </c>
      <c r="C122" s="57">
        <v>44874</v>
      </c>
      <c r="D122" s="58" t="s">
        <v>582</v>
      </c>
      <c r="E122" s="58" t="s">
        <v>366</v>
      </c>
      <c r="F122" s="58" t="s">
        <v>583</v>
      </c>
      <c r="G122" s="58" t="s">
        <v>592</v>
      </c>
      <c r="H122" s="59">
        <v>1</v>
      </c>
      <c r="I122" s="59">
        <v>0</v>
      </c>
      <c r="J122" s="58" t="s">
        <v>234</v>
      </c>
      <c r="K122" s="58" t="s">
        <v>369</v>
      </c>
      <c r="L122" s="58" t="s">
        <v>369</v>
      </c>
      <c r="M122" s="57">
        <v>44874</v>
      </c>
      <c r="N122" s="58" t="s">
        <v>585</v>
      </c>
      <c r="O122" s="58" t="s">
        <v>366</v>
      </c>
      <c r="P122" s="59">
        <v>0</v>
      </c>
      <c r="Q122" s="58" t="s">
        <v>586</v>
      </c>
      <c r="R122" s="58" t="s">
        <v>372</v>
      </c>
      <c r="S122" s="59">
        <v>70</v>
      </c>
      <c r="T122" s="58" t="s">
        <v>587</v>
      </c>
      <c r="U122" s="59">
        <v>5</v>
      </c>
      <c r="V122" s="58" t="s">
        <v>592</v>
      </c>
      <c r="W122" s="58" t="s">
        <v>374</v>
      </c>
      <c r="X122" s="58" t="s">
        <v>234</v>
      </c>
      <c r="Y122" s="58" t="s">
        <v>588</v>
      </c>
      <c r="Z122" s="58" t="s">
        <v>376</v>
      </c>
      <c r="AA122" s="58" t="s">
        <v>377</v>
      </c>
      <c r="AB122" s="58" t="s">
        <v>394</v>
      </c>
      <c r="AC122" s="59">
        <v>2230</v>
      </c>
      <c r="AD122" s="58" t="s">
        <v>379</v>
      </c>
      <c r="AE122" s="65">
        <v>44875.2566666667</v>
      </c>
      <c r="AF122" s="58" t="s">
        <v>395</v>
      </c>
      <c r="AG122" s="58" t="s">
        <v>381</v>
      </c>
      <c r="AH122" s="58" t="s">
        <v>212</v>
      </c>
      <c r="AI122" s="58" t="s">
        <v>213</v>
      </c>
      <c r="AJ122" s="58" t="s">
        <v>210</v>
      </c>
      <c r="AK122" s="58" t="s">
        <v>366</v>
      </c>
      <c r="AL122" s="58" t="s">
        <v>382</v>
      </c>
      <c r="AM122" s="58" t="s">
        <v>366</v>
      </c>
      <c r="AN122" s="58" t="s">
        <v>233</v>
      </c>
      <c r="AO122" s="58" t="s">
        <v>366</v>
      </c>
      <c r="AP122" s="58" t="s">
        <v>589</v>
      </c>
      <c r="AQ122" s="58" t="s">
        <v>379</v>
      </c>
      <c r="AR122" s="58" t="s">
        <v>383</v>
      </c>
      <c r="AS122" s="58" t="s">
        <v>366</v>
      </c>
      <c r="AT122" s="58" t="s">
        <v>366</v>
      </c>
      <c r="AU122" s="59">
        <v>0</v>
      </c>
      <c r="AV122" s="58" t="s">
        <v>366</v>
      </c>
      <c r="AW122" s="58" t="s">
        <v>366</v>
      </c>
      <c r="AX122" s="58" t="s">
        <v>366</v>
      </c>
      <c r="AY122" s="58" t="s">
        <v>396</v>
      </c>
      <c r="AZ122" s="58" t="s">
        <v>397</v>
      </c>
      <c r="BA122" s="58" t="s">
        <v>232</v>
      </c>
      <c r="BB122" s="58" t="s">
        <v>379</v>
      </c>
      <c r="BC122" s="58" t="s">
        <v>382</v>
      </c>
      <c r="BD122" s="58" t="s">
        <v>398</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388</v>
      </c>
      <c r="BT122" s="58" t="s">
        <v>382</v>
      </c>
      <c r="BU122" s="58" t="s">
        <v>388</v>
      </c>
      <c r="BV122" s="58" t="s">
        <v>382</v>
      </c>
      <c r="BW122" s="58" t="s">
        <v>523</v>
      </c>
      <c r="BX122" s="58" t="s">
        <v>590</v>
      </c>
      <c r="BY122" s="59">
        <v>17</v>
      </c>
      <c r="BZ122" s="59">
        <v>96570</v>
      </c>
      <c r="CA122" s="59">
        <v>0</v>
      </c>
      <c r="CB122" s="59">
        <v>4</v>
      </c>
      <c r="CC122" s="59">
        <v>6</v>
      </c>
      <c r="CD122" s="58" t="s">
        <v>219</v>
      </c>
      <c r="CE122" s="65">
        <v>45083.5069560185</v>
      </c>
      <c r="CF122" s="57" t="s">
        <v>389</v>
      </c>
      <c r="CG122" s="72">
        <v>45083.5534168403</v>
      </c>
      <c r="CH122" s="73">
        <v>0.504351851851852</v>
      </c>
      <c r="CI122" s="57" t="s">
        <v>389</v>
      </c>
      <c r="CJ122" s="58" t="s">
        <v>390</v>
      </c>
      <c r="CK122" s="58" t="s">
        <v>234</v>
      </c>
      <c r="CL122" s="58" t="s">
        <v>234</v>
      </c>
      <c r="CM122" s="58" t="s">
        <v>225</v>
      </c>
      <c r="CN122" s="58" t="s">
        <v>225</v>
      </c>
      <c r="CO122" s="58" t="s">
        <v>366</v>
      </c>
      <c r="CP122" s="58" t="s">
        <v>225</v>
      </c>
      <c r="CQ122" s="58" t="s">
        <v>432</v>
      </c>
      <c r="CR122" s="58" t="s">
        <v>225</v>
      </c>
      <c r="CS122" s="58" t="s">
        <v>234</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45083.5534168403</v>
      </c>
      <c r="DP122" s="72">
        <v>45083.5043527778</v>
      </c>
      <c r="DQ122" s="58" t="s">
        <v>400</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582</v>
      </c>
      <c r="E127" s="46" t="s">
        <v>366</v>
      </c>
      <c r="F127" s="46" t="s">
        <v>583</v>
      </c>
      <c r="G127" s="46" t="s">
        <v>241</v>
      </c>
      <c r="H127" s="47">
        <v>1</v>
      </c>
      <c r="I127" s="47">
        <v>0</v>
      </c>
      <c r="J127" s="46" t="s">
        <v>234</v>
      </c>
      <c r="K127" s="46" t="s">
        <v>369</v>
      </c>
      <c r="L127" s="46" t="s">
        <v>369</v>
      </c>
      <c r="M127" s="45">
        <v>44874</v>
      </c>
      <c r="N127" s="46" t="s">
        <v>585</v>
      </c>
      <c r="O127" s="46" t="s">
        <v>366</v>
      </c>
      <c r="P127" s="47">
        <v>0</v>
      </c>
      <c r="Q127" s="46" t="s">
        <v>586</v>
      </c>
      <c r="R127" s="46" t="s">
        <v>372</v>
      </c>
      <c r="S127" s="47">
        <v>70</v>
      </c>
      <c r="T127" s="46" t="s">
        <v>587</v>
      </c>
      <c r="U127" s="47">
        <v>5</v>
      </c>
      <c r="V127" s="46" t="s">
        <v>241</v>
      </c>
      <c r="W127" s="46" t="s">
        <v>374</v>
      </c>
      <c r="X127" s="46" t="s">
        <v>234</v>
      </c>
      <c r="Y127" s="46" t="s">
        <v>588</v>
      </c>
      <c r="Z127" s="46" t="s">
        <v>376</v>
      </c>
      <c r="AA127" s="46" t="s">
        <v>377</v>
      </c>
      <c r="AB127" s="46" t="s">
        <v>593</v>
      </c>
      <c r="AC127" s="47">
        <v>2230</v>
      </c>
      <c r="AD127" s="46" t="s">
        <v>594</v>
      </c>
      <c r="AE127" s="62">
        <v>44875.2566666667</v>
      </c>
      <c r="AF127" s="46" t="s">
        <v>410</v>
      </c>
      <c r="AG127" s="46" t="s">
        <v>381</v>
      </c>
      <c r="AH127" s="46" t="s">
        <v>212</v>
      </c>
      <c r="AI127" s="46" t="s">
        <v>213</v>
      </c>
      <c r="AJ127" s="46" t="s">
        <v>210</v>
      </c>
      <c r="AK127" s="46" t="s">
        <v>366</v>
      </c>
      <c r="AL127" s="46" t="s">
        <v>382</v>
      </c>
      <c r="AM127" s="46" t="s">
        <v>366</v>
      </c>
      <c r="AN127" s="46" t="s">
        <v>233</v>
      </c>
      <c r="AO127" s="46" t="s">
        <v>366</v>
      </c>
      <c r="AP127" s="46" t="s">
        <v>589</v>
      </c>
      <c r="AQ127" s="46" t="s">
        <v>379</v>
      </c>
      <c r="AR127" s="46" t="s">
        <v>411</v>
      </c>
      <c r="AS127" s="46" t="s">
        <v>366</v>
      </c>
      <c r="AT127" s="46" t="s">
        <v>366</v>
      </c>
      <c r="AU127" s="47">
        <v>0</v>
      </c>
      <c r="AV127" s="46" t="s">
        <v>366</v>
      </c>
      <c r="AW127" s="46" t="s">
        <v>366</v>
      </c>
      <c r="AX127" s="46" t="s">
        <v>366</v>
      </c>
      <c r="AY127" s="46" t="s">
        <v>412</v>
      </c>
      <c r="AZ127" s="46" t="s">
        <v>413</v>
      </c>
      <c r="BA127" s="46" t="s">
        <v>232</v>
      </c>
      <c r="BB127" s="46" t="s">
        <v>379</v>
      </c>
      <c r="BC127" s="46" t="s">
        <v>382</v>
      </c>
      <c r="BD127" s="46" t="s">
        <v>414</v>
      </c>
      <c r="BE127" s="46" t="s">
        <v>382</v>
      </c>
      <c r="BF127" s="46" t="s">
        <v>415</v>
      </c>
      <c r="BG127" s="46" t="s">
        <v>387</v>
      </c>
      <c r="BH127" s="46" t="s">
        <v>240</v>
      </c>
      <c r="BI127" s="46" t="s">
        <v>234</v>
      </c>
      <c r="BJ127" s="46" t="s">
        <v>234</v>
      </c>
      <c r="BK127" s="46" t="s">
        <v>234</v>
      </c>
      <c r="BL127" s="46" t="s">
        <v>234</v>
      </c>
      <c r="BM127" s="46" t="s">
        <v>240</v>
      </c>
      <c r="BN127" s="46" t="s">
        <v>240</v>
      </c>
      <c r="BO127" s="46" t="s">
        <v>240</v>
      </c>
      <c r="BP127" s="46" t="s">
        <v>366</v>
      </c>
      <c r="BQ127" s="46" t="s">
        <v>366</v>
      </c>
      <c r="BR127" s="46" t="s">
        <v>366</v>
      </c>
      <c r="BS127" s="46" t="s">
        <v>388</v>
      </c>
      <c r="BT127" s="46" t="s">
        <v>382</v>
      </c>
      <c r="BU127" s="46" t="s">
        <v>388</v>
      </c>
      <c r="BV127" s="46" t="s">
        <v>382</v>
      </c>
      <c r="BW127" s="46" t="s">
        <v>523</v>
      </c>
      <c r="BX127" s="46" t="s">
        <v>590</v>
      </c>
      <c r="BY127" s="47">
        <v>17</v>
      </c>
      <c r="BZ127" s="47">
        <v>96570</v>
      </c>
      <c r="CA127" s="47">
        <v>0</v>
      </c>
      <c r="CB127" s="47">
        <v>2</v>
      </c>
      <c r="CC127" s="47">
        <v>4</v>
      </c>
      <c r="CD127" s="46" t="s">
        <v>219</v>
      </c>
      <c r="CE127" s="62">
        <v>45083.5069560185</v>
      </c>
      <c r="CF127" s="45" t="s">
        <v>389</v>
      </c>
      <c r="CG127" s="66">
        <v>45083.5043528241</v>
      </c>
      <c r="CH127" s="67">
        <v>0.504351851851852</v>
      </c>
      <c r="CI127" s="45" t="s">
        <v>389</v>
      </c>
      <c r="CJ127" s="46" t="s">
        <v>390</v>
      </c>
      <c r="CK127" s="46" t="s">
        <v>234</v>
      </c>
      <c r="CL127" s="46" t="s">
        <v>234</v>
      </c>
      <c r="CM127" s="46" t="s">
        <v>225</v>
      </c>
      <c r="CN127" s="46" t="s">
        <v>225</v>
      </c>
      <c r="CO127" s="46" t="s">
        <v>366</v>
      </c>
      <c r="CP127" s="46" t="s">
        <v>225</v>
      </c>
      <c r="CQ127" s="46" t="s">
        <v>391</v>
      </c>
      <c r="CR127" s="46" t="s">
        <v>416</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45083.5048190741</v>
      </c>
      <c r="DP127" s="66">
        <v>45083.5043528241</v>
      </c>
      <c r="DQ127" s="46" t="s">
        <v>417</v>
      </c>
    </row>
    <row r="128" s="41" customFormat="1" spans="1:121">
      <c r="A128" s="43" t="s">
        <v>436</v>
      </c>
      <c r="B128" s="57">
        <v>44874</v>
      </c>
      <c r="C128" s="57">
        <v>44874</v>
      </c>
      <c r="D128" s="58" t="s">
        <v>582</v>
      </c>
      <c r="E128" s="58" t="s">
        <v>366</v>
      </c>
      <c r="F128" s="58" t="s">
        <v>583</v>
      </c>
      <c r="G128" s="58" t="s">
        <v>241</v>
      </c>
      <c r="H128" s="59">
        <v>1</v>
      </c>
      <c r="I128" s="59">
        <v>0</v>
      </c>
      <c r="J128" s="58" t="s">
        <v>234</v>
      </c>
      <c r="K128" s="58" t="s">
        <v>369</v>
      </c>
      <c r="L128" s="58" t="s">
        <v>369</v>
      </c>
      <c r="M128" s="57">
        <v>44874</v>
      </c>
      <c r="N128" s="58" t="s">
        <v>585</v>
      </c>
      <c r="O128" s="58" t="s">
        <v>366</v>
      </c>
      <c r="P128" s="59">
        <v>0</v>
      </c>
      <c r="Q128" s="58" t="s">
        <v>586</v>
      </c>
      <c r="R128" s="58" t="s">
        <v>372</v>
      </c>
      <c r="S128" s="59">
        <v>70</v>
      </c>
      <c r="T128" s="58" t="s">
        <v>587</v>
      </c>
      <c r="U128" s="59">
        <v>5</v>
      </c>
      <c r="V128" s="58" t="s">
        <v>241</v>
      </c>
      <c r="W128" s="58" t="s">
        <v>374</v>
      </c>
      <c r="X128" s="58" t="s">
        <v>234</v>
      </c>
      <c r="Y128" s="58" t="s">
        <v>588</v>
      </c>
      <c r="Z128" s="58" t="s">
        <v>376</v>
      </c>
      <c r="AA128" s="58" t="s">
        <v>377</v>
      </c>
      <c r="AB128" s="58" t="s">
        <v>593</v>
      </c>
      <c r="AC128" s="59">
        <v>2230</v>
      </c>
      <c r="AD128" s="58" t="s">
        <v>594</v>
      </c>
      <c r="AE128" s="65">
        <v>44875.2566666667</v>
      </c>
      <c r="AF128" s="58" t="s">
        <v>410</v>
      </c>
      <c r="AG128" s="58" t="s">
        <v>381</v>
      </c>
      <c r="AH128" s="58" t="s">
        <v>212</v>
      </c>
      <c r="AI128" s="58" t="s">
        <v>213</v>
      </c>
      <c r="AJ128" s="58" t="s">
        <v>210</v>
      </c>
      <c r="AK128" s="58" t="s">
        <v>366</v>
      </c>
      <c r="AL128" s="58" t="s">
        <v>382</v>
      </c>
      <c r="AM128" s="58" t="s">
        <v>366</v>
      </c>
      <c r="AN128" s="58" t="s">
        <v>233</v>
      </c>
      <c r="AO128" s="58" t="s">
        <v>366</v>
      </c>
      <c r="AP128" s="58" t="s">
        <v>589</v>
      </c>
      <c r="AQ128" s="58" t="s">
        <v>379</v>
      </c>
      <c r="AR128" s="58" t="s">
        <v>411</v>
      </c>
      <c r="AS128" s="58" t="s">
        <v>366</v>
      </c>
      <c r="AT128" s="58" t="s">
        <v>366</v>
      </c>
      <c r="AU128" s="59">
        <v>0</v>
      </c>
      <c r="AV128" s="58" t="s">
        <v>366</v>
      </c>
      <c r="AW128" s="58" t="s">
        <v>366</v>
      </c>
      <c r="AX128" s="58" t="s">
        <v>366</v>
      </c>
      <c r="AY128" s="58" t="s">
        <v>412</v>
      </c>
      <c r="AZ128" s="58" t="s">
        <v>413</v>
      </c>
      <c r="BA128" s="58" t="s">
        <v>232</v>
      </c>
      <c r="BB128" s="58" t="s">
        <v>379</v>
      </c>
      <c r="BC128" s="58" t="s">
        <v>382</v>
      </c>
      <c r="BD128" s="58" t="s">
        <v>414</v>
      </c>
      <c r="BE128" s="58" t="s">
        <v>382</v>
      </c>
      <c r="BF128" s="58" t="s">
        <v>415</v>
      </c>
      <c r="BG128" s="58" t="s">
        <v>387</v>
      </c>
      <c r="BH128" s="58" t="s">
        <v>240</v>
      </c>
      <c r="BI128" s="58" t="s">
        <v>234</v>
      </c>
      <c r="BJ128" s="58" t="s">
        <v>234</v>
      </c>
      <c r="BK128" s="58" t="s">
        <v>234</v>
      </c>
      <c r="BL128" s="58" t="s">
        <v>225</v>
      </c>
      <c r="BM128" s="58" t="s">
        <v>240</v>
      </c>
      <c r="BN128" s="58" t="s">
        <v>240</v>
      </c>
      <c r="BO128" s="58" t="s">
        <v>240</v>
      </c>
      <c r="BP128" s="58" t="s">
        <v>366</v>
      </c>
      <c r="BQ128" s="58" t="s">
        <v>366</v>
      </c>
      <c r="BR128" s="58" t="s">
        <v>366</v>
      </c>
      <c r="BS128" s="58" t="s">
        <v>388</v>
      </c>
      <c r="BT128" s="58" t="s">
        <v>382</v>
      </c>
      <c r="BU128" s="58" t="s">
        <v>388</v>
      </c>
      <c r="BV128" s="58" t="s">
        <v>382</v>
      </c>
      <c r="BW128" s="58" t="s">
        <v>523</v>
      </c>
      <c r="BX128" s="58" t="s">
        <v>590</v>
      </c>
      <c r="BY128" s="59">
        <v>17</v>
      </c>
      <c r="BZ128" s="59">
        <v>96570</v>
      </c>
      <c r="CA128" s="59">
        <v>0</v>
      </c>
      <c r="CB128" s="59">
        <v>2</v>
      </c>
      <c r="CC128" s="59">
        <v>4</v>
      </c>
      <c r="CD128" s="58" t="s">
        <v>219</v>
      </c>
      <c r="CE128" s="65">
        <v>45083.5069560185</v>
      </c>
      <c r="CF128" s="57" t="s">
        <v>389</v>
      </c>
      <c r="CG128" s="72">
        <v>45083.5534138426</v>
      </c>
      <c r="CH128" s="73">
        <v>0.504351851851852</v>
      </c>
      <c r="CI128" s="57" t="s">
        <v>389</v>
      </c>
      <c r="CJ128" s="58" t="s">
        <v>390</v>
      </c>
      <c r="CK128" s="58" t="s">
        <v>234</v>
      </c>
      <c r="CL128" s="58" t="s">
        <v>234</v>
      </c>
      <c r="CM128" s="58" t="s">
        <v>225</v>
      </c>
      <c r="CN128" s="58" t="s">
        <v>225</v>
      </c>
      <c r="CO128" s="58" t="s">
        <v>366</v>
      </c>
      <c r="CP128" s="58" t="s">
        <v>225</v>
      </c>
      <c r="CQ128" s="58" t="s">
        <v>432</v>
      </c>
      <c r="CR128" s="58" t="s">
        <v>416</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45083.5534138426</v>
      </c>
      <c r="DP128" s="72">
        <v>45083.5043528241</v>
      </c>
      <c r="DQ128" s="58" t="s">
        <v>417</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610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582</v>
      </c>
      <c r="E135" s="76" t="s">
        <v>366</v>
      </c>
      <c r="F135" s="76" t="s">
        <v>583</v>
      </c>
      <c r="G135" s="76" t="s">
        <v>584</v>
      </c>
      <c r="H135" s="77">
        <v>1</v>
      </c>
      <c r="I135" s="77">
        <v>0</v>
      </c>
      <c r="J135" s="76" t="s">
        <v>234</v>
      </c>
      <c r="K135" s="76" t="s">
        <v>369</v>
      </c>
      <c r="L135" s="76" t="s">
        <v>369</v>
      </c>
      <c r="M135" s="75">
        <v>44874</v>
      </c>
      <c r="N135" s="76" t="s">
        <v>585</v>
      </c>
      <c r="O135" s="76" t="s">
        <v>366</v>
      </c>
      <c r="P135" s="77">
        <v>0</v>
      </c>
      <c r="Q135" s="76" t="s">
        <v>586</v>
      </c>
      <c r="R135" s="76" t="s">
        <v>372</v>
      </c>
      <c r="S135" s="77">
        <v>70</v>
      </c>
      <c r="T135" s="76" t="s">
        <v>587</v>
      </c>
      <c r="U135" s="77">
        <v>5</v>
      </c>
      <c r="V135" s="76" t="s">
        <v>584</v>
      </c>
      <c r="W135" s="76" t="s">
        <v>374</v>
      </c>
      <c r="X135" s="76" t="s">
        <v>234</v>
      </c>
      <c r="Y135" s="76" t="s">
        <v>588</v>
      </c>
      <c r="Z135" s="76" t="s">
        <v>376</v>
      </c>
      <c r="AA135" s="76" t="s">
        <v>377</v>
      </c>
      <c r="AB135" s="76" t="s">
        <v>402</v>
      </c>
      <c r="AC135" s="77">
        <v>2230</v>
      </c>
      <c r="AD135" s="76" t="s">
        <v>379</v>
      </c>
      <c r="AE135" s="102">
        <v>44875.2566666667</v>
      </c>
      <c r="AF135" s="76" t="s">
        <v>403</v>
      </c>
      <c r="AG135" s="76" t="s">
        <v>381</v>
      </c>
      <c r="AH135" s="76" t="s">
        <v>212</v>
      </c>
      <c r="AI135" s="76" t="s">
        <v>213</v>
      </c>
      <c r="AJ135" s="76" t="s">
        <v>404</v>
      </c>
      <c r="AK135" s="76" t="s">
        <v>366</v>
      </c>
      <c r="AL135" s="76" t="s">
        <v>382</v>
      </c>
      <c r="AM135" s="76" t="s">
        <v>366</v>
      </c>
      <c r="AN135" s="76" t="s">
        <v>233</v>
      </c>
      <c r="AO135" s="76" t="s">
        <v>366</v>
      </c>
      <c r="AP135" s="76" t="s">
        <v>589</v>
      </c>
      <c r="AQ135" s="76" t="s">
        <v>379</v>
      </c>
      <c r="AR135" s="76" t="s">
        <v>383</v>
      </c>
      <c r="AS135" s="76" t="s">
        <v>366</v>
      </c>
      <c r="AT135" s="76" t="s">
        <v>366</v>
      </c>
      <c r="AU135" s="77">
        <v>0</v>
      </c>
      <c r="AV135" s="76" t="s">
        <v>366</v>
      </c>
      <c r="AW135" s="76" t="s">
        <v>366</v>
      </c>
      <c r="AX135" s="76" t="s">
        <v>366</v>
      </c>
      <c r="AY135" s="76" t="s">
        <v>405</v>
      </c>
      <c r="AZ135" s="76" t="s">
        <v>406</v>
      </c>
      <c r="BA135" s="76" t="s">
        <v>232</v>
      </c>
      <c r="BB135" s="76" t="s">
        <v>379</v>
      </c>
      <c r="BC135" s="76" t="s">
        <v>382</v>
      </c>
      <c r="BD135" s="76" t="s">
        <v>407</v>
      </c>
      <c r="BE135" s="76" t="s">
        <v>382</v>
      </c>
      <c r="BF135" s="76" t="s">
        <v>387</v>
      </c>
      <c r="BG135" s="76" t="s">
        <v>387</v>
      </c>
      <c r="BH135" s="76" t="s">
        <v>240</v>
      </c>
      <c r="BI135" s="76" t="s">
        <v>234</v>
      </c>
      <c r="BJ135" s="76" t="s">
        <v>234</v>
      </c>
      <c r="BK135" s="76" t="s">
        <v>234</v>
      </c>
      <c r="BL135" s="76" t="s">
        <v>234</v>
      </c>
      <c r="BM135" s="76" t="s">
        <v>399</v>
      </c>
      <c r="BN135" s="76" t="s">
        <v>399</v>
      </c>
      <c r="BO135" s="76" t="s">
        <v>399</v>
      </c>
      <c r="BP135" s="76" t="s">
        <v>366</v>
      </c>
      <c r="BQ135" s="76" t="s">
        <v>366</v>
      </c>
      <c r="BR135" s="76" t="s">
        <v>366</v>
      </c>
      <c r="BS135" s="76" t="s">
        <v>388</v>
      </c>
      <c r="BT135" s="76" t="s">
        <v>382</v>
      </c>
      <c r="BU135" s="76" t="s">
        <v>388</v>
      </c>
      <c r="BV135" s="76" t="s">
        <v>382</v>
      </c>
      <c r="BW135" s="76" t="s">
        <v>523</v>
      </c>
      <c r="BX135" s="76" t="s">
        <v>590</v>
      </c>
      <c r="BY135" s="77">
        <v>1</v>
      </c>
      <c r="BZ135" s="77">
        <v>96570</v>
      </c>
      <c r="CA135" s="77">
        <v>0</v>
      </c>
      <c r="CB135" s="77">
        <v>4</v>
      </c>
      <c r="CC135" s="77">
        <v>10</v>
      </c>
      <c r="CD135" s="76" t="s">
        <v>219</v>
      </c>
      <c r="CE135" s="102">
        <v>45079.6469328704</v>
      </c>
      <c r="CF135" s="75" t="s">
        <v>389</v>
      </c>
      <c r="CG135" s="103">
        <v>45079.6456156944</v>
      </c>
      <c r="CH135" s="104">
        <v>0.645613425925926</v>
      </c>
      <c r="CI135" s="75" t="s">
        <v>389</v>
      </c>
      <c r="CJ135" s="76" t="s">
        <v>390</v>
      </c>
      <c r="CK135" s="76" t="s">
        <v>234</v>
      </c>
      <c r="CL135" s="76" t="s">
        <v>234</v>
      </c>
      <c r="CM135" s="76" t="s">
        <v>225</v>
      </c>
      <c r="CN135" s="76" t="s">
        <v>225</v>
      </c>
      <c r="CO135" s="76" t="s">
        <v>366</v>
      </c>
      <c r="CP135" s="76" t="s">
        <v>225</v>
      </c>
      <c r="CQ135" s="76" t="s">
        <v>391</v>
      </c>
      <c r="CR135" s="76" t="s">
        <v>225</v>
      </c>
      <c r="CS135" s="76" t="s">
        <v>225</v>
      </c>
      <c r="CT135" s="76" t="s">
        <v>229</v>
      </c>
      <c r="CU135" s="76" t="s">
        <v>234</v>
      </c>
      <c r="CV135" s="76" t="s">
        <v>225</v>
      </c>
      <c r="CW135" s="76" t="s">
        <v>234</v>
      </c>
      <c r="CX135" s="76" t="s">
        <v>225</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45079.6460911574</v>
      </c>
      <c r="DP135" s="103">
        <v>45079.6456156944</v>
      </c>
      <c r="DQ135" s="76" t="s">
        <v>408</v>
      </c>
      <c r="DR135"/>
    </row>
    <row r="136" s="41" customFormat="1" spans="1:122">
      <c r="A136" s="43" t="s">
        <v>442</v>
      </c>
      <c r="B136" s="45">
        <v>44874</v>
      </c>
      <c r="C136" s="45">
        <v>44874</v>
      </c>
      <c r="D136" s="46" t="s">
        <v>582</v>
      </c>
      <c r="E136" s="46" t="s">
        <v>366</v>
      </c>
      <c r="F136" s="46" t="s">
        <v>583</v>
      </c>
      <c r="G136" s="46" t="s">
        <v>584</v>
      </c>
      <c r="H136" s="47">
        <v>1</v>
      </c>
      <c r="I136" s="47">
        <v>0</v>
      </c>
      <c r="J136" s="46" t="s">
        <v>234</v>
      </c>
      <c r="K136" s="46" t="s">
        <v>369</v>
      </c>
      <c r="L136" s="46" t="s">
        <v>369</v>
      </c>
      <c r="M136" s="45">
        <v>44874</v>
      </c>
      <c r="N136" s="46" t="s">
        <v>585</v>
      </c>
      <c r="O136" s="46" t="s">
        <v>366</v>
      </c>
      <c r="P136" s="47">
        <v>0</v>
      </c>
      <c r="Q136" s="46" t="s">
        <v>586</v>
      </c>
      <c r="R136" s="46" t="s">
        <v>372</v>
      </c>
      <c r="S136" s="47">
        <v>70</v>
      </c>
      <c r="T136" s="46" t="s">
        <v>587</v>
      </c>
      <c r="U136" s="47">
        <v>5</v>
      </c>
      <c r="V136" s="46" t="s">
        <v>584</v>
      </c>
      <c r="W136" s="46" t="s">
        <v>374</v>
      </c>
      <c r="X136" s="46" t="s">
        <v>234</v>
      </c>
      <c r="Y136" s="46" t="s">
        <v>588</v>
      </c>
      <c r="Z136" s="46" t="s">
        <v>376</v>
      </c>
      <c r="AA136" s="46" t="s">
        <v>377</v>
      </c>
      <c r="AB136" s="46" t="s">
        <v>402</v>
      </c>
      <c r="AC136" s="47">
        <v>2230</v>
      </c>
      <c r="AD136" s="46" t="s">
        <v>379</v>
      </c>
      <c r="AE136" s="62">
        <v>44875.2566666667</v>
      </c>
      <c r="AF136" s="46" t="s">
        <v>403</v>
      </c>
      <c r="AG136" s="46" t="s">
        <v>381</v>
      </c>
      <c r="AH136" s="46" t="s">
        <v>212</v>
      </c>
      <c r="AI136" s="46" t="s">
        <v>213</v>
      </c>
      <c r="AJ136" s="46" t="s">
        <v>404</v>
      </c>
      <c r="AK136" s="46" t="s">
        <v>366</v>
      </c>
      <c r="AL136" s="46" t="s">
        <v>382</v>
      </c>
      <c r="AM136" s="46" t="s">
        <v>366</v>
      </c>
      <c r="AN136" s="46" t="s">
        <v>233</v>
      </c>
      <c r="AO136" s="46" t="s">
        <v>366</v>
      </c>
      <c r="AP136" s="46" t="s">
        <v>589</v>
      </c>
      <c r="AQ136" s="46" t="s">
        <v>379</v>
      </c>
      <c r="AR136" s="46" t="s">
        <v>383</v>
      </c>
      <c r="AS136" s="46" t="s">
        <v>366</v>
      </c>
      <c r="AT136" s="46" t="s">
        <v>366</v>
      </c>
      <c r="AU136" s="47">
        <v>0</v>
      </c>
      <c r="AV136" s="46" t="s">
        <v>366</v>
      </c>
      <c r="AW136" s="46" t="s">
        <v>366</v>
      </c>
      <c r="AX136" s="46" t="s">
        <v>366</v>
      </c>
      <c r="AY136" s="46" t="s">
        <v>405</v>
      </c>
      <c r="AZ136" s="46" t="s">
        <v>406</v>
      </c>
      <c r="BA136" s="46" t="s">
        <v>232</v>
      </c>
      <c r="BB136" s="46" t="s">
        <v>379</v>
      </c>
      <c r="BC136" s="46" t="s">
        <v>382</v>
      </c>
      <c r="BD136" s="46" t="s">
        <v>407</v>
      </c>
      <c r="BE136" s="46" t="s">
        <v>382</v>
      </c>
      <c r="BF136" s="46" t="s">
        <v>387</v>
      </c>
      <c r="BG136" s="46" t="s">
        <v>387</v>
      </c>
      <c r="BH136" s="46" t="s">
        <v>240</v>
      </c>
      <c r="BI136" s="46" t="s">
        <v>234</v>
      </c>
      <c r="BJ136" s="46" t="s">
        <v>234</v>
      </c>
      <c r="BK136" s="46" t="s">
        <v>234</v>
      </c>
      <c r="BL136" s="46" t="s">
        <v>234</v>
      </c>
      <c r="BM136" s="46" t="s">
        <v>399</v>
      </c>
      <c r="BN136" s="46" t="s">
        <v>399</v>
      </c>
      <c r="BO136" s="46" t="s">
        <v>399</v>
      </c>
      <c r="BP136" s="46" t="s">
        <v>366</v>
      </c>
      <c r="BQ136" s="46" t="s">
        <v>366</v>
      </c>
      <c r="BR136" s="46" t="s">
        <v>366</v>
      </c>
      <c r="BS136" s="46" t="s">
        <v>388</v>
      </c>
      <c r="BT136" s="46" t="s">
        <v>382</v>
      </c>
      <c r="BU136" s="46" t="s">
        <v>388</v>
      </c>
      <c r="BV136" s="46" t="s">
        <v>382</v>
      </c>
      <c r="BW136" s="46" t="s">
        <v>523</v>
      </c>
      <c r="BX136" s="46" t="s">
        <v>590</v>
      </c>
      <c r="BY136" s="47">
        <v>17</v>
      </c>
      <c r="BZ136" s="47">
        <v>96570</v>
      </c>
      <c r="CA136" s="47">
        <v>0</v>
      </c>
      <c r="CB136" s="47">
        <v>4</v>
      </c>
      <c r="CC136" s="47">
        <v>6</v>
      </c>
      <c r="CD136" s="46" t="s">
        <v>219</v>
      </c>
      <c r="CE136" s="62">
        <v>45083.5069560185</v>
      </c>
      <c r="CF136" s="45" t="s">
        <v>389</v>
      </c>
      <c r="CG136" s="66">
        <v>45083.5043527894</v>
      </c>
      <c r="CH136" s="67">
        <v>0.504351851851852</v>
      </c>
      <c r="CI136" s="45" t="s">
        <v>389</v>
      </c>
      <c r="CJ136" s="46" t="s">
        <v>390</v>
      </c>
      <c r="CK136" s="46" t="s">
        <v>234</v>
      </c>
      <c r="CL136" s="46" t="s">
        <v>234</v>
      </c>
      <c r="CM136" s="46" t="s">
        <v>225</v>
      </c>
      <c r="CN136" s="46" t="s">
        <v>225</v>
      </c>
      <c r="CO136" s="46" t="s">
        <v>366</v>
      </c>
      <c r="CP136" s="46" t="s">
        <v>225</v>
      </c>
      <c r="CQ136" s="46" t="s">
        <v>391</v>
      </c>
      <c r="CR136" s="46" t="s">
        <v>225</v>
      </c>
      <c r="CS136" s="46" t="s">
        <v>225</v>
      </c>
      <c r="CT136" s="46" t="s">
        <v>229</v>
      </c>
      <c r="CU136" s="46" t="s">
        <v>234</v>
      </c>
      <c r="CV136" s="46" t="s">
        <v>225</v>
      </c>
      <c r="CW136" s="46" t="s">
        <v>234</v>
      </c>
      <c r="CX136" s="46" t="s">
        <v>225</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45083.5048189583</v>
      </c>
      <c r="DP136" s="66">
        <v>45083.5043527894</v>
      </c>
      <c r="DQ136" s="46" t="s">
        <v>408</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
      </c>
      <c r="CC137" s="61" t="str">
        <f t="shared" si="9"/>
        <v>差異あり</v>
      </c>
      <c r="CD137" s="61" t="str">
        <f t="shared" si="9"/>
        <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
      </c>
      <c r="CP137" s="61" t="str">
        <f t="shared" si="9"/>
        <v/>
      </c>
      <c r="CQ137" s="61" t="str">
        <f t="shared" si="9"/>
        <v/>
      </c>
      <c r="CR137" s="61" t="str">
        <f t="shared" si="9"/>
        <v/>
      </c>
      <c r="CS137" s="61" t="str">
        <f t="shared" si="9"/>
        <v/>
      </c>
      <c r="CT137" s="61" t="str">
        <f t="shared" si="9"/>
        <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582</v>
      </c>
      <c r="E141" s="76" t="s">
        <v>366</v>
      </c>
      <c r="F141" s="76" t="s">
        <v>583</v>
      </c>
      <c r="G141" s="76" t="s">
        <v>591</v>
      </c>
      <c r="H141" s="77">
        <v>1</v>
      </c>
      <c r="I141" s="77">
        <v>0</v>
      </c>
      <c r="J141" s="76" t="s">
        <v>234</v>
      </c>
      <c r="K141" s="76" t="s">
        <v>369</v>
      </c>
      <c r="L141" s="76" t="s">
        <v>369</v>
      </c>
      <c r="M141" s="75">
        <v>44874</v>
      </c>
      <c r="N141" s="76" t="s">
        <v>585</v>
      </c>
      <c r="O141" s="76" t="s">
        <v>366</v>
      </c>
      <c r="P141" s="77">
        <v>0</v>
      </c>
      <c r="Q141" s="76" t="s">
        <v>586</v>
      </c>
      <c r="R141" s="76" t="s">
        <v>372</v>
      </c>
      <c r="S141" s="77">
        <v>70</v>
      </c>
      <c r="T141" s="76" t="s">
        <v>587</v>
      </c>
      <c r="U141" s="77">
        <v>5</v>
      </c>
      <c r="V141" s="76" t="s">
        <v>591</v>
      </c>
      <c r="W141" s="76" t="s">
        <v>374</v>
      </c>
      <c r="X141" s="76" t="s">
        <v>234</v>
      </c>
      <c r="Y141" s="76" t="s">
        <v>588</v>
      </c>
      <c r="Z141" s="76" t="s">
        <v>376</v>
      </c>
      <c r="AA141" s="76" t="s">
        <v>377</v>
      </c>
      <c r="AB141" s="76" t="s">
        <v>518</v>
      </c>
      <c r="AC141" s="77">
        <v>2230</v>
      </c>
      <c r="AD141" s="76" t="s">
        <v>379</v>
      </c>
      <c r="AE141" s="102">
        <v>44875.2566666667</v>
      </c>
      <c r="AF141" s="76" t="s">
        <v>380</v>
      </c>
      <c r="AG141" s="76" t="s">
        <v>381</v>
      </c>
      <c r="AH141" s="76" t="s">
        <v>212</v>
      </c>
      <c r="AI141" s="76" t="s">
        <v>213</v>
      </c>
      <c r="AJ141" s="76" t="s">
        <v>210</v>
      </c>
      <c r="AK141" s="76" t="s">
        <v>366</v>
      </c>
      <c r="AL141" s="76" t="s">
        <v>382</v>
      </c>
      <c r="AM141" s="76" t="s">
        <v>366</v>
      </c>
      <c r="AN141" s="76" t="s">
        <v>233</v>
      </c>
      <c r="AO141" s="76" t="s">
        <v>366</v>
      </c>
      <c r="AP141" s="76" t="s">
        <v>589</v>
      </c>
      <c r="AQ141" s="76" t="s">
        <v>379</v>
      </c>
      <c r="AR141" s="76" t="s">
        <v>383</v>
      </c>
      <c r="AS141" s="76" t="s">
        <v>366</v>
      </c>
      <c r="AT141" s="76" t="s">
        <v>366</v>
      </c>
      <c r="AU141" s="77">
        <v>0</v>
      </c>
      <c r="AV141" s="76" t="s">
        <v>366</v>
      </c>
      <c r="AW141" s="76" t="s">
        <v>366</v>
      </c>
      <c r="AX141" s="76" t="s">
        <v>366</v>
      </c>
      <c r="AY141" s="76" t="s">
        <v>384</v>
      </c>
      <c r="AZ141" s="76" t="s">
        <v>385</v>
      </c>
      <c r="BA141" s="76" t="s">
        <v>232</v>
      </c>
      <c r="BB141" s="76" t="s">
        <v>379</v>
      </c>
      <c r="BC141" s="76" t="s">
        <v>382</v>
      </c>
      <c r="BD141" s="76" t="s">
        <v>386</v>
      </c>
      <c r="BE141" s="76" t="s">
        <v>382</v>
      </c>
      <c r="BF141" s="76" t="s">
        <v>387</v>
      </c>
      <c r="BG141" s="76" t="s">
        <v>387</v>
      </c>
      <c r="BH141" s="76" t="s">
        <v>240</v>
      </c>
      <c r="BI141" s="76" t="s">
        <v>234</v>
      </c>
      <c r="BJ141" s="76" t="s">
        <v>234</v>
      </c>
      <c r="BK141" s="76" t="s">
        <v>234</v>
      </c>
      <c r="BL141" s="76" t="s">
        <v>234</v>
      </c>
      <c r="BM141" s="76" t="s">
        <v>240</v>
      </c>
      <c r="BN141" s="76" t="s">
        <v>240</v>
      </c>
      <c r="BO141" s="76" t="s">
        <v>240</v>
      </c>
      <c r="BP141" s="76" t="s">
        <v>366</v>
      </c>
      <c r="BQ141" s="76" t="s">
        <v>366</v>
      </c>
      <c r="BR141" s="76" t="s">
        <v>366</v>
      </c>
      <c r="BS141" s="76" t="s">
        <v>388</v>
      </c>
      <c r="BT141" s="76" t="s">
        <v>382</v>
      </c>
      <c r="BU141" s="76" t="s">
        <v>388</v>
      </c>
      <c r="BV141" s="76" t="s">
        <v>382</v>
      </c>
      <c r="BW141" s="76" t="s">
        <v>523</v>
      </c>
      <c r="BX141" s="76" t="s">
        <v>590</v>
      </c>
      <c r="BY141" s="77">
        <v>1</v>
      </c>
      <c r="BZ141" s="77">
        <v>96570</v>
      </c>
      <c r="CA141" s="77">
        <v>0</v>
      </c>
      <c r="CB141" s="77">
        <v>4</v>
      </c>
      <c r="CC141" s="77">
        <v>3</v>
      </c>
      <c r="CD141" s="76" t="s">
        <v>219</v>
      </c>
      <c r="CE141" s="102">
        <v>45079.6469328704</v>
      </c>
      <c r="CF141" s="75" t="s">
        <v>389</v>
      </c>
      <c r="CG141" s="103">
        <v>45079.645615706</v>
      </c>
      <c r="CH141" s="104">
        <v>0.645613425925926</v>
      </c>
      <c r="CI141" s="75" t="s">
        <v>389</v>
      </c>
      <c r="CJ141" s="76" t="s">
        <v>390</v>
      </c>
      <c r="CK141" s="76" t="s">
        <v>234</v>
      </c>
      <c r="CL141" s="76" t="s">
        <v>234</v>
      </c>
      <c r="CM141" s="76" t="s">
        <v>225</v>
      </c>
      <c r="CN141" s="76" t="s">
        <v>225</v>
      </c>
      <c r="CO141" s="76" t="s">
        <v>366</v>
      </c>
      <c r="CP141" s="76" t="s">
        <v>225</v>
      </c>
      <c r="CQ141" s="76" t="s">
        <v>391</v>
      </c>
      <c r="CR141" s="76" t="s">
        <v>225</v>
      </c>
      <c r="CS141" s="76" t="s">
        <v>225</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45079.6460912037</v>
      </c>
      <c r="DP141" s="103">
        <v>45079.645615706</v>
      </c>
      <c r="DQ141" s="76" t="s">
        <v>392</v>
      </c>
      <c r="DR141"/>
    </row>
    <row r="142" s="41" customFormat="1" spans="1:122">
      <c r="A142" s="43" t="s">
        <v>442</v>
      </c>
      <c r="B142" s="45">
        <v>44874</v>
      </c>
      <c r="C142" s="45">
        <v>44874</v>
      </c>
      <c r="D142" s="46" t="s">
        <v>582</v>
      </c>
      <c r="E142" s="46" t="s">
        <v>366</v>
      </c>
      <c r="F142" s="46" t="s">
        <v>583</v>
      </c>
      <c r="G142" s="46" t="s">
        <v>591</v>
      </c>
      <c r="H142" s="47">
        <v>1</v>
      </c>
      <c r="I142" s="47">
        <v>0</v>
      </c>
      <c r="J142" s="46" t="s">
        <v>234</v>
      </c>
      <c r="K142" s="46" t="s">
        <v>369</v>
      </c>
      <c r="L142" s="46" t="s">
        <v>369</v>
      </c>
      <c r="M142" s="45">
        <v>44874</v>
      </c>
      <c r="N142" s="46" t="s">
        <v>585</v>
      </c>
      <c r="O142" s="46" t="s">
        <v>366</v>
      </c>
      <c r="P142" s="47">
        <v>0</v>
      </c>
      <c r="Q142" s="46" t="s">
        <v>586</v>
      </c>
      <c r="R142" s="46" t="s">
        <v>372</v>
      </c>
      <c r="S142" s="47">
        <v>70</v>
      </c>
      <c r="T142" s="46" t="s">
        <v>587</v>
      </c>
      <c r="U142" s="47">
        <v>5</v>
      </c>
      <c r="V142" s="46" t="s">
        <v>591</v>
      </c>
      <c r="W142" s="46" t="s">
        <v>374</v>
      </c>
      <c r="X142" s="46" t="s">
        <v>234</v>
      </c>
      <c r="Y142" s="46" t="s">
        <v>588</v>
      </c>
      <c r="Z142" s="46" t="s">
        <v>376</v>
      </c>
      <c r="AA142" s="46" t="s">
        <v>377</v>
      </c>
      <c r="AB142" s="46" t="s">
        <v>518</v>
      </c>
      <c r="AC142" s="47">
        <v>2230</v>
      </c>
      <c r="AD142" s="46" t="s">
        <v>379</v>
      </c>
      <c r="AE142" s="62">
        <v>44875.2566666667</v>
      </c>
      <c r="AF142" s="46" t="s">
        <v>380</v>
      </c>
      <c r="AG142" s="46" t="s">
        <v>381</v>
      </c>
      <c r="AH142" s="46" t="s">
        <v>212</v>
      </c>
      <c r="AI142" s="46" t="s">
        <v>213</v>
      </c>
      <c r="AJ142" s="46" t="s">
        <v>210</v>
      </c>
      <c r="AK142" s="46" t="s">
        <v>366</v>
      </c>
      <c r="AL142" s="46" t="s">
        <v>382</v>
      </c>
      <c r="AM142" s="46" t="s">
        <v>366</v>
      </c>
      <c r="AN142" s="46" t="s">
        <v>233</v>
      </c>
      <c r="AO142" s="46" t="s">
        <v>366</v>
      </c>
      <c r="AP142" s="46" t="s">
        <v>589</v>
      </c>
      <c r="AQ142" s="46" t="s">
        <v>379</v>
      </c>
      <c r="AR142" s="46" t="s">
        <v>383</v>
      </c>
      <c r="AS142" s="46" t="s">
        <v>366</v>
      </c>
      <c r="AT142" s="46" t="s">
        <v>366</v>
      </c>
      <c r="AU142" s="47">
        <v>0</v>
      </c>
      <c r="AV142" s="46" t="s">
        <v>366</v>
      </c>
      <c r="AW142" s="46" t="s">
        <v>366</v>
      </c>
      <c r="AX142" s="46" t="s">
        <v>366</v>
      </c>
      <c r="AY142" s="46" t="s">
        <v>384</v>
      </c>
      <c r="AZ142" s="46" t="s">
        <v>385</v>
      </c>
      <c r="BA142" s="46" t="s">
        <v>232</v>
      </c>
      <c r="BB142" s="46" t="s">
        <v>379</v>
      </c>
      <c r="BC142" s="46" t="s">
        <v>382</v>
      </c>
      <c r="BD142" s="46" t="s">
        <v>386</v>
      </c>
      <c r="BE142" s="46" t="s">
        <v>382</v>
      </c>
      <c r="BF142" s="46" t="s">
        <v>387</v>
      </c>
      <c r="BG142" s="46" t="s">
        <v>387</v>
      </c>
      <c r="BH142" s="46" t="s">
        <v>240</v>
      </c>
      <c r="BI142" s="46" t="s">
        <v>234</v>
      </c>
      <c r="BJ142" s="46" t="s">
        <v>234</v>
      </c>
      <c r="BK142" s="46" t="s">
        <v>234</v>
      </c>
      <c r="BL142" s="46" t="s">
        <v>234</v>
      </c>
      <c r="BM142" s="46" t="s">
        <v>240</v>
      </c>
      <c r="BN142" s="46" t="s">
        <v>240</v>
      </c>
      <c r="BO142" s="46" t="s">
        <v>240</v>
      </c>
      <c r="BP142" s="46" t="s">
        <v>366</v>
      </c>
      <c r="BQ142" s="46" t="s">
        <v>366</v>
      </c>
      <c r="BR142" s="46" t="s">
        <v>366</v>
      </c>
      <c r="BS142" s="46" t="s">
        <v>388</v>
      </c>
      <c r="BT142" s="46" t="s">
        <v>382</v>
      </c>
      <c r="BU142" s="46" t="s">
        <v>388</v>
      </c>
      <c r="BV142" s="46" t="s">
        <v>382</v>
      </c>
      <c r="BW142" s="46" t="s">
        <v>523</v>
      </c>
      <c r="BX142" s="46" t="s">
        <v>590</v>
      </c>
      <c r="BY142" s="47">
        <v>17</v>
      </c>
      <c r="BZ142" s="47">
        <v>96570</v>
      </c>
      <c r="CA142" s="47">
        <v>0</v>
      </c>
      <c r="CB142" s="47">
        <v>4</v>
      </c>
      <c r="CC142" s="47">
        <v>4</v>
      </c>
      <c r="CD142" s="46" t="s">
        <v>219</v>
      </c>
      <c r="CE142" s="62">
        <v>45083.5069560185</v>
      </c>
      <c r="CF142" s="45" t="s">
        <v>389</v>
      </c>
      <c r="CG142" s="66">
        <v>45083.5043528009</v>
      </c>
      <c r="CH142" s="67">
        <v>0.504351851851852</v>
      </c>
      <c r="CI142" s="45" t="s">
        <v>389</v>
      </c>
      <c r="CJ142" s="46" t="s">
        <v>390</v>
      </c>
      <c r="CK142" s="46" t="s">
        <v>234</v>
      </c>
      <c r="CL142" s="46" t="s">
        <v>234</v>
      </c>
      <c r="CM142" s="46" t="s">
        <v>225</v>
      </c>
      <c r="CN142" s="46" t="s">
        <v>225</v>
      </c>
      <c r="CO142" s="46" t="s">
        <v>366</v>
      </c>
      <c r="CP142" s="46" t="s">
        <v>225</v>
      </c>
      <c r="CQ142" s="46" t="s">
        <v>391</v>
      </c>
      <c r="CR142" s="46" t="s">
        <v>225</v>
      </c>
      <c r="CS142" s="46" t="s">
        <v>225</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45083.5048190046</v>
      </c>
      <c r="DP142" s="66">
        <v>45083.5043528009</v>
      </c>
      <c r="DQ142" s="46" t="s">
        <v>392</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582</v>
      </c>
      <c r="E147" s="76" t="s">
        <v>366</v>
      </c>
      <c r="F147" s="76" t="s">
        <v>583</v>
      </c>
      <c r="G147" s="76" t="s">
        <v>592</v>
      </c>
      <c r="H147" s="77">
        <v>1</v>
      </c>
      <c r="I147" s="77">
        <v>0</v>
      </c>
      <c r="J147" s="76" t="s">
        <v>234</v>
      </c>
      <c r="K147" s="76" t="s">
        <v>369</v>
      </c>
      <c r="L147" s="76" t="s">
        <v>369</v>
      </c>
      <c r="M147" s="75">
        <v>44874</v>
      </c>
      <c r="N147" s="76" t="s">
        <v>585</v>
      </c>
      <c r="O147" s="76" t="s">
        <v>366</v>
      </c>
      <c r="P147" s="77">
        <v>0</v>
      </c>
      <c r="Q147" s="76" t="s">
        <v>586</v>
      </c>
      <c r="R147" s="76" t="s">
        <v>372</v>
      </c>
      <c r="S147" s="77">
        <v>70</v>
      </c>
      <c r="T147" s="76" t="s">
        <v>587</v>
      </c>
      <c r="U147" s="77">
        <v>5</v>
      </c>
      <c r="V147" s="76" t="s">
        <v>592</v>
      </c>
      <c r="W147" s="76" t="s">
        <v>374</v>
      </c>
      <c r="X147" s="76" t="s">
        <v>234</v>
      </c>
      <c r="Y147" s="76" t="s">
        <v>588</v>
      </c>
      <c r="Z147" s="76" t="s">
        <v>376</v>
      </c>
      <c r="AA147" s="76" t="s">
        <v>377</v>
      </c>
      <c r="AB147" s="76" t="s">
        <v>394</v>
      </c>
      <c r="AC147" s="77">
        <v>2230</v>
      </c>
      <c r="AD147" s="76" t="s">
        <v>379</v>
      </c>
      <c r="AE147" s="102">
        <v>44875.2566666667</v>
      </c>
      <c r="AF147" s="76" t="s">
        <v>395</v>
      </c>
      <c r="AG147" s="76" t="s">
        <v>381</v>
      </c>
      <c r="AH147" s="76" t="s">
        <v>212</v>
      </c>
      <c r="AI147" s="76" t="s">
        <v>213</v>
      </c>
      <c r="AJ147" s="76" t="s">
        <v>210</v>
      </c>
      <c r="AK147" s="76" t="s">
        <v>366</v>
      </c>
      <c r="AL147" s="76" t="s">
        <v>382</v>
      </c>
      <c r="AM147" s="76" t="s">
        <v>366</v>
      </c>
      <c r="AN147" s="76" t="s">
        <v>233</v>
      </c>
      <c r="AO147" s="76" t="s">
        <v>366</v>
      </c>
      <c r="AP147" s="76" t="s">
        <v>589</v>
      </c>
      <c r="AQ147" s="76" t="s">
        <v>379</v>
      </c>
      <c r="AR147" s="76" t="s">
        <v>383</v>
      </c>
      <c r="AS147" s="76" t="s">
        <v>366</v>
      </c>
      <c r="AT147" s="76" t="s">
        <v>366</v>
      </c>
      <c r="AU147" s="77">
        <v>0</v>
      </c>
      <c r="AV147" s="76" t="s">
        <v>366</v>
      </c>
      <c r="AW147" s="76" t="s">
        <v>366</v>
      </c>
      <c r="AX147" s="76" t="s">
        <v>366</v>
      </c>
      <c r="AY147" s="76" t="s">
        <v>396</v>
      </c>
      <c r="AZ147" s="76" t="s">
        <v>397</v>
      </c>
      <c r="BA147" s="76" t="s">
        <v>232</v>
      </c>
      <c r="BB147" s="76" t="s">
        <v>379</v>
      </c>
      <c r="BC147" s="76" t="s">
        <v>382</v>
      </c>
      <c r="BD147" s="76" t="s">
        <v>398</v>
      </c>
      <c r="BE147" s="76" t="s">
        <v>382</v>
      </c>
      <c r="BF147" s="76" t="s">
        <v>387</v>
      </c>
      <c r="BG147" s="76" t="s">
        <v>387</v>
      </c>
      <c r="BH147" s="76" t="s">
        <v>240</v>
      </c>
      <c r="BI147" s="76" t="s">
        <v>234</v>
      </c>
      <c r="BJ147" s="76" t="s">
        <v>234</v>
      </c>
      <c r="BK147" s="76" t="s">
        <v>234</v>
      </c>
      <c r="BL147" s="76" t="s">
        <v>234</v>
      </c>
      <c r="BM147" s="76" t="s">
        <v>399</v>
      </c>
      <c r="BN147" s="76" t="s">
        <v>399</v>
      </c>
      <c r="BO147" s="76" t="s">
        <v>399</v>
      </c>
      <c r="BP147" s="76" t="s">
        <v>366</v>
      </c>
      <c r="BQ147" s="76" t="s">
        <v>366</v>
      </c>
      <c r="BR147" s="76" t="s">
        <v>366</v>
      </c>
      <c r="BS147" s="76" t="s">
        <v>388</v>
      </c>
      <c r="BT147" s="76" t="s">
        <v>382</v>
      </c>
      <c r="BU147" s="76" t="s">
        <v>388</v>
      </c>
      <c r="BV147" s="76" t="s">
        <v>382</v>
      </c>
      <c r="BW147" s="76" t="s">
        <v>523</v>
      </c>
      <c r="BX147" s="76" t="s">
        <v>590</v>
      </c>
      <c r="BY147" s="77">
        <v>1</v>
      </c>
      <c r="BZ147" s="77">
        <v>96570</v>
      </c>
      <c r="CA147" s="77">
        <v>0</v>
      </c>
      <c r="CB147" s="77">
        <v>4</v>
      </c>
      <c r="CC147" s="77">
        <v>10</v>
      </c>
      <c r="CD147" s="76" t="s">
        <v>219</v>
      </c>
      <c r="CE147" s="102">
        <v>45079.6469328704</v>
      </c>
      <c r="CF147" s="75" t="s">
        <v>389</v>
      </c>
      <c r="CG147" s="103">
        <v>45079.6456156829</v>
      </c>
      <c r="CH147" s="104">
        <v>0.645613425925926</v>
      </c>
      <c r="CI147" s="75" t="s">
        <v>389</v>
      </c>
      <c r="CJ147" s="76" t="s">
        <v>390</v>
      </c>
      <c r="CK147" s="76" t="s">
        <v>234</v>
      </c>
      <c r="CL147" s="76" t="s">
        <v>234</v>
      </c>
      <c r="CM147" s="76" t="s">
        <v>225</v>
      </c>
      <c r="CN147" s="76" t="s">
        <v>225</v>
      </c>
      <c r="CO147" s="76" t="s">
        <v>366</v>
      </c>
      <c r="CP147" s="76" t="s">
        <v>225</v>
      </c>
      <c r="CQ147" s="76" t="s">
        <v>391</v>
      </c>
      <c r="CR147" s="76" t="s">
        <v>225</v>
      </c>
      <c r="CS147" s="76" t="s">
        <v>234</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45079.6460911227</v>
      </c>
      <c r="DP147" s="103">
        <v>45079.6456156829</v>
      </c>
      <c r="DQ147" s="76" t="s">
        <v>400</v>
      </c>
      <c r="DR147"/>
    </row>
    <row r="148" s="41" customFormat="1" spans="1:122">
      <c r="A148" s="43" t="s">
        <v>442</v>
      </c>
      <c r="B148" s="45">
        <v>44874</v>
      </c>
      <c r="C148" s="45">
        <v>44874</v>
      </c>
      <c r="D148" s="46" t="s">
        <v>582</v>
      </c>
      <c r="E148" s="46" t="s">
        <v>366</v>
      </c>
      <c r="F148" s="46" t="s">
        <v>583</v>
      </c>
      <c r="G148" s="46" t="s">
        <v>592</v>
      </c>
      <c r="H148" s="47">
        <v>1</v>
      </c>
      <c r="I148" s="47">
        <v>0</v>
      </c>
      <c r="J148" s="46" t="s">
        <v>234</v>
      </c>
      <c r="K148" s="46" t="s">
        <v>369</v>
      </c>
      <c r="L148" s="46" t="s">
        <v>369</v>
      </c>
      <c r="M148" s="45">
        <v>44874</v>
      </c>
      <c r="N148" s="46" t="s">
        <v>585</v>
      </c>
      <c r="O148" s="46" t="s">
        <v>366</v>
      </c>
      <c r="P148" s="47">
        <v>0</v>
      </c>
      <c r="Q148" s="46" t="s">
        <v>586</v>
      </c>
      <c r="R148" s="46" t="s">
        <v>372</v>
      </c>
      <c r="S148" s="47">
        <v>70</v>
      </c>
      <c r="T148" s="46" t="s">
        <v>587</v>
      </c>
      <c r="U148" s="47">
        <v>5</v>
      </c>
      <c r="V148" s="46" t="s">
        <v>592</v>
      </c>
      <c r="W148" s="46" t="s">
        <v>374</v>
      </c>
      <c r="X148" s="46" t="s">
        <v>234</v>
      </c>
      <c r="Y148" s="46" t="s">
        <v>588</v>
      </c>
      <c r="Z148" s="46" t="s">
        <v>376</v>
      </c>
      <c r="AA148" s="46" t="s">
        <v>377</v>
      </c>
      <c r="AB148" s="46" t="s">
        <v>394</v>
      </c>
      <c r="AC148" s="47">
        <v>2230</v>
      </c>
      <c r="AD148" s="46" t="s">
        <v>379</v>
      </c>
      <c r="AE148" s="62">
        <v>44875.2566666667</v>
      </c>
      <c r="AF148" s="46" t="s">
        <v>395</v>
      </c>
      <c r="AG148" s="46" t="s">
        <v>381</v>
      </c>
      <c r="AH148" s="46" t="s">
        <v>212</v>
      </c>
      <c r="AI148" s="46" t="s">
        <v>213</v>
      </c>
      <c r="AJ148" s="46" t="s">
        <v>210</v>
      </c>
      <c r="AK148" s="46" t="s">
        <v>366</v>
      </c>
      <c r="AL148" s="46" t="s">
        <v>382</v>
      </c>
      <c r="AM148" s="46" t="s">
        <v>366</v>
      </c>
      <c r="AN148" s="46" t="s">
        <v>233</v>
      </c>
      <c r="AO148" s="46" t="s">
        <v>366</v>
      </c>
      <c r="AP148" s="46" t="s">
        <v>589</v>
      </c>
      <c r="AQ148" s="46" t="s">
        <v>379</v>
      </c>
      <c r="AR148" s="46" t="s">
        <v>383</v>
      </c>
      <c r="AS148" s="46" t="s">
        <v>366</v>
      </c>
      <c r="AT148" s="46" t="s">
        <v>366</v>
      </c>
      <c r="AU148" s="47">
        <v>0</v>
      </c>
      <c r="AV148" s="46" t="s">
        <v>366</v>
      </c>
      <c r="AW148" s="46" t="s">
        <v>366</v>
      </c>
      <c r="AX148" s="46" t="s">
        <v>366</v>
      </c>
      <c r="AY148" s="46" t="s">
        <v>396</v>
      </c>
      <c r="AZ148" s="46" t="s">
        <v>397</v>
      </c>
      <c r="BA148" s="46" t="s">
        <v>232</v>
      </c>
      <c r="BB148" s="46" t="s">
        <v>379</v>
      </c>
      <c r="BC148" s="46" t="s">
        <v>382</v>
      </c>
      <c r="BD148" s="46" t="s">
        <v>398</v>
      </c>
      <c r="BE148" s="46" t="s">
        <v>382</v>
      </c>
      <c r="BF148" s="46" t="s">
        <v>387</v>
      </c>
      <c r="BG148" s="46" t="s">
        <v>387</v>
      </c>
      <c r="BH148" s="46" t="s">
        <v>240</v>
      </c>
      <c r="BI148" s="46" t="s">
        <v>234</v>
      </c>
      <c r="BJ148" s="46" t="s">
        <v>234</v>
      </c>
      <c r="BK148" s="46" t="s">
        <v>234</v>
      </c>
      <c r="BL148" s="46" t="s">
        <v>234</v>
      </c>
      <c r="BM148" s="46" t="s">
        <v>399</v>
      </c>
      <c r="BN148" s="46" t="s">
        <v>399</v>
      </c>
      <c r="BO148" s="46" t="s">
        <v>399</v>
      </c>
      <c r="BP148" s="46" t="s">
        <v>366</v>
      </c>
      <c r="BQ148" s="46" t="s">
        <v>366</v>
      </c>
      <c r="BR148" s="46" t="s">
        <v>366</v>
      </c>
      <c r="BS148" s="46" t="s">
        <v>388</v>
      </c>
      <c r="BT148" s="46" t="s">
        <v>382</v>
      </c>
      <c r="BU148" s="46" t="s">
        <v>388</v>
      </c>
      <c r="BV148" s="46" t="s">
        <v>382</v>
      </c>
      <c r="BW148" s="46" t="s">
        <v>523</v>
      </c>
      <c r="BX148" s="46" t="s">
        <v>590</v>
      </c>
      <c r="BY148" s="47">
        <v>17</v>
      </c>
      <c r="BZ148" s="47">
        <v>96570</v>
      </c>
      <c r="CA148" s="47">
        <v>0</v>
      </c>
      <c r="CB148" s="47">
        <v>4</v>
      </c>
      <c r="CC148" s="47">
        <v>6</v>
      </c>
      <c r="CD148" s="46" t="s">
        <v>219</v>
      </c>
      <c r="CE148" s="62">
        <v>45083.5069560185</v>
      </c>
      <c r="CF148" s="45" t="s">
        <v>389</v>
      </c>
      <c r="CG148" s="66">
        <v>45083.5043527778</v>
      </c>
      <c r="CH148" s="67">
        <v>0.504351851851852</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45083.5048189236</v>
      </c>
      <c r="DP148" s="66">
        <v>45083.5043527778</v>
      </c>
      <c r="DQ148" s="46" t="s">
        <v>400</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582</v>
      </c>
      <c r="E153" s="76" t="s">
        <v>366</v>
      </c>
      <c r="F153" s="76" t="s">
        <v>583</v>
      </c>
      <c r="G153" s="76" t="s">
        <v>241</v>
      </c>
      <c r="H153" s="77">
        <v>1</v>
      </c>
      <c r="I153" s="77">
        <v>0</v>
      </c>
      <c r="J153" s="76" t="s">
        <v>234</v>
      </c>
      <c r="K153" s="76" t="s">
        <v>369</v>
      </c>
      <c r="L153" s="76" t="s">
        <v>369</v>
      </c>
      <c r="M153" s="75">
        <v>44874</v>
      </c>
      <c r="N153" s="76" t="s">
        <v>585</v>
      </c>
      <c r="O153" s="76" t="s">
        <v>366</v>
      </c>
      <c r="P153" s="77">
        <v>0</v>
      </c>
      <c r="Q153" s="76" t="s">
        <v>586</v>
      </c>
      <c r="R153" s="76" t="s">
        <v>372</v>
      </c>
      <c r="S153" s="77">
        <v>70</v>
      </c>
      <c r="T153" s="76" t="s">
        <v>587</v>
      </c>
      <c r="U153" s="77">
        <v>5</v>
      </c>
      <c r="V153" s="76" t="s">
        <v>241</v>
      </c>
      <c r="W153" s="76" t="s">
        <v>374</v>
      </c>
      <c r="X153" s="76" t="s">
        <v>234</v>
      </c>
      <c r="Y153" s="76" t="s">
        <v>588</v>
      </c>
      <c r="Z153" s="76" t="s">
        <v>376</v>
      </c>
      <c r="AA153" s="76" t="s">
        <v>377</v>
      </c>
      <c r="AB153" s="76" t="s">
        <v>593</v>
      </c>
      <c r="AC153" s="77">
        <v>2230</v>
      </c>
      <c r="AD153" s="76" t="s">
        <v>594</v>
      </c>
      <c r="AE153" s="102">
        <v>44875.2566666667</v>
      </c>
      <c r="AF153" s="76" t="s">
        <v>410</v>
      </c>
      <c r="AG153" s="76" t="s">
        <v>381</v>
      </c>
      <c r="AH153" s="76" t="s">
        <v>212</v>
      </c>
      <c r="AI153" s="76" t="s">
        <v>213</v>
      </c>
      <c r="AJ153" s="76" t="s">
        <v>210</v>
      </c>
      <c r="AK153" s="76" t="s">
        <v>366</v>
      </c>
      <c r="AL153" s="76" t="s">
        <v>382</v>
      </c>
      <c r="AM153" s="76" t="s">
        <v>366</v>
      </c>
      <c r="AN153" s="76" t="s">
        <v>233</v>
      </c>
      <c r="AO153" s="76" t="s">
        <v>366</v>
      </c>
      <c r="AP153" s="76" t="s">
        <v>589</v>
      </c>
      <c r="AQ153" s="76" t="s">
        <v>379</v>
      </c>
      <c r="AR153" s="76" t="s">
        <v>411</v>
      </c>
      <c r="AS153" s="76" t="s">
        <v>366</v>
      </c>
      <c r="AT153" s="76" t="s">
        <v>366</v>
      </c>
      <c r="AU153" s="77">
        <v>0</v>
      </c>
      <c r="AV153" s="76" t="s">
        <v>366</v>
      </c>
      <c r="AW153" s="76" t="s">
        <v>366</v>
      </c>
      <c r="AX153" s="76" t="s">
        <v>366</v>
      </c>
      <c r="AY153" s="76" t="s">
        <v>412</v>
      </c>
      <c r="AZ153" s="76" t="s">
        <v>413</v>
      </c>
      <c r="BA153" s="76" t="s">
        <v>232</v>
      </c>
      <c r="BB153" s="76" t="s">
        <v>379</v>
      </c>
      <c r="BC153" s="76" t="s">
        <v>382</v>
      </c>
      <c r="BD153" s="76" t="s">
        <v>414</v>
      </c>
      <c r="BE153" s="76" t="s">
        <v>382</v>
      </c>
      <c r="BF153" s="76" t="s">
        <v>415</v>
      </c>
      <c r="BG153" s="76" t="s">
        <v>387</v>
      </c>
      <c r="BH153" s="76" t="s">
        <v>240</v>
      </c>
      <c r="BI153" s="76" t="s">
        <v>234</v>
      </c>
      <c r="BJ153" s="76" t="s">
        <v>234</v>
      </c>
      <c r="BK153" s="76" t="s">
        <v>234</v>
      </c>
      <c r="BL153" s="76" t="s">
        <v>234</v>
      </c>
      <c r="BM153" s="76" t="s">
        <v>240</v>
      </c>
      <c r="BN153" s="76" t="s">
        <v>240</v>
      </c>
      <c r="BO153" s="76" t="s">
        <v>240</v>
      </c>
      <c r="BP153" s="76" t="s">
        <v>366</v>
      </c>
      <c r="BQ153" s="76" t="s">
        <v>366</v>
      </c>
      <c r="BR153" s="76" t="s">
        <v>366</v>
      </c>
      <c r="BS153" s="76" t="s">
        <v>388</v>
      </c>
      <c r="BT153" s="76" t="s">
        <v>382</v>
      </c>
      <c r="BU153" s="76" t="s">
        <v>388</v>
      </c>
      <c r="BV153" s="76" t="s">
        <v>382</v>
      </c>
      <c r="BW153" s="76" t="s">
        <v>523</v>
      </c>
      <c r="BX153" s="76" t="s">
        <v>590</v>
      </c>
      <c r="BY153" s="77">
        <v>1</v>
      </c>
      <c r="BZ153" s="77">
        <v>96570</v>
      </c>
      <c r="CA153" s="77">
        <v>0</v>
      </c>
      <c r="CB153" s="77">
        <v>2</v>
      </c>
      <c r="CC153" s="77">
        <v>16</v>
      </c>
      <c r="CD153" s="76" t="s">
        <v>219</v>
      </c>
      <c r="CE153" s="102">
        <v>45079.6469328704</v>
      </c>
      <c r="CF153" s="75" t="s">
        <v>389</v>
      </c>
      <c r="CG153" s="103">
        <v>45079.6456157407</v>
      </c>
      <c r="CH153" s="104">
        <v>0.645613425925926</v>
      </c>
      <c r="CI153" s="75" t="s">
        <v>389</v>
      </c>
      <c r="CJ153" s="76" t="s">
        <v>390</v>
      </c>
      <c r="CK153" s="76" t="s">
        <v>234</v>
      </c>
      <c r="CL153" s="76" t="s">
        <v>234</v>
      </c>
      <c r="CM153" s="76" t="s">
        <v>225</v>
      </c>
      <c r="CN153" s="76" t="s">
        <v>225</v>
      </c>
      <c r="CO153" s="76" t="s">
        <v>366</v>
      </c>
      <c r="CP153" s="76" t="s">
        <v>225</v>
      </c>
      <c r="CQ153" s="76" t="s">
        <v>391</v>
      </c>
      <c r="CR153" s="76" t="s">
        <v>416</v>
      </c>
      <c r="CS153" s="76" t="s">
        <v>234</v>
      </c>
      <c r="CT153" s="76" t="s">
        <v>229</v>
      </c>
      <c r="CU153" s="76" t="s">
        <v>234</v>
      </c>
      <c r="CV153" s="76" t="s">
        <v>225</v>
      </c>
      <c r="CW153" s="76" t="s">
        <v>234</v>
      </c>
      <c r="CX153" s="76" t="s">
        <v>225</v>
      </c>
      <c r="CY153" s="76" t="s">
        <v>234</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45079.6460912963</v>
      </c>
      <c r="DP153" s="103">
        <v>45079.6456157407</v>
      </c>
      <c r="DQ153" s="76" t="s">
        <v>417</v>
      </c>
      <c r="DR153"/>
    </row>
    <row r="154" s="41" customFormat="1" spans="1:122">
      <c r="A154" s="43" t="s">
        <v>442</v>
      </c>
      <c r="B154" s="45">
        <v>44874</v>
      </c>
      <c r="C154" s="45">
        <v>44874</v>
      </c>
      <c r="D154" s="46" t="s">
        <v>582</v>
      </c>
      <c r="E154" s="46" t="s">
        <v>366</v>
      </c>
      <c r="F154" s="46" t="s">
        <v>583</v>
      </c>
      <c r="G154" s="46" t="s">
        <v>241</v>
      </c>
      <c r="H154" s="47">
        <v>1</v>
      </c>
      <c r="I154" s="47">
        <v>0</v>
      </c>
      <c r="J154" s="46" t="s">
        <v>234</v>
      </c>
      <c r="K154" s="46" t="s">
        <v>369</v>
      </c>
      <c r="L154" s="46" t="s">
        <v>369</v>
      </c>
      <c r="M154" s="45">
        <v>44874</v>
      </c>
      <c r="N154" s="46" t="s">
        <v>585</v>
      </c>
      <c r="O154" s="46" t="s">
        <v>366</v>
      </c>
      <c r="P154" s="47">
        <v>0</v>
      </c>
      <c r="Q154" s="46" t="s">
        <v>586</v>
      </c>
      <c r="R154" s="46" t="s">
        <v>372</v>
      </c>
      <c r="S154" s="47">
        <v>70</v>
      </c>
      <c r="T154" s="46" t="s">
        <v>587</v>
      </c>
      <c r="U154" s="47">
        <v>5</v>
      </c>
      <c r="V154" s="46" t="s">
        <v>241</v>
      </c>
      <c r="W154" s="46" t="s">
        <v>374</v>
      </c>
      <c r="X154" s="46" t="s">
        <v>234</v>
      </c>
      <c r="Y154" s="46" t="s">
        <v>588</v>
      </c>
      <c r="Z154" s="46" t="s">
        <v>376</v>
      </c>
      <c r="AA154" s="46" t="s">
        <v>377</v>
      </c>
      <c r="AB154" s="46" t="s">
        <v>593</v>
      </c>
      <c r="AC154" s="47">
        <v>2230</v>
      </c>
      <c r="AD154" s="46" t="s">
        <v>594</v>
      </c>
      <c r="AE154" s="62">
        <v>44875.2566666667</v>
      </c>
      <c r="AF154" s="46" t="s">
        <v>410</v>
      </c>
      <c r="AG154" s="46" t="s">
        <v>381</v>
      </c>
      <c r="AH154" s="46" t="s">
        <v>212</v>
      </c>
      <c r="AI154" s="46" t="s">
        <v>213</v>
      </c>
      <c r="AJ154" s="46" t="s">
        <v>210</v>
      </c>
      <c r="AK154" s="46" t="s">
        <v>366</v>
      </c>
      <c r="AL154" s="46" t="s">
        <v>382</v>
      </c>
      <c r="AM154" s="46" t="s">
        <v>366</v>
      </c>
      <c r="AN154" s="46" t="s">
        <v>233</v>
      </c>
      <c r="AO154" s="46" t="s">
        <v>366</v>
      </c>
      <c r="AP154" s="46" t="s">
        <v>589</v>
      </c>
      <c r="AQ154" s="46" t="s">
        <v>379</v>
      </c>
      <c r="AR154" s="46" t="s">
        <v>411</v>
      </c>
      <c r="AS154" s="46" t="s">
        <v>366</v>
      </c>
      <c r="AT154" s="46" t="s">
        <v>366</v>
      </c>
      <c r="AU154" s="47">
        <v>0</v>
      </c>
      <c r="AV154" s="46" t="s">
        <v>366</v>
      </c>
      <c r="AW154" s="46" t="s">
        <v>366</v>
      </c>
      <c r="AX154" s="46" t="s">
        <v>366</v>
      </c>
      <c r="AY154" s="46" t="s">
        <v>412</v>
      </c>
      <c r="AZ154" s="46" t="s">
        <v>413</v>
      </c>
      <c r="BA154" s="46" t="s">
        <v>232</v>
      </c>
      <c r="BB154" s="46" t="s">
        <v>379</v>
      </c>
      <c r="BC154" s="46" t="s">
        <v>382</v>
      </c>
      <c r="BD154" s="46" t="s">
        <v>414</v>
      </c>
      <c r="BE154" s="46" t="s">
        <v>382</v>
      </c>
      <c r="BF154" s="46" t="s">
        <v>415</v>
      </c>
      <c r="BG154" s="46" t="s">
        <v>387</v>
      </c>
      <c r="BH154" s="46" t="s">
        <v>240</v>
      </c>
      <c r="BI154" s="46" t="s">
        <v>234</v>
      </c>
      <c r="BJ154" s="46" t="s">
        <v>234</v>
      </c>
      <c r="BK154" s="46" t="s">
        <v>234</v>
      </c>
      <c r="BL154" s="46" t="s">
        <v>234</v>
      </c>
      <c r="BM154" s="46" t="s">
        <v>240</v>
      </c>
      <c r="BN154" s="46" t="s">
        <v>240</v>
      </c>
      <c r="BO154" s="46" t="s">
        <v>240</v>
      </c>
      <c r="BP154" s="46" t="s">
        <v>366</v>
      </c>
      <c r="BQ154" s="46" t="s">
        <v>366</v>
      </c>
      <c r="BR154" s="46" t="s">
        <v>366</v>
      </c>
      <c r="BS154" s="46" t="s">
        <v>388</v>
      </c>
      <c r="BT154" s="46" t="s">
        <v>382</v>
      </c>
      <c r="BU154" s="46" t="s">
        <v>388</v>
      </c>
      <c r="BV154" s="46" t="s">
        <v>382</v>
      </c>
      <c r="BW154" s="46" t="s">
        <v>523</v>
      </c>
      <c r="BX154" s="46" t="s">
        <v>590</v>
      </c>
      <c r="BY154" s="47">
        <v>17</v>
      </c>
      <c r="BZ154" s="47">
        <v>96570</v>
      </c>
      <c r="CA154" s="47">
        <v>0</v>
      </c>
      <c r="CB154" s="47">
        <v>2</v>
      </c>
      <c r="CC154" s="47">
        <v>4</v>
      </c>
      <c r="CD154" s="46" t="s">
        <v>219</v>
      </c>
      <c r="CE154" s="62">
        <v>45083.5069560185</v>
      </c>
      <c r="CF154" s="45" t="s">
        <v>389</v>
      </c>
      <c r="CG154" s="66">
        <v>45083.5043528241</v>
      </c>
      <c r="CH154" s="67">
        <v>0.504351851851852</v>
      </c>
      <c r="CI154" s="45" t="s">
        <v>389</v>
      </c>
      <c r="CJ154" s="46" t="s">
        <v>390</v>
      </c>
      <c r="CK154" s="46" t="s">
        <v>234</v>
      </c>
      <c r="CL154" s="46" t="s">
        <v>234</v>
      </c>
      <c r="CM154" s="46" t="s">
        <v>225</v>
      </c>
      <c r="CN154" s="46" t="s">
        <v>225</v>
      </c>
      <c r="CO154" s="46" t="s">
        <v>366</v>
      </c>
      <c r="CP154" s="46" t="s">
        <v>225</v>
      </c>
      <c r="CQ154" s="46" t="s">
        <v>391</v>
      </c>
      <c r="CR154" s="46" t="s">
        <v>416</v>
      </c>
      <c r="CS154" s="46" t="s">
        <v>234</v>
      </c>
      <c r="CT154" s="46" t="s">
        <v>229</v>
      </c>
      <c r="CU154" s="46" t="s">
        <v>234</v>
      </c>
      <c r="CV154" s="46" t="s">
        <v>225</v>
      </c>
      <c r="CW154" s="46" t="s">
        <v>234</v>
      </c>
      <c r="CX154" s="46" t="s">
        <v>225</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45083.5048190741</v>
      </c>
      <c r="DP154" s="66">
        <v>45083.5043528241</v>
      </c>
      <c r="DQ154" s="46" t="s">
        <v>417</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611</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612</v>
      </c>
      <c r="J162" s="41" t="s">
        <v>613</v>
      </c>
      <c r="O162" s="41" t="s">
        <v>448</v>
      </c>
    </row>
    <row r="163" s="41" customFormat="1" spans="1:15">
      <c r="A163" s="79">
        <v>1</v>
      </c>
      <c r="B163" s="80" t="s">
        <v>614</v>
      </c>
      <c r="C163" s="81"/>
      <c r="D163" s="81"/>
      <c r="E163" s="81"/>
      <c r="F163" s="81"/>
      <c r="G163" s="81"/>
      <c r="H163" s="81"/>
      <c r="I163" s="92"/>
      <c r="J163" s="93" t="s">
        <v>614</v>
      </c>
      <c r="K163" s="81"/>
      <c r="L163" s="81"/>
      <c r="M163" s="81"/>
      <c r="N163" s="81"/>
      <c r="O163" s="94">
        <f>MATCH(J163,$B$163:$B$185,0)</f>
        <v>1</v>
      </c>
    </row>
    <row r="164" s="41" customFormat="1" spans="1:15">
      <c r="A164" s="82">
        <v>2</v>
      </c>
      <c r="B164" s="83" t="s">
        <v>615</v>
      </c>
      <c r="C164" s="84"/>
      <c r="D164" s="84"/>
      <c r="E164" s="84"/>
      <c r="F164" s="84"/>
      <c r="G164" s="84"/>
      <c r="H164" s="84"/>
      <c r="I164" s="95"/>
      <c r="J164" s="96" t="s">
        <v>615</v>
      </c>
      <c r="K164" s="84"/>
      <c r="L164" s="84"/>
      <c r="M164" s="84"/>
      <c r="N164" s="84"/>
      <c r="O164" s="97">
        <f t="shared" ref="O164:O185" si="16">MATCH(J164,$B$163:$B$185,0)</f>
        <v>2</v>
      </c>
    </row>
    <row r="165" s="41" customFormat="1" spans="1:15">
      <c r="A165" s="82">
        <v>3</v>
      </c>
      <c r="B165" s="83" t="s">
        <v>616</v>
      </c>
      <c r="C165" s="84"/>
      <c r="D165" s="84"/>
      <c r="E165" s="84"/>
      <c r="F165" s="84"/>
      <c r="G165" s="84"/>
      <c r="H165" s="84"/>
      <c r="I165" s="95"/>
      <c r="J165" s="96" t="s">
        <v>616</v>
      </c>
      <c r="K165" s="84"/>
      <c r="L165" s="84"/>
      <c r="M165" s="84"/>
      <c r="N165" s="84"/>
      <c r="O165" s="97">
        <f t="shared" si="16"/>
        <v>3</v>
      </c>
    </row>
    <row r="166" s="41" customFormat="1" spans="1:15">
      <c r="A166" s="82">
        <v>4</v>
      </c>
      <c r="B166" s="83" t="s">
        <v>617</v>
      </c>
      <c r="C166" s="84"/>
      <c r="D166" s="84"/>
      <c r="E166" s="84"/>
      <c r="F166" s="84"/>
      <c r="G166" s="84"/>
      <c r="H166" s="84"/>
      <c r="I166" s="95"/>
      <c r="J166" s="96" t="s">
        <v>617</v>
      </c>
      <c r="K166" s="84"/>
      <c r="L166" s="84"/>
      <c r="M166" s="84"/>
      <c r="N166" s="84"/>
      <c r="O166" s="97">
        <f t="shared" si="16"/>
        <v>4</v>
      </c>
    </row>
    <row r="167" s="41" customFormat="1" spans="1:15">
      <c r="A167" s="82">
        <v>5</v>
      </c>
      <c r="B167" s="83" t="s">
        <v>618</v>
      </c>
      <c r="C167" s="84"/>
      <c r="D167" s="84"/>
      <c r="E167" s="84"/>
      <c r="F167" s="84"/>
      <c r="G167" s="84"/>
      <c r="H167" s="84"/>
      <c r="I167" s="95"/>
      <c r="J167" s="96" t="s">
        <v>618</v>
      </c>
      <c r="K167" s="84"/>
      <c r="L167" s="84"/>
      <c r="M167" s="84"/>
      <c r="N167" s="84"/>
      <c r="O167" s="97">
        <f t="shared" si="16"/>
        <v>5</v>
      </c>
    </row>
    <row r="168" s="41" customFormat="1" spans="1:15">
      <c r="A168" s="82">
        <v>6</v>
      </c>
      <c r="B168" s="83" t="s">
        <v>619</v>
      </c>
      <c r="C168" s="84"/>
      <c r="D168" s="84"/>
      <c r="E168" s="84"/>
      <c r="F168" s="84"/>
      <c r="G168" s="84"/>
      <c r="H168" s="84"/>
      <c r="I168" s="95"/>
      <c r="J168" s="96" t="s">
        <v>619</v>
      </c>
      <c r="K168" s="84"/>
      <c r="L168" s="84"/>
      <c r="M168" s="84"/>
      <c r="N168" s="84"/>
      <c r="O168" s="97">
        <f t="shared" si="16"/>
        <v>6</v>
      </c>
    </row>
    <row r="169" s="41" customFormat="1" spans="1:15">
      <c r="A169" s="82">
        <v>7</v>
      </c>
      <c r="B169" s="83" t="s">
        <v>620</v>
      </c>
      <c r="C169" s="84"/>
      <c r="D169" s="84"/>
      <c r="E169" s="84"/>
      <c r="F169" s="84"/>
      <c r="G169" s="84"/>
      <c r="H169" s="84"/>
      <c r="I169" s="95"/>
      <c r="J169" s="96" t="s">
        <v>620</v>
      </c>
      <c r="K169" s="84"/>
      <c r="L169" s="84"/>
      <c r="M169" s="84"/>
      <c r="N169" s="84"/>
      <c r="O169" s="97">
        <f t="shared" si="16"/>
        <v>7</v>
      </c>
    </row>
    <row r="170" s="41" customFormat="1" spans="1:15">
      <c r="A170" s="82">
        <v>8</v>
      </c>
      <c r="B170" s="83" t="s">
        <v>621</v>
      </c>
      <c r="C170" s="84"/>
      <c r="D170" s="84"/>
      <c r="E170" s="84"/>
      <c r="F170" s="84"/>
      <c r="G170" s="84"/>
      <c r="H170" s="84"/>
      <c r="I170" s="95"/>
      <c r="J170" s="96" t="s">
        <v>621</v>
      </c>
      <c r="K170" s="84"/>
      <c r="L170" s="84"/>
      <c r="M170" s="84"/>
      <c r="N170" s="84"/>
      <c r="O170" s="97">
        <f t="shared" si="16"/>
        <v>8</v>
      </c>
    </row>
    <row r="171" s="41" customFormat="1" spans="1:15">
      <c r="A171" s="82">
        <v>9</v>
      </c>
      <c r="B171" s="83" t="s">
        <v>622</v>
      </c>
      <c r="C171" s="84"/>
      <c r="D171" s="84"/>
      <c r="E171" s="84"/>
      <c r="F171" s="84"/>
      <c r="G171" s="84"/>
      <c r="H171" s="84"/>
      <c r="I171" s="95"/>
      <c r="J171" s="96" t="s">
        <v>622</v>
      </c>
      <c r="K171" s="84"/>
      <c r="L171" s="84"/>
      <c r="M171" s="84"/>
      <c r="N171" s="84"/>
      <c r="O171" s="97">
        <f t="shared" si="16"/>
        <v>9</v>
      </c>
    </row>
    <row r="172" s="41" customFormat="1" spans="1:15">
      <c r="A172" s="82">
        <v>10</v>
      </c>
      <c r="B172" s="83" t="s">
        <v>623</v>
      </c>
      <c r="C172" s="84"/>
      <c r="D172" s="84"/>
      <c r="E172" s="84"/>
      <c r="F172" s="84"/>
      <c r="G172" s="84"/>
      <c r="H172" s="84"/>
      <c r="I172" s="95"/>
      <c r="J172" s="96" t="s">
        <v>623</v>
      </c>
      <c r="K172" s="84"/>
      <c r="L172" s="84"/>
      <c r="M172" s="84"/>
      <c r="N172" s="84"/>
      <c r="O172" s="97">
        <f t="shared" si="16"/>
        <v>10</v>
      </c>
    </row>
    <row r="173" s="41" customFormat="1" spans="1:15">
      <c r="A173" s="82">
        <v>11</v>
      </c>
      <c r="B173" s="83" t="s">
        <v>624</v>
      </c>
      <c r="C173" s="85"/>
      <c r="D173" s="85"/>
      <c r="E173" s="85"/>
      <c r="F173" s="85"/>
      <c r="G173" s="85"/>
      <c r="H173" s="85"/>
      <c r="I173" s="85"/>
      <c r="J173" s="96" t="s">
        <v>624</v>
      </c>
      <c r="K173" s="85"/>
      <c r="L173" s="85"/>
      <c r="M173" s="85"/>
      <c r="N173" s="85"/>
      <c r="O173" s="97">
        <f t="shared" si="16"/>
        <v>11</v>
      </c>
    </row>
    <row r="174" spans="1:122">
      <c r="A174" s="82">
        <v>12</v>
      </c>
      <c r="B174" s="83" t="s">
        <v>625</v>
      </c>
      <c r="C174" s="86"/>
      <c r="D174" s="86"/>
      <c r="E174" s="86"/>
      <c r="F174" s="86"/>
      <c r="G174" s="87"/>
      <c r="H174" s="87"/>
      <c r="I174" s="86"/>
      <c r="J174" s="96" t="s">
        <v>625</v>
      </c>
      <c r="K174" s="86"/>
      <c r="L174" s="98"/>
      <c r="M174" s="86"/>
      <c r="N174" s="86"/>
      <c r="O174" s="97">
        <f t="shared" si="16"/>
        <v>12</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13</v>
      </c>
      <c r="B175" s="83" t="s">
        <v>626</v>
      </c>
      <c r="C175" s="86"/>
      <c r="D175" s="86"/>
      <c r="E175" s="86"/>
      <c r="F175" s="86"/>
      <c r="G175" s="87"/>
      <c r="H175" s="87"/>
      <c r="I175" s="86"/>
      <c r="J175" s="96" t="s">
        <v>626</v>
      </c>
      <c r="K175" s="86"/>
      <c r="L175" s="98"/>
      <c r="M175" s="86"/>
      <c r="N175" s="86"/>
      <c r="O175" s="97">
        <f t="shared" si="16"/>
        <v>13</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14</v>
      </c>
      <c r="B176" s="83" t="s">
        <v>627</v>
      </c>
      <c r="C176" s="86"/>
      <c r="D176" s="86"/>
      <c r="E176" s="86"/>
      <c r="F176" s="86"/>
      <c r="G176" s="87"/>
      <c r="H176" s="87"/>
      <c r="I176" s="86"/>
      <c r="J176" s="96" t="s">
        <v>627</v>
      </c>
      <c r="K176" s="86"/>
      <c r="L176" s="98"/>
      <c r="M176" s="86"/>
      <c r="N176" s="86"/>
      <c r="O176" s="97">
        <f t="shared" si="16"/>
        <v>14</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15</v>
      </c>
      <c r="B177" s="83" t="s">
        <v>628</v>
      </c>
      <c r="C177" s="86"/>
      <c r="D177" s="86"/>
      <c r="E177" s="86"/>
      <c r="F177" s="86"/>
      <c r="G177" s="87"/>
      <c r="H177" s="87"/>
      <c r="I177" s="86"/>
      <c r="J177" s="96" t="s">
        <v>628</v>
      </c>
      <c r="K177" s="86"/>
      <c r="L177" s="98"/>
      <c r="M177" s="86"/>
      <c r="N177" s="86"/>
      <c r="O177" s="97">
        <f t="shared" si="16"/>
        <v>15</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2">
        <v>16</v>
      </c>
      <c r="B178" s="83" t="s">
        <v>629</v>
      </c>
      <c r="C178" s="86"/>
      <c r="D178" s="86"/>
      <c r="E178" s="86"/>
      <c r="F178" s="86"/>
      <c r="G178" s="87"/>
      <c r="H178" s="87"/>
      <c r="I178" s="86"/>
      <c r="J178" s="96" t="s">
        <v>629</v>
      </c>
      <c r="K178" s="86"/>
      <c r="L178" s="98"/>
      <c r="M178" s="86"/>
      <c r="N178" s="86"/>
      <c r="O178" s="97">
        <f t="shared" si="16"/>
        <v>16</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82">
        <v>17</v>
      </c>
      <c r="B179" s="83" t="s">
        <v>630</v>
      </c>
      <c r="C179" s="86"/>
      <c r="D179" s="86"/>
      <c r="E179" s="86"/>
      <c r="F179" s="86"/>
      <c r="G179" s="87"/>
      <c r="H179" s="87"/>
      <c r="I179" s="86"/>
      <c r="J179" s="96" t="s">
        <v>630</v>
      </c>
      <c r="K179" s="86"/>
      <c r="L179" s="98"/>
      <c r="M179" s="86"/>
      <c r="N179" s="86"/>
      <c r="O179" s="97">
        <f t="shared" si="16"/>
        <v>17</v>
      </c>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82">
        <v>18</v>
      </c>
      <c r="B180" s="83" t="s">
        <v>631</v>
      </c>
      <c r="C180" s="86"/>
      <c r="D180" s="86"/>
      <c r="E180" s="86"/>
      <c r="F180" s="86"/>
      <c r="G180" s="87"/>
      <c r="H180" s="87"/>
      <c r="I180" s="86"/>
      <c r="J180" s="96" t="s">
        <v>631</v>
      </c>
      <c r="K180" s="86"/>
      <c r="L180" s="98"/>
      <c r="M180" s="86"/>
      <c r="N180" s="86"/>
      <c r="O180" s="97">
        <f t="shared" si="16"/>
        <v>18</v>
      </c>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82">
        <v>19</v>
      </c>
      <c r="B181" s="83" t="s">
        <v>632</v>
      </c>
      <c r="C181" s="86"/>
      <c r="D181" s="86"/>
      <c r="E181" s="86"/>
      <c r="F181" s="86"/>
      <c r="G181" s="87"/>
      <c r="H181" s="87"/>
      <c r="I181" s="86"/>
      <c r="J181" s="96" t="s">
        <v>632</v>
      </c>
      <c r="K181" s="86"/>
      <c r="L181" s="98"/>
      <c r="M181" s="86"/>
      <c r="N181" s="86"/>
      <c r="O181" s="97">
        <f t="shared" si="16"/>
        <v>19</v>
      </c>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82">
        <v>20</v>
      </c>
      <c r="B182" s="83" t="s">
        <v>633</v>
      </c>
      <c r="C182" s="86"/>
      <c r="D182" s="86"/>
      <c r="E182" s="86"/>
      <c r="F182" s="86"/>
      <c r="G182" s="87"/>
      <c r="H182" s="87"/>
      <c r="I182" s="86"/>
      <c r="J182" s="96" t="s">
        <v>633</v>
      </c>
      <c r="K182" s="86"/>
      <c r="L182" s="98"/>
      <c r="M182" s="86"/>
      <c r="N182" s="86"/>
      <c r="O182" s="97">
        <f t="shared" si="16"/>
        <v>20</v>
      </c>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82">
        <v>21</v>
      </c>
      <c r="B183" s="83" t="s">
        <v>634</v>
      </c>
      <c r="C183" s="86"/>
      <c r="D183" s="86"/>
      <c r="E183" s="86"/>
      <c r="F183" s="86"/>
      <c r="G183" s="87"/>
      <c r="H183" s="87"/>
      <c r="I183" s="86"/>
      <c r="J183" s="96" t="s">
        <v>634</v>
      </c>
      <c r="K183" s="86"/>
      <c r="L183" s="98"/>
      <c r="M183" s="86"/>
      <c r="N183" s="86"/>
      <c r="O183" s="97">
        <f t="shared" si="16"/>
        <v>21</v>
      </c>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82">
        <v>22</v>
      </c>
      <c r="B184" s="83" t="s">
        <v>635</v>
      </c>
      <c r="C184" s="86"/>
      <c r="D184" s="86"/>
      <c r="E184" s="86"/>
      <c r="F184" s="86"/>
      <c r="G184" s="87"/>
      <c r="H184" s="87"/>
      <c r="I184" s="86"/>
      <c r="J184" s="96" t="s">
        <v>635</v>
      </c>
      <c r="K184" s="86"/>
      <c r="L184" s="98"/>
      <c r="M184" s="86"/>
      <c r="N184" s="86"/>
      <c r="O184" s="97">
        <f t="shared" si="16"/>
        <v>22</v>
      </c>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88">
        <v>23</v>
      </c>
      <c r="B185" s="89" t="s">
        <v>636</v>
      </c>
      <c r="C185" s="90"/>
      <c r="D185" s="90"/>
      <c r="E185" s="90"/>
      <c r="F185" s="90"/>
      <c r="G185" s="91"/>
      <c r="H185" s="91"/>
      <c r="I185" s="90"/>
      <c r="J185" s="99" t="s">
        <v>636</v>
      </c>
      <c r="K185" s="90"/>
      <c r="L185" s="100"/>
      <c r="M185" s="90"/>
      <c r="N185" s="90"/>
      <c r="O185" s="101">
        <f t="shared" si="16"/>
        <v>23</v>
      </c>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614</v>
      </c>
      <c r="B2" s="28"/>
      <c r="C2" s="28"/>
      <c r="D2" s="29"/>
      <c r="E2" s="30" t="s">
        <v>614</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03700363600</v>
      </c>
      <c r="C8" s="33"/>
      <c r="D8" s="33"/>
      <c r="E8" s="34" t="s">
        <v>465</v>
      </c>
      <c r="F8" s="36" t="str">
        <f>MIDB($E$2,9,11)</f>
        <v>03700363600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0012151</v>
      </c>
      <c r="C12" s="33"/>
      <c r="D12" s="33"/>
      <c r="E12" s="34" t="s">
        <v>469</v>
      </c>
      <c r="F12" s="36" t="str">
        <f>MIDB($E$2,20,7)</f>
        <v>0012151</v>
      </c>
      <c r="G12" s="34"/>
      <c r="H12" s="34"/>
    </row>
    <row r="13" spans="1:8">
      <c r="A13" s="33" t="s">
        <v>470</v>
      </c>
      <c r="B13" s="35" t="str">
        <f>MIDB($A$2,27,11)</f>
        <v>03700363600</v>
      </c>
      <c r="C13" s="33"/>
      <c r="D13" s="33"/>
      <c r="E13" s="34" t="s">
        <v>470</v>
      </c>
      <c r="F13" s="36" t="str">
        <f>MIDB($E$2,27,11)</f>
        <v>03700363600</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0012151</v>
      </c>
      <c r="C17" s="33"/>
      <c r="D17" s="33"/>
      <c r="E17" s="34" t="s">
        <v>471</v>
      </c>
      <c r="F17" s="36" t="str">
        <f>MIDB($E$2,38,7)</f>
        <v>0012151</v>
      </c>
      <c r="G17" s="34"/>
      <c r="H17" s="34"/>
    </row>
    <row r="18" spans="1:8">
      <c r="A18" s="33" t="s">
        <v>472</v>
      </c>
      <c r="B18" s="35" t="str">
        <f>MIDB($A$2,45,8)</f>
        <v>      30</v>
      </c>
      <c r="C18" s="33"/>
      <c r="D18" s="33"/>
      <c r="E18" s="34" t="s">
        <v>472</v>
      </c>
      <c r="F18" s="36" t="str">
        <f>MIDB($E$2,45,8)</f>
        <v>      30</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110"/>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0101</v>
      </c>
      <c r="C25" s="33"/>
      <c r="D25" s="33"/>
      <c r="E25" s="34" t="s">
        <v>479</v>
      </c>
      <c r="F25" s="36" t="str">
        <f>MIDB($E$2,65,4)</f>
        <v>0101</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3</v>
      </c>
      <c r="C29" s="33"/>
      <c r="D29" s="33"/>
      <c r="E29" s="34" t="s">
        <v>482</v>
      </c>
      <c r="F29" s="37" t="str">
        <f>MIDB($E$2,73,1)</f>
        <v>3</v>
      </c>
      <c r="G29" s="34"/>
      <c r="H29" s="34"/>
    </row>
    <row r="30" spans="1:8">
      <c r="A30" s="33" t="s">
        <v>483</v>
      </c>
      <c r="B30" s="37" t="str">
        <f>MIDB($A$2,74,1)</f>
        <v>3</v>
      </c>
      <c r="C30" s="33"/>
      <c r="D30" s="33"/>
      <c r="E30" s="34" t="s">
        <v>483</v>
      </c>
      <c r="F30" s="37" t="str">
        <f>MIDB($E$2,74,1)</f>
        <v>3</v>
      </c>
      <c r="G30" s="34"/>
      <c r="H30" s="34"/>
    </row>
    <row r="31" spans="1:8">
      <c r="A31" s="33" t="s">
        <v>484</v>
      </c>
      <c r="B31" s="37" t="str">
        <f>MIDB($A$2,75,1)</f>
        <v>3</v>
      </c>
      <c r="C31" s="33"/>
      <c r="D31" s="33"/>
      <c r="E31" s="34" t="s">
        <v>484</v>
      </c>
      <c r="F31" s="37" t="str">
        <f>MIDB($E$2,75,1)</f>
        <v>3</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0151</v>
      </c>
      <c r="C42" s="38"/>
      <c r="D42" s="38"/>
      <c r="E42" s="39" t="s">
        <v>494</v>
      </c>
      <c r="F42" s="36" t="str">
        <f>MIDB($E$2,101,4)</f>
        <v>0151</v>
      </c>
      <c r="G42" s="39"/>
      <c r="H42" s="39"/>
    </row>
    <row r="43" spans="1:8">
      <c r="A43" s="38" t="s">
        <v>480</v>
      </c>
      <c r="B43" s="38"/>
      <c r="C43" s="38"/>
      <c r="D43" s="38"/>
      <c r="E43" s="39" t="s">
        <v>480</v>
      </c>
      <c r="F43" s="39"/>
      <c r="G43" s="39"/>
      <c r="H43" s="39"/>
    </row>
    <row r="44" spans="1:8">
      <c r="A44" s="38" t="s">
        <v>495</v>
      </c>
      <c r="B44" s="35" t="str">
        <f>MIDB($A$2,105,6)</f>
        <v>096570</v>
      </c>
      <c r="C44" s="38"/>
      <c r="D44" s="38"/>
      <c r="E44" s="39" t="s">
        <v>495</v>
      </c>
      <c r="F44" s="36" t="str">
        <f>MIDB($E$2,105,6)</f>
        <v>096570</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4" orientation="landscape" horizontalDpi="6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637</v>
      </c>
    </row>
    <row r="3" ht="30.75" spans="1:1">
      <c r="A3" s="23" t="s">
        <v>638</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639</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640</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641</v>
      </c>
      <c r="D70" s="76" t="s">
        <v>366</v>
      </c>
      <c r="E70" s="76" t="s">
        <v>367</v>
      </c>
      <c r="F70" s="76" t="s">
        <v>368</v>
      </c>
      <c r="G70" s="77">
        <v>1</v>
      </c>
      <c r="H70" s="77">
        <v>0</v>
      </c>
      <c r="I70" s="76" t="s">
        <v>234</v>
      </c>
      <c r="J70" s="76" t="s">
        <v>369</v>
      </c>
      <c r="K70" s="76" t="s">
        <v>369</v>
      </c>
      <c r="L70" s="75">
        <v>44874</v>
      </c>
      <c r="M70" s="76" t="s">
        <v>642</v>
      </c>
      <c r="N70" s="76" t="s">
        <v>366</v>
      </c>
      <c r="O70" s="77">
        <v>0</v>
      </c>
      <c r="P70" s="76" t="s">
        <v>643</v>
      </c>
      <c r="Q70" s="76" t="s">
        <v>644</v>
      </c>
      <c r="R70" s="77">
        <v>86</v>
      </c>
      <c r="S70" s="76" t="s">
        <v>645</v>
      </c>
      <c r="T70" s="77">
        <v>1</v>
      </c>
      <c r="U70" s="76" t="s">
        <v>368</v>
      </c>
      <c r="V70" s="76" t="s">
        <v>374</v>
      </c>
      <c r="W70" s="76" t="s">
        <v>234</v>
      </c>
      <c r="X70" s="76" t="s">
        <v>375</v>
      </c>
      <c r="Y70" s="76" t="s">
        <v>376</v>
      </c>
      <c r="Z70" s="76" t="s">
        <v>377</v>
      </c>
      <c r="AA70" s="76" t="s">
        <v>378</v>
      </c>
      <c r="AB70" s="77">
        <v>86</v>
      </c>
      <c r="AC70" s="76" t="s">
        <v>379</v>
      </c>
      <c r="AD70" s="102">
        <v>44875.0722569444</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646</v>
      </c>
      <c r="AY70" s="76" t="s">
        <v>647</v>
      </c>
      <c r="AZ70" s="76" t="s">
        <v>232</v>
      </c>
      <c r="BA70" s="76" t="s">
        <v>379</v>
      </c>
      <c r="BB70" s="76" t="s">
        <v>382</v>
      </c>
      <c r="BC70" s="76" t="s">
        <v>648</v>
      </c>
      <c r="BD70" s="76" t="s">
        <v>382</v>
      </c>
      <c r="BE70" s="76" t="s">
        <v>387</v>
      </c>
      <c r="BF70" s="76" t="s">
        <v>387</v>
      </c>
      <c r="BG70" s="76" t="s">
        <v>240</v>
      </c>
      <c r="BH70" s="76" t="s">
        <v>234</v>
      </c>
      <c r="BI70" s="76" t="s">
        <v>234</v>
      </c>
      <c r="BJ70" s="76" t="s">
        <v>234</v>
      </c>
      <c r="BK70" s="76" t="s">
        <v>234</v>
      </c>
      <c r="BL70" s="76" t="s">
        <v>529</v>
      </c>
      <c r="BM70" s="76" t="s">
        <v>529</v>
      </c>
      <c r="BN70" s="76" t="s">
        <v>529</v>
      </c>
      <c r="BO70" s="76" t="s">
        <v>366</v>
      </c>
      <c r="BP70" s="76" t="s">
        <v>366</v>
      </c>
      <c r="BQ70" s="76" t="s">
        <v>366</v>
      </c>
      <c r="BR70" s="76" t="s">
        <v>388</v>
      </c>
      <c r="BS70" s="76" t="s">
        <v>382</v>
      </c>
      <c r="BT70" s="76" t="s">
        <v>388</v>
      </c>
      <c r="BU70" s="76" t="s">
        <v>382</v>
      </c>
      <c r="BV70" s="76" t="s">
        <v>523</v>
      </c>
      <c r="BW70" s="76" t="s">
        <v>382</v>
      </c>
      <c r="BX70" s="77">
        <v>1</v>
      </c>
      <c r="BY70" s="77">
        <v>78486</v>
      </c>
      <c r="BZ70" s="77">
        <v>0</v>
      </c>
      <c r="CA70" s="77">
        <v>17</v>
      </c>
      <c r="CB70" s="77">
        <v>20</v>
      </c>
      <c r="CC70" s="76" t="s">
        <v>219</v>
      </c>
      <c r="CD70" s="102">
        <v>45079.671875</v>
      </c>
      <c r="CE70" s="75" t="s">
        <v>389</v>
      </c>
      <c r="CF70" s="103">
        <v>45079.6705832755</v>
      </c>
      <c r="CG70" s="104">
        <v>0.670578703703704</v>
      </c>
      <c r="CH70" s="75" t="s">
        <v>389</v>
      </c>
      <c r="CI70" s="76" t="s">
        <v>390</v>
      </c>
      <c r="CJ70" s="76" t="s">
        <v>234</v>
      </c>
      <c r="CK70" s="76" t="s">
        <v>234</v>
      </c>
      <c r="CL70" s="76" t="s">
        <v>225</v>
      </c>
      <c r="CM70" s="76" t="s">
        <v>225</v>
      </c>
      <c r="CN70" s="76" t="s">
        <v>366</v>
      </c>
      <c r="CO70" s="76" t="s">
        <v>225</v>
      </c>
      <c r="CP70" s="76" t="s">
        <v>391</v>
      </c>
      <c r="CQ70" s="76" t="s">
        <v>225</v>
      </c>
      <c r="CR70" s="76" t="s">
        <v>225</v>
      </c>
      <c r="CS70" s="76" t="s">
        <v>234</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45079.6705832755</v>
      </c>
      <c r="DO70" s="103">
        <v>45079.6705832755</v>
      </c>
      <c r="DP70" s="76" t="s">
        <v>649</v>
      </c>
    </row>
    <row r="71" spans="1:120">
      <c r="A71" s="75">
        <v>44874</v>
      </c>
      <c r="B71" s="75">
        <v>44874</v>
      </c>
      <c r="C71" s="76" t="s">
        <v>641</v>
      </c>
      <c r="D71" s="76" t="s">
        <v>366</v>
      </c>
      <c r="E71" s="76" t="s">
        <v>367</v>
      </c>
      <c r="F71" s="76" t="s">
        <v>393</v>
      </c>
      <c r="G71" s="77">
        <v>1</v>
      </c>
      <c r="H71" s="77">
        <v>0</v>
      </c>
      <c r="I71" s="76" t="s">
        <v>234</v>
      </c>
      <c r="J71" s="76" t="s">
        <v>369</v>
      </c>
      <c r="K71" s="76" t="s">
        <v>369</v>
      </c>
      <c r="L71" s="75">
        <v>44874</v>
      </c>
      <c r="M71" s="76" t="s">
        <v>642</v>
      </c>
      <c r="N71" s="76" t="s">
        <v>366</v>
      </c>
      <c r="O71" s="77">
        <v>0</v>
      </c>
      <c r="P71" s="76" t="s">
        <v>643</v>
      </c>
      <c r="Q71" s="76" t="s">
        <v>644</v>
      </c>
      <c r="R71" s="77">
        <v>86</v>
      </c>
      <c r="S71" s="76" t="s">
        <v>645</v>
      </c>
      <c r="T71" s="77">
        <v>1</v>
      </c>
      <c r="U71" s="76" t="s">
        <v>393</v>
      </c>
      <c r="V71" s="76" t="s">
        <v>374</v>
      </c>
      <c r="W71" s="76" t="s">
        <v>234</v>
      </c>
      <c r="X71" s="76" t="s">
        <v>375</v>
      </c>
      <c r="Y71" s="76" t="s">
        <v>376</v>
      </c>
      <c r="Z71" s="76" t="s">
        <v>377</v>
      </c>
      <c r="AA71" s="76" t="s">
        <v>394</v>
      </c>
      <c r="AB71" s="77">
        <v>86</v>
      </c>
      <c r="AC71" s="76" t="s">
        <v>379</v>
      </c>
      <c r="AD71" s="102">
        <v>44875.0722569444</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650</v>
      </c>
      <c r="AY71" s="76" t="s">
        <v>651</v>
      </c>
      <c r="AZ71" s="76" t="s">
        <v>232</v>
      </c>
      <c r="BA71" s="76" t="s">
        <v>379</v>
      </c>
      <c r="BB71" s="76" t="s">
        <v>382</v>
      </c>
      <c r="BC71" s="76" t="s">
        <v>652</v>
      </c>
      <c r="BD71" s="76" t="s">
        <v>382</v>
      </c>
      <c r="BE71" s="76" t="s">
        <v>387</v>
      </c>
      <c r="BF71" s="76" t="s">
        <v>387</v>
      </c>
      <c r="BG71" s="76" t="s">
        <v>240</v>
      </c>
      <c r="BH71" s="76" t="s">
        <v>234</v>
      </c>
      <c r="BI71" s="76" t="s">
        <v>234</v>
      </c>
      <c r="BJ71" s="76" t="s">
        <v>234</v>
      </c>
      <c r="BK71" s="76" t="s">
        <v>234</v>
      </c>
      <c r="BL71" s="76" t="s">
        <v>399</v>
      </c>
      <c r="BM71" s="76" t="s">
        <v>399</v>
      </c>
      <c r="BN71" s="76" t="s">
        <v>399</v>
      </c>
      <c r="BO71" s="76" t="s">
        <v>366</v>
      </c>
      <c r="BP71" s="76" t="s">
        <v>366</v>
      </c>
      <c r="BQ71" s="76" t="s">
        <v>366</v>
      </c>
      <c r="BR71" s="76" t="s">
        <v>388</v>
      </c>
      <c r="BS71" s="76" t="s">
        <v>382</v>
      </c>
      <c r="BT71" s="76" t="s">
        <v>388</v>
      </c>
      <c r="BU71" s="76" t="s">
        <v>382</v>
      </c>
      <c r="BV71" s="76" t="s">
        <v>523</v>
      </c>
      <c r="BW71" s="76" t="s">
        <v>382</v>
      </c>
      <c r="BX71" s="77">
        <v>1</v>
      </c>
      <c r="BY71" s="77">
        <v>78486</v>
      </c>
      <c r="BZ71" s="77">
        <v>0</v>
      </c>
      <c r="CA71" s="77">
        <v>14</v>
      </c>
      <c r="CB71" s="77">
        <v>7</v>
      </c>
      <c r="CC71" s="76" t="s">
        <v>219</v>
      </c>
      <c r="CD71" s="102">
        <v>45079.671875</v>
      </c>
      <c r="CE71" s="75" t="s">
        <v>389</v>
      </c>
      <c r="CF71" s="103">
        <v>45079.6705832639</v>
      </c>
      <c r="CG71" s="104">
        <v>0.670578703703704</v>
      </c>
      <c r="CH71" s="75" t="s">
        <v>389</v>
      </c>
      <c r="CI71" s="76" t="s">
        <v>390</v>
      </c>
      <c r="CJ71" s="76" t="s">
        <v>234</v>
      </c>
      <c r="CK71" s="76" t="s">
        <v>234</v>
      </c>
      <c r="CL71" s="76" t="s">
        <v>225</v>
      </c>
      <c r="CM71" s="76" t="s">
        <v>225</v>
      </c>
      <c r="CN71" s="76" t="s">
        <v>366</v>
      </c>
      <c r="CO71" s="76" t="s">
        <v>225</v>
      </c>
      <c r="CP71" s="76" t="s">
        <v>391</v>
      </c>
      <c r="CQ71" s="76" t="s">
        <v>225</v>
      </c>
      <c r="CR71" s="76" t="s">
        <v>234</v>
      </c>
      <c r="CS71" s="76" t="s">
        <v>234</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45079.6705832639</v>
      </c>
      <c r="DO71" s="103">
        <v>45079.6705832639</v>
      </c>
      <c r="DP71" s="76" t="s">
        <v>653</v>
      </c>
    </row>
    <row r="72" spans="1:120">
      <c r="A72" s="75">
        <v>44874</v>
      </c>
      <c r="B72" s="75">
        <v>44874</v>
      </c>
      <c r="C72" s="76" t="s">
        <v>641</v>
      </c>
      <c r="D72" s="76" t="s">
        <v>366</v>
      </c>
      <c r="E72" s="76" t="s">
        <v>367</v>
      </c>
      <c r="F72" s="76" t="s">
        <v>401</v>
      </c>
      <c r="G72" s="77">
        <v>1</v>
      </c>
      <c r="H72" s="77">
        <v>0</v>
      </c>
      <c r="I72" s="76" t="s">
        <v>234</v>
      </c>
      <c r="J72" s="76" t="s">
        <v>369</v>
      </c>
      <c r="K72" s="76" t="s">
        <v>369</v>
      </c>
      <c r="L72" s="75">
        <v>44874</v>
      </c>
      <c r="M72" s="76" t="s">
        <v>642</v>
      </c>
      <c r="N72" s="76" t="s">
        <v>366</v>
      </c>
      <c r="O72" s="77">
        <v>0</v>
      </c>
      <c r="P72" s="76" t="s">
        <v>643</v>
      </c>
      <c r="Q72" s="76" t="s">
        <v>644</v>
      </c>
      <c r="R72" s="77">
        <v>86</v>
      </c>
      <c r="S72" s="76" t="s">
        <v>645</v>
      </c>
      <c r="T72" s="77">
        <v>1</v>
      </c>
      <c r="U72" s="76" t="s">
        <v>401</v>
      </c>
      <c r="V72" s="76" t="s">
        <v>374</v>
      </c>
      <c r="W72" s="76" t="s">
        <v>234</v>
      </c>
      <c r="X72" s="76" t="s">
        <v>375</v>
      </c>
      <c r="Y72" s="76" t="s">
        <v>376</v>
      </c>
      <c r="Z72" s="76" t="s">
        <v>377</v>
      </c>
      <c r="AA72" s="76" t="s">
        <v>402</v>
      </c>
      <c r="AB72" s="77">
        <v>86</v>
      </c>
      <c r="AC72" s="76" t="s">
        <v>379</v>
      </c>
      <c r="AD72" s="102">
        <v>44875.0722569444</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654</v>
      </c>
      <c r="AY72" s="76" t="s">
        <v>655</v>
      </c>
      <c r="AZ72" s="76" t="s">
        <v>232</v>
      </c>
      <c r="BA72" s="76" t="s">
        <v>379</v>
      </c>
      <c r="BB72" s="76" t="s">
        <v>382</v>
      </c>
      <c r="BC72" s="76" t="s">
        <v>656</v>
      </c>
      <c r="BD72" s="76" t="s">
        <v>382</v>
      </c>
      <c r="BE72" s="76" t="s">
        <v>387</v>
      </c>
      <c r="BF72" s="76" t="s">
        <v>387</v>
      </c>
      <c r="BG72" s="76" t="s">
        <v>240</v>
      </c>
      <c r="BH72" s="76" t="s">
        <v>234</v>
      </c>
      <c r="BI72" s="76" t="s">
        <v>234</v>
      </c>
      <c r="BJ72" s="76" t="s">
        <v>234</v>
      </c>
      <c r="BK72" s="76" t="s">
        <v>234</v>
      </c>
      <c r="BL72" s="76" t="s">
        <v>529</v>
      </c>
      <c r="BM72" s="76" t="s">
        <v>399</v>
      </c>
      <c r="BN72" s="76" t="s">
        <v>399</v>
      </c>
      <c r="BO72" s="76" t="s">
        <v>366</v>
      </c>
      <c r="BP72" s="76" t="s">
        <v>366</v>
      </c>
      <c r="BQ72" s="76" t="s">
        <v>366</v>
      </c>
      <c r="BR72" s="76" t="s">
        <v>388</v>
      </c>
      <c r="BS72" s="76" t="s">
        <v>382</v>
      </c>
      <c r="BT72" s="76" t="s">
        <v>388</v>
      </c>
      <c r="BU72" s="76" t="s">
        <v>382</v>
      </c>
      <c r="BV72" s="76" t="s">
        <v>523</v>
      </c>
      <c r="BW72" s="76" t="s">
        <v>382</v>
      </c>
      <c r="BX72" s="77">
        <v>1</v>
      </c>
      <c r="BY72" s="77">
        <v>78486</v>
      </c>
      <c r="BZ72" s="77">
        <v>0</v>
      </c>
      <c r="CA72" s="77">
        <v>10</v>
      </c>
      <c r="CB72" s="77">
        <v>11</v>
      </c>
      <c r="CC72" s="76" t="s">
        <v>219</v>
      </c>
      <c r="CD72" s="102">
        <v>45079.671875</v>
      </c>
      <c r="CE72" s="75" t="s">
        <v>389</v>
      </c>
      <c r="CF72" s="103">
        <v>45079.6705832639</v>
      </c>
      <c r="CG72" s="104">
        <v>0.670578703703704</v>
      </c>
      <c r="CH72" s="75" t="s">
        <v>389</v>
      </c>
      <c r="CI72" s="76" t="s">
        <v>390</v>
      </c>
      <c r="CJ72" s="76" t="s">
        <v>234</v>
      </c>
      <c r="CK72" s="76" t="s">
        <v>234</v>
      </c>
      <c r="CL72" s="76" t="s">
        <v>225</v>
      </c>
      <c r="CM72" s="76" t="s">
        <v>225</v>
      </c>
      <c r="CN72" s="76" t="s">
        <v>366</v>
      </c>
      <c r="CO72" s="76" t="s">
        <v>225</v>
      </c>
      <c r="CP72" s="76" t="s">
        <v>391</v>
      </c>
      <c r="CQ72" s="76" t="s">
        <v>225</v>
      </c>
      <c r="CR72" s="76" t="s">
        <v>225</v>
      </c>
      <c r="CS72" s="76" t="s">
        <v>234</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45079.6705832639</v>
      </c>
      <c r="DO72" s="103">
        <v>45079.6705832639</v>
      </c>
      <c r="DP72" s="76" t="s">
        <v>657</v>
      </c>
    </row>
    <row r="73" spans="1:120">
      <c r="A73" s="75">
        <v>44874</v>
      </c>
      <c r="B73" s="75">
        <v>44874</v>
      </c>
      <c r="C73" s="76" t="s">
        <v>641</v>
      </c>
      <c r="D73" s="76" t="s">
        <v>366</v>
      </c>
      <c r="E73" s="76" t="s">
        <v>367</v>
      </c>
      <c r="F73" s="76" t="s">
        <v>209</v>
      </c>
      <c r="G73" s="77">
        <v>1</v>
      </c>
      <c r="H73" s="77">
        <v>0</v>
      </c>
      <c r="I73" s="76" t="s">
        <v>234</v>
      </c>
      <c r="J73" s="76" t="s">
        <v>369</v>
      </c>
      <c r="K73" s="76" t="s">
        <v>369</v>
      </c>
      <c r="L73" s="75">
        <v>44874</v>
      </c>
      <c r="M73" s="76" t="s">
        <v>642</v>
      </c>
      <c r="N73" s="76" t="s">
        <v>366</v>
      </c>
      <c r="O73" s="77">
        <v>0</v>
      </c>
      <c r="P73" s="76" t="s">
        <v>643</v>
      </c>
      <c r="Q73" s="76" t="s">
        <v>644</v>
      </c>
      <c r="R73" s="77">
        <v>86</v>
      </c>
      <c r="S73" s="76" t="s">
        <v>645</v>
      </c>
      <c r="T73" s="77">
        <v>1</v>
      </c>
      <c r="U73" s="76" t="s">
        <v>209</v>
      </c>
      <c r="V73" s="76" t="s">
        <v>374</v>
      </c>
      <c r="W73" s="76" t="s">
        <v>234</v>
      </c>
      <c r="X73" s="76" t="s">
        <v>375</v>
      </c>
      <c r="Y73" s="76" t="s">
        <v>376</v>
      </c>
      <c r="Z73" s="76" t="s">
        <v>377</v>
      </c>
      <c r="AA73" s="76" t="s">
        <v>409</v>
      </c>
      <c r="AB73" s="77">
        <v>86</v>
      </c>
      <c r="AC73" s="76" t="s">
        <v>379</v>
      </c>
      <c r="AD73" s="102">
        <v>44875.0722569444</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658</v>
      </c>
      <c r="AY73" s="76" t="s">
        <v>659</v>
      </c>
      <c r="AZ73" s="76" t="s">
        <v>232</v>
      </c>
      <c r="BA73" s="76" t="s">
        <v>379</v>
      </c>
      <c r="BB73" s="76" t="s">
        <v>382</v>
      </c>
      <c r="BC73" s="76" t="s">
        <v>660</v>
      </c>
      <c r="BD73" s="76" t="s">
        <v>382</v>
      </c>
      <c r="BE73" s="76" t="s">
        <v>387</v>
      </c>
      <c r="BF73" s="76" t="s">
        <v>387</v>
      </c>
      <c r="BG73" s="76" t="s">
        <v>240</v>
      </c>
      <c r="BH73" s="76" t="s">
        <v>234</v>
      </c>
      <c r="BI73" s="76" t="s">
        <v>234</v>
      </c>
      <c r="BJ73" s="76" t="s">
        <v>234</v>
      </c>
      <c r="BK73" s="76" t="s">
        <v>234</v>
      </c>
      <c r="BL73" s="76" t="s">
        <v>399</v>
      </c>
      <c r="BM73" s="76" t="s">
        <v>399</v>
      </c>
      <c r="BN73" s="76" t="s">
        <v>399</v>
      </c>
      <c r="BO73" s="76" t="s">
        <v>366</v>
      </c>
      <c r="BP73" s="76" t="s">
        <v>366</v>
      </c>
      <c r="BQ73" s="76" t="s">
        <v>366</v>
      </c>
      <c r="BR73" s="76" t="s">
        <v>388</v>
      </c>
      <c r="BS73" s="76" t="s">
        <v>382</v>
      </c>
      <c r="BT73" s="76" t="s">
        <v>388</v>
      </c>
      <c r="BU73" s="76" t="s">
        <v>382</v>
      </c>
      <c r="BV73" s="76" t="s">
        <v>523</v>
      </c>
      <c r="BW73" s="76" t="s">
        <v>382</v>
      </c>
      <c r="BX73" s="77">
        <v>1</v>
      </c>
      <c r="BY73" s="77">
        <v>78486</v>
      </c>
      <c r="BZ73" s="77">
        <v>0</v>
      </c>
      <c r="CA73" s="77">
        <v>3</v>
      </c>
      <c r="CB73" s="77">
        <v>20</v>
      </c>
      <c r="CC73" s="76" t="s">
        <v>219</v>
      </c>
      <c r="CD73" s="102">
        <v>45079.671875</v>
      </c>
      <c r="CE73" s="75" t="s">
        <v>389</v>
      </c>
      <c r="CF73" s="103">
        <v>45079.6705832986</v>
      </c>
      <c r="CG73" s="104">
        <v>0.670578703703704</v>
      </c>
      <c r="CH73" s="75" t="s">
        <v>389</v>
      </c>
      <c r="CI73" s="76" t="s">
        <v>390</v>
      </c>
      <c r="CJ73" s="76" t="s">
        <v>234</v>
      </c>
      <c r="CK73" s="76" t="s">
        <v>234</v>
      </c>
      <c r="CL73" s="76" t="s">
        <v>225</v>
      </c>
      <c r="CM73" s="76" t="s">
        <v>225</v>
      </c>
      <c r="CN73" s="76" t="s">
        <v>366</v>
      </c>
      <c r="CO73" s="76" t="s">
        <v>225</v>
      </c>
      <c r="CP73" s="76" t="s">
        <v>391</v>
      </c>
      <c r="CQ73" s="76" t="s">
        <v>225</v>
      </c>
      <c r="CR73" s="76" t="s">
        <v>234</v>
      </c>
      <c r="CS73" s="76" t="s">
        <v>234</v>
      </c>
      <c r="CT73" s="76" t="s">
        <v>234</v>
      </c>
      <c r="CU73" s="76" t="s">
        <v>225</v>
      </c>
      <c r="CV73" s="76" t="s">
        <v>234</v>
      </c>
      <c r="CW73" s="76" t="s">
        <v>234</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45079.6705832986</v>
      </c>
      <c r="DO73" s="103">
        <v>45079.6705832986</v>
      </c>
      <c r="DP73" s="76" t="s">
        <v>661</v>
      </c>
    </row>
    <row r="74" spans="1:120">
      <c r="A74" s="48"/>
      <c r="B74" s="48"/>
      <c r="C74" s="49"/>
      <c r="D74" s="49"/>
      <c r="E74" s="49"/>
      <c r="F74" s="49"/>
      <c r="G74" s="50"/>
      <c r="H74" s="50"/>
      <c r="I74" s="49"/>
      <c r="J74" s="49"/>
      <c r="K74" s="49"/>
      <c r="L74" s="48"/>
      <c r="M74" s="49"/>
      <c r="N74" s="49"/>
      <c r="O74" s="50"/>
      <c r="P74" s="49"/>
      <c r="Q74" s="49"/>
      <c r="R74" s="50"/>
      <c r="S74" s="49"/>
      <c r="T74" s="50"/>
      <c r="U74" s="49"/>
      <c r="V74" s="49"/>
      <c r="W74" s="49"/>
      <c r="X74" s="49"/>
      <c r="Y74" s="49"/>
      <c r="Z74" s="49"/>
      <c r="AA74" s="49"/>
      <c r="AB74" s="50"/>
      <c r="AC74" s="49"/>
      <c r="AD74" s="63"/>
      <c r="AE74" s="49"/>
      <c r="AF74" s="49"/>
      <c r="AG74" s="49"/>
      <c r="AH74" s="49"/>
      <c r="AI74" s="49"/>
      <c r="AJ74" s="49"/>
      <c r="AK74" s="49"/>
      <c r="AL74" s="49"/>
      <c r="AM74" s="49"/>
      <c r="AN74" s="49"/>
      <c r="AO74" s="49"/>
      <c r="AP74" s="49"/>
      <c r="AQ74" s="49"/>
      <c r="AR74" s="49"/>
      <c r="AS74" s="49"/>
      <c r="AT74" s="50"/>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50"/>
      <c r="BY74" s="50"/>
      <c r="BZ74" s="50"/>
      <c r="CA74" s="50"/>
      <c r="CB74" s="50"/>
      <c r="CC74" s="49"/>
      <c r="CD74" s="63"/>
      <c r="CE74" s="48"/>
      <c r="CF74" s="68"/>
      <c r="CG74" s="69"/>
      <c r="CH74" s="48"/>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68"/>
      <c r="DO74" s="68"/>
      <c r="DP74" s="49"/>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662</v>
      </c>
    </row>
    <row r="78" s="41" customFormat="1"/>
    <row r="79" s="41" customFormat="1" spans="1:2">
      <c r="A79" s="40" t="s">
        <v>663</v>
      </c>
      <c r="B79" s="40"/>
    </row>
    <row r="80" s="41" customFormat="1" spans="1:37">
      <c r="A80" s="40"/>
      <c r="B80" s="40" t="s">
        <v>664</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665</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666</v>
      </c>
      <c r="C82" s="56"/>
      <c r="D82" s="56"/>
      <c r="E82" s="56"/>
      <c r="F82" s="56"/>
      <c r="G82" s="56"/>
    </row>
    <row r="83" s="41" customFormat="1" spans="1:7">
      <c r="A83" s="40"/>
      <c r="B83" s="55" t="s">
        <v>667</v>
      </c>
      <c r="C83" s="56"/>
      <c r="D83" s="56"/>
      <c r="E83" s="56"/>
      <c r="F83" s="56"/>
      <c r="G83" s="56"/>
    </row>
    <row r="84" s="41"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32" sqref="A13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668</v>
      </c>
    </row>
    <row r="3" ht="30.75" spans="1:1">
      <c r="A3" s="23" t="s">
        <v>669</v>
      </c>
    </row>
    <row r="5" ht="18.75" spans="1:1">
      <c r="A5" s="42" t="s">
        <v>424</v>
      </c>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670</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640</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641</v>
      </c>
      <c r="D72" s="46" t="s">
        <v>366</v>
      </c>
      <c r="E72" s="46" t="s">
        <v>367</v>
      </c>
      <c r="F72" s="46" t="s">
        <v>368</v>
      </c>
      <c r="G72" s="47">
        <v>1</v>
      </c>
      <c r="H72" s="47">
        <v>0</v>
      </c>
      <c r="I72" s="46" t="s">
        <v>234</v>
      </c>
      <c r="J72" s="46" t="s">
        <v>369</v>
      </c>
      <c r="K72" s="46" t="s">
        <v>369</v>
      </c>
      <c r="L72" s="45">
        <v>44874</v>
      </c>
      <c r="M72" s="46" t="s">
        <v>642</v>
      </c>
      <c r="N72" s="46" t="s">
        <v>366</v>
      </c>
      <c r="O72" s="47">
        <v>0</v>
      </c>
      <c r="P72" s="46" t="s">
        <v>643</v>
      </c>
      <c r="Q72" s="46" t="s">
        <v>644</v>
      </c>
      <c r="R72" s="47">
        <v>86</v>
      </c>
      <c r="S72" s="46" t="s">
        <v>645</v>
      </c>
      <c r="T72" s="47">
        <v>1</v>
      </c>
      <c r="U72" s="46" t="s">
        <v>368</v>
      </c>
      <c r="V72" s="46" t="s">
        <v>374</v>
      </c>
      <c r="W72" s="46" t="s">
        <v>234</v>
      </c>
      <c r="X72" s="46" t="s">
        <v>375</v>
      </c>
      <c r="Y72" s="46" t="s">
        <v>376</v>
      </c>
      <c r="Z72" s="46" t="s">
        <v>377</v>
      </c>
      <c r="AA72" s="46" t="s">
        <v>378</v>
      </c>
      <c r="AB72" s="47">
        <v>86</v>
      </c>
      <c r="AC72" s="46" t="s">
        <v>379</v>
      </c>
      <c r="AD72" s="62">
        <v>44875.0722569444</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646</v>
      </c>
      <c r="AY72" s="46" t="s">
        <v>647</v>
      </c>
      <c r="AZ72" s="46" t="s">
        <v>232</v>
      </c>
      <c r="BA72" s="46" t="s">
        <v>379</v>
      </c>
      <c r="BB72" s="46" t="s">
        <v>382</v>
      </c>
      <c r="BC72" s="46" t="s">
        <v>648</v>
      </c>
      <c r="BD72" s="46" t="s">
        <v>382</v>
      </c>
      <c r="BE72" s="46" t="s">
        <v>387</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388</v>
      </c>
      <c r="BS72" s="46" t="s">
        <v>382</v>
      </c>
      <c r="BT72" s="46" t="s">
        <v>388</v>
      </c>
      <c r="BU72" s="46" t="s">
        <v>382</v>
      </c>
      <c r="BV72" s="46" t="s">
        <v>523</v>
      </c>
      <c r="BW72" s="46" t="s">
        <v>382</v>
      </c>
      <c r="BX72" s="47">
        <v>17</v>
      </c>
      <c r="BY72" s="47">
        <v>78486</v>
      </c>
      <c r="BZ72" s="47">
        <v>0</v>
      </c>
      <c r="CA72" s="47">
        <v>39</v>
      </c>
      <c r="CB72" s="47">
        <v>6</v>
      </c>
      <c r="CC72" s="46" t="s">
        <v>219</v>
      </c>
      <c r="CD72" s="62">
        <v>45083.58125</v>
      </c>
      <c r="CE72" s="45" t="s">
        <v>389</v>
      </c>
      <c r="CF72" s="66">
        <v>45083.5786470139</v>
      </c>
      <c r="CG72" s="67">
        <v>0.578645833333333</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45083.5786470139</v>
      </c>
      <c r="DO72" s="66">
        <v>45083.5786470139</v>
      </c>
      <c r="DP72" s="46" t="s">
        <v>649</v>
      </c>
    </row>
    <row r="73" spans="1:120">
      <c r="A73" s="45">
        <v>44874</v>
      </c>
      <c r="B73" s="45">
        <v>44874</v>
      </c>
      <c r="C73" s="46" t="s">
        <v>641</v>
      </c>
      <c r="D73" s="46" t="s">
        <v>366</v>
      </c>
      <c r="E73" s="46" t="s">
        <v>367</v>
      </c>
      <c r="F73" s="46" t="s">
        <v>393</v>
      </c>
      <c r="G73" s="47">
        <v>1</v>
      </c>
      <c r="H73" s="47">
        <v>0</v>
      </c>
      <c r="I73" s="46" t="s">
        <v>234</v>
      </c>
      <c r="J73" s="46" t="s">
        <v>369</v>
      </c>
      <c r="K73" s="46" t="s">
        <v>369</v>
      </c>
      <c r="L73" s="45">
        <v>44874</v>
      </c>
      <c r="M73" s="46" t="s">
        <v>642</v>
      </c>
      <c r="N73" s="46" t="s">
        <v>366</v>
      </c>
      <c r="O73" s="47">
        <v>0</v>
      </c>
      <c r="P73" s="46" t="s">
        <v>643</v>
      </c>
      <c r="Q73" s="46" t="s">
        <v>644</v>
      </c>
      <c r="R73" s="47">
        <v>86</v>
      </c>
      <c r="S73" s="46" t="s">
        <v>645</v>
      </c>
      <c r="T73" s="47">
        <v>1</v>
      </c>
      <c r="U73" s="46" t="s">
        <v>393</v>
      </c>
      <c r="V73" s="46" t="s">
        <v>374</v>
      </c>
      <c r="W73" s="46" t="s">
        <v>234</v>
      </c>
      <c r="X73" s="46" t="s">
        <v>375</v>
      </c>
      <c r="Y73" s="46" t="s">
        <v>376</v>
      </c>
      <c r="Z73" s="46" t="s">
        <v>377</v>
      </c>
      <c r="AA73" s="46" t="s">
        <v>394</v>
      </c>
      <c r="AB73" s="47">
        <v>86</v>
      </c>
      <c r="AC73" s="46" t="s">
        <v>379</v>
      </c>
      <c r="AD73" s="62">
        <v>44875.0722569444</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650</v>
      </c>
      <c r="AY73" s="46" t="s">
        <v>651</v>
      </c>
      <c r="AZ73" s="46" t="s">
        <v>232</v>
      </c>
      <c r="BA73" s="46" t="s">
        <v>379</v>
      </c>
      <c r="BB73" s="46" t="s">
        <v>382</v>
      </c>
      <c r="BC73" s="46" t="s">
        <v>652</v>
      </c>
      <c r="BD73" s="46" t="s">
        <v>382</v>
      </c>
      <c r="BE73" s="46" t="s">
        <v>387</v>
      </c>
      <c r="BF73" s="46" t="s">
        <v>387</v>
      </c>
      <c r="BG73" s="46" t="s">
        <v>240</v>
      </c>
      <c r="BH73" s="46" t="s">
        <v>234</v>
      </c>
      <c r="BI73" s="46" t="s">
        <v>234</v>
      </c>
      <c r="BJ73" s="46" t="s">
        <v>234</v>
      </c>
      <c r="BK73" s="46" t="s">
        <v>234</v>
      </c>
      <c r="BL73" s="46" t="s">
        <v>399</v>
      </c>
      <c r="BM73" s="46" t="s">
        <v>399</v>
      </c>
      <c r="BN73" s="46" t="s">
        <v>399</v>
      </c>
      <c r="BO73" s="46" t="s">
        <v>366</v>
      </c>
      <c r="BP73" s="46" t="s">
        <v>366</v>
      </c>
      <c r="BQ73" s="46" t="s">
        <v>366</v>
      </c>
      <c r="BR73" s="46" t="s">
        <v>388</v>
      </c>
      <c r="BS73" s="46" t="s">
        <v>382</v>
      </c>
      <c r="BT73" s="46" t="s">
        <v>388</v>
      </c>
      <c r="BU73" s="46" t="s">
        <v>382</v>
      </c>
      <c r="BV73" s="46" t="s">
        <v>523</v>
      </c>
      <c r="BW73" s="46" t="s">
        <v>382</v>
      </c>
      <c r="BX73" s="47">
        <v>17</v>
      </c>
      <c r="BY73" s="47">
        <v>78486</v>
      </c>
      <c r="BZ73" s="47">
        <v>0</v>
      </c>
      <c r="CA73" s="47">
        <v>48</v>
      </c>
      <c r="CB73" s="47">
        <v>5</v>
      </c>
      <c r="CC73" s="46" t="s">
        <v>219</v>
      </c>
      <c r="CD73" s="62">
        <v>45083.58125</v>
      </c>
      <c r="CE73" s="45" t="s">
        <v>389</v>
      </c>
      <c r="CF73" s="66">
        <v>45083.5786470023</v>
      </c>
      <c r="CG73" s="67">
        <v>0.578645833333333</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45083.5786470023</v>
      </c>
      <c r="DO73" s="66">
        <v>45083.5786470023</v>
      </c>
      <c r="DP73" s="46" t="s">
        <v>653</v>
      </c>
    </row>
    <row r="74" spans="1:120">
      <c r="A74" s="45">
        <v>44874</v>
      </c>
      <c r="B74" s="45">
        <v>44874</v>
      </c>
      <c r="C74" s="46" t="s">
        <v>641</v>
      </c>
      <c r="D74" s="46" t="s">
        <v>366</v>
      </c>
      <c r="E74" s="46" t="s">
        <v>367</v>
      </c>
      <c r="F74" s="46" t="s">
        <v>401</v>
      </c>
      <c r="G74" s="47">
        <v>1</v>
      </c>
      <c r="H74" s="47">
        <v>0</v>
      </c>
      <c r="I74" s="46" t="s">
        <v>234</v>
      </c>
      <c r="J74" s="46" t="s">
        <v>369</v>
      </c>
      <c r="K74" s="46" t="s">
        <v>369</v>
      </c>
      <c r="L74" s="45">
        <v>44874</v>
      </c>
      <c r="M74" s="46" t="s">
        <v>642</v>
      </c>
      <c r="N74" s="46" t="s">
        <v>366</v>
      </c>
      <c r="O74" s="47">
        <v>0</v>
      </c>
      <c r="P74" s="46" t="s">
        <v>643</v>
      </c>
      <c r="Q74" s="46" t="s">
        <v>644</v>
      </c>
      <c r="R74" s="47">
        <v>86</v>
      </c>
      <c r="S74" s="46" t="s">
        <v>645</v>
      </c>
      <c r="T74" s="47">
        <v>1</v>
      </c>
      <c r="U74" s="46" t="s">
        <v>401</v>
      </c>
      <c r="V74" s="46" t="s">
        <v>374</v>
      </c>
      <c r="W74" s="46" t="s">
        <v>234</v>
      </c>
      <c r="X74" s="46" t="s">
        <v>375</v>
      </c>
      <c r="Y74" s="46" t="s">
        <v>376</v>
      </c>
      <c r="Z74" s="46" t="s">
        <v>377</v>
      </c>
      <c r="AA74" s="46" t="s">
        <v>402</v>
      </c>
      <c r="AB74" s="47">
        <v>86</v>
      </c>
      <c r="AC74" s="46" t="s">
        <v>379</v>
      </c>
      <c r="AD74" s="62">
        <v>44875.0722569444</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654</v>
      </c>
      <c r="AY74" s="46" t="s">
        <v>655</v>
      </c>
      <c r="AZ74" s="46" t="s">
        <v>232</v>
      </c>
      <c r="BA74" s="46" t="s">
        <v>379</v>
      </c>
      <c r="BB74" s="46" t="s">
        <v>382</v>
      </c>
      <c r="BC74" s="46" t="s">
        <v>656</v>
      </c>
      <c r="BD74" s="46" t="s">
        <v>382</v>
      </c>
      <c r="BE74" s="46" t="s">
        <v>387</v>
      </c>
      <c r="BF74" s="46" t="s">
        <v>387</v>
      </c>
      <c r="BG74" s="46" t="s">
        <v>240</v>
      </c>
      <c r="BH74" s="46" t="s">
        <v>234</v>
      </c>
      <c r="BI74" s="46" t="s">
        <v>234</v>
      </c>
      <c r="BJ74" s="46" t="s">
        <v>234</v>
      </c>
      <c r="BK74" s="46" t="s">
        <v>234</v>
      </c>
      <c r="BL74" s="46" t="s">
        <v>529</v>
      </c>
      <c r="BM74" s="46" t="s">
        <v>399</v>
      </c>
      <c r="BN74" s="46" t="s">
        <v>399</v>
      </c>
      <c r="BO74" s="46" t="s">
        <v>366</v>
      </c>
      <c r="BP74" s="46" t="s">
        <v>366</v>
      </c>
      <c r="BQ74" s="46" t="s">
        <v>366</v>
      </c>
      <c r="BR74" s="46" t="s">
        <v>388</v>
      </c>
      <c r="BS74" s="46" t="s">
        <v>382</v>
      </c>
      <c r="BT74" s="46" t="s">
        <v>388</v>
      </c>
      <c r="BU74" s="46" t="s">
        <v>382</v>
      </c>
      <c r="BV74" s="46" t="s">
        <v>523</v>
      </c>
      <c r="BW74" s="46" t="s">
        <v>382</v>
      </c>
      <c r="BX74" s="47">
        <v>17</v>
      </c>
      <c r="BY74" s="47">
        <v>78486</v>
      </c>
      <c r="BZ74" s="47">
        <v>0</v>
      </c>
      <c r="CA74" s="47">
        <v>41</v>
      </c>
      <c r="CB74" s="47">
        <v>4</v>
      </c>
      <c r="CC74" s="46" t="s">
        <v>219</v>
      </c>
      <c r="CD74" s="62">
        <v>45083.58125</v>
      </c>
      <c r="CE74" s="45" t="s">
        <v>389</v>
      </c>
      <c r="CF74" s="66">
        <v>45083.5786470023</v>
      </c>
      <c r="CG74" s="67">
        <v>0.578645833333333</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45083.5786470023</v>
      </c>
      <c r="DO74" s="66">
        <v>45083.5786470023</v>
      </c>
      <c r="DP74" s="46" t="s">
        <v>657</v>
      </c>
    </row>
    <row r="75" spans="1:120">
      <c r="A75" s="45">
        <v>44874</v>
      </c>
      <c r="B75" s="45">
        <v>44874</v>
      </c>
      <c r="C75" s="46" t="s">
        <v>641</v>
      </c>
      <c r="D75" s="46" t="s">
        <v>366</v>
      </c>
      <c r="E75" s="46" t="s">
        <v>367</v>
      </c>
      <c r="F75" s="46" t="s">
        <v>209</v>
      </c>
      <c r="G75" s="47">
        <v>1</v>
      </c>
      <c r="H75" s="47">
        <v>0</v>
      </c>
      <c r="I75" s="46" t="s">
        <v>234</v>
      </c>
      <c r="J75" s="46" t="s">
        <v>369</v>
      </c>
      <c r="K75" s="46" t="s">
        <v>369</v>
      </c>
      <c r="L75" s="45">
        <v>44874</v>
      </c>
      <c r="M75" s="46" t="s">
        <v>642</v>
      </c>
      <c r="N75" s="46" t="s">
        <v>366</v>
      </c>
      <c r="O75" s="47">
        <v>0</v>
      </c>
      <c r="P75" s="46" t="s">
        <v>643</v>
      </c>
      <c r="Q75" s="46" t="s">
        <v>644</v>
      </c>
      <c r="R75" s="47">
        <v>86</v>
      </c>
      <c r="S75" s="46" t="s">
        <v>645</v>
      </c>
      <c r="T75" s="47">
        <v>1</v>
      </c>
      <c r="U75" s="46" t="s">
        <v>209</v>
      </c>
      <c r="V75" s="46" t="s">
        <v>374</v>
      </c>
      <c r="W75" s="46" t="s">
        <v>234</v>
      </c>
      <c r="X75" s="46" t="s">
        <v>375</v>
      </c>
      <c r="Y75" s="46" t="s">
        <v>376</v>
      </c>
      <c r="Z75" s="46" t="s">
        <v>377</v>
      </c>
      <c r="AA75" s="46" t="s">
        <v>409</v>
      </c>
      <c r="AB75" s="47">
        <v>86</v>
      </c>
      <c r="AC75" s="46" t="s">
        <v>379</v>
      </c>
      <c r="AD75" s="62">
        <v>44875.0722569444</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658</v>
      </c>
      <c r="AY75" s="46" t="s">
        <v>659</v>
      </c>
      <c r="AZ75" s="46" t="s">
        <v>232</v>
      </c>
      <c r="BA75" s="46" t="s">
        <v>379</v>
      </c>
      <c r="BB75" s="46" t="s">
        <v>382</v>
      </c>
      <c r="BC75" s="46" t="s">
        <v>660</v>
      </c>
      <c r="BD75" s="46" t="s">
        <v>382</v>
      </c>
      <c r="BE75" s="46" t="s">
        <v>387</v>
      </c>
      <c r="BF75" s="46" t="s">
        <v>387</v>
      </c>
      <c r="BG75" s="46" t="s">
        <v>240</v>
      </c>
      <c r="BH75" s="46" t="s">
        <v>234</v>
      </c>
      <c r="BI75" s="46" t="s">
        <v>234</v>
      </c>
      <c r="BJ75" s="46" t="s">
        <v>234</v>
      </c>
      <c r="BK75" s="46" t="s">
        <v>234</v>
      </c>
      <c r="BL75" s="46" t="s">
        <v>399</v>
      </c>
      <c r="BM75" s="46" t="s">
        <v>399</v>
      </c>
      <c r="BN75" s="46" t="s">
        <v>399</v>
      </c>
      <c r="BO75" s="46" t="s">
        <v>366</v>
      </c>
      <c r="BP75" s="46" t="s">
        <v>366</v>
      </c>
      <c r="BQ75" s="46" t="s">
        <v>366</v>
      </c>
      <c r="BR75" s="46" t="s">
        <v>388</v>
      </c>
      <c r="BS75" s="46" t="s">
        <v>382</v>
      </c>
      <c r="BT75" s="46" t="s">
        <v>388</v>
      </c>
      <c r="BU75" s="46" t="s">
        <v>382</v>
      </c>
      <c r="BV75" s="46" t="s">
        <v>523</v>
      </c>
      <c r="BW75" s="46" t="s">
        <v>382</v>
      </c>
      <c r="BX75" s="47">
        <v>17</v>
      </c>
      <c r="BY75" s="47">
        <v>78486</v>
      </c>
      <c r="BZ75" s="47">
        <v>0</v>
      </c>
      <c r="CA75" s="47">
        <v>18</v>
      </c>
      <c r="CB75" s="47">
        <v>9</v>
      </c>
      <c r="CC75" s="46" t="s">
        <v>219</v>
      </c>
      <c r="CD75" s="62">
        <v>45083.58125</v>
      </c>
      <c r="CE75" s="45" t="s">
        <v>389</v>
      </c>
      <c r="CF75" s="66">
        <v>45083.578647037</v>
      </c>
      <c r="CG75" s="67">
        <v>0.578645833333333</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45083.578647037</v>
      </c>
      <c r="DO75" s="66">
        <v>45083.578647037</v>
      </c>
      <c r="DP75" s="46" t="s">
        <v>661</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671</v>
      </c>
    </row>
    <row r="80" s="41" customFormat="1"/>
    <row r="81" s="41" customFormat="1" spans="1:1">
      <c r="A81" s="41" t="s">
        <v>672</v>
      </c>
    </row>
    <row r="82" s="41" customFormat="1" spans="2:37">
      <c r="B82" s="40" t="s">
        <v>664</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665</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666</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t="s">
        <v>667</v>
      </c>
      <c r="C85" s="54"/>
      <c r="D85" s="54"/>
      <c r="E85" s="54"/>
      <c r="F85" s="54"/>
      <c r="G85" s="54"/>
    </row>
    <row r="86" s="41" customFormat="1" spans="2:7">
      <c r="B86" s="55"/>
      <c r="C86" s="56"/>
      <c r="D86" s="56"/>
      <c r="E86" s="56"/>
      <c r="F86" s="56"/>
      <c r="G86" s="56"/>
    </row>
    <row r="87" s="41" customFormat="1" ht="30.75" spans="1:7">
      <c r="A87" s="23" t="s">
        <v>673</v>
      </c>
      <c r="B87" s="55"/>
      <c r="C87" s="56"/>
      <c r="D87" s="56"/>
      <c r="E87" s="56"/>
      <c r="F87" s="56"/>
      <c r="G87" s="56"/>
    </row>
    <row r="88" s="41" customFormat="1" spans="2:7">
      <c r="B88" s="55"/>
      <c r="C88" s="56"/>
      <c r="D88" s="56"/>
      <c r="E88" s="56"/>
      <c r="F88" s="56"/>
      <c r="G88" s="56"/>
    </row>
    <row r="89" s="41" customFormat="1" spans="2:7">
      <c r="B89" s="55" t="s">
        <v>674</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675</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640</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641</v>
      </c>
      <c r="D99" s="58" t="s">
        <v>366</v>
      </c>
      <c r="E99" s="58" t="s">
        <v>367</v>
      </c>
      <c r="F99" s="58" t="s">
        <v>368</v>
      </c>
      <c r="G99" s="59">
        <v>1</v>
      </c>
      <c r="H99" s="59">
        <v>0</v>
      </c>
      <c r="I99" s="58" t="s">
        <v>234</v>
      </c>
      <c r="J99" s="58" t="s">
        <v>369</v>
      </c>
      <c r="K99" s="58" t="s">
        <v>369</v>
      </c>
      <c r="L99" s="57">
        <v>44874</v>
      </c>
      <c r="M99" s="58" t="s">
        <v>642</v>
      </c>
      <c r="N99" s="58" t="s">
        <v>366</v>
      </c>
      <c r="O99" s="59">
        <v>0</v>
      </c>
      <c r="P99" s="58" t="s">
        <v>643</v>
      </c>
      <c r="Q99" s="58" t="s">
        <v>644</v>
      </c>
      <c r="R99" s="59">
        <v>86</v>
      </c>
      <c r="S99" s="58" t="s">
        <v>645</v>
      </c>
      <c r="T99" s="59">
        <v>1</v>
      </c>
      <c r="U99" s="58" t="s">
        <v>368</v>
      </c>
      <c r="V99" s="58" t="s">
        <v>374</v>
      </c>
      <c r="W99" s="58" t="s">
        <v>234</v>
      </c>
      <c r="X99" s="58" t="s">
        <v>375</v>
      </c>
      <c r="Y99" s="58" t="s">
        <v>376</v>
      </c>
      <c r="Z99" s="58" t="s">
        <v>377</v>
      </c>
      <c r="AA99" s="58" t="s">
        <v>378</v>
      </c>
      <c r="AB99" s="59">
        <v>86</v>
      </c>
      <c r="AC99" s="58" t="s">
        <v>379</v>
      </c>
      <c r="AD99" s="65">
        <v>44875.0722569444</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646</v>
      </c>
      <c r="AY99" s="58" t="s">
        <v>647</v>
      </c>
      <c r="AZ99" s="58" t="s">
        <v>232</v>
      </c>
      <c r="BA99" s="58" t="s">
        <v>379</v>
      </c>
      <c r="BB99" s="58" t="s">
        <v>382</v>
      </c>
      <c r="BC99" s="58" t="s">
        <v>648</v>
      </c>
      <c r="BD99" s="58" t="s">
        <v>382</v>
      </c>
      <c r="BE99" s="58" t="s">
        <v>387</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388</v>
      </c>
      <c r="BS99" s="58" t="s">
        <v>382</v>
      </c>
      <c r="BT99" s="58" t="s">
        <v>388</v>
      </c>
      <c r="BU99" s="58" t="s">
        <v>382</v>
      </c>
      <c r="BV99" s="58" t="s">
        <v>523</v>
      </c>
      <c r="BW99" s="58" t="s">
        <v>382</v>
      </c>
      <c r="BX99" s="59">
        <v>17</v>
      </c>
      <c r="BY99" s="59">
        <v>78486</v>
      </c>
      <c r="BZ99" s="59">
        <v>0</v>
      </c>
      <c r="CA99" s="59">
        <v>39</v>
      </c>
      <c r="CB99" s="59">
        <v>6</v>
      </c>
      <c r="CC99" s="58" t="s">
        <v>219</v>
      </c>
      <c r="CD99" s="65">
        <v>45083.58125</v>
      </c>
      <c r="CE99" s="57" t="s">
        <v>389</v>
      </c>
      <c r="CF99" s="72">
        <v>45083.5812542245</v>
      </c>
      <c r="CG99" s="73">
        <v>0.578645833333333</v>
      </c>
      <c r="CH99" s="57" t="s">
        <v>389</v>
      </c>
      <c r="CI99" s="58" t="s">
        <v>390</v>
      </c>
      <c r="CJ99" s="58" t="s">
        <v>234</v>
      </c>
      <c r="CK99" s="58" t="s">
        <v>234</v>
      </c>
      <c r="CL99" s="58" t="s">
        <v>225</v>
      </c>
      <c r="CM99" s="58" t="s">
        <v>225</v>
      </c>
      <c r="CN99" s="58" t="s">
        <v>366</v>
      </c>
      <c r="CO99" s="58" t="s">
        <v>225</v>
      </c>
      <c r="CP99" s="58" t="s">
        <v>432</v>
      </c>
      <c r="CQ99" s="58" t="s">
        <v>225</v>
      </c>
      <c r="CR99" s="58" t="s">
        <v>225</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45083.5812542245</v>
      </c>
      <c r="DO99" s="72">
        <v>45083.5786470139</v>
      </c>
      <c r="DP99" s="58" t="s">
        <v>649</v>
      </c>
    </row>
    <row r="100" s="41" customFormat="1" spans="1:120">
      <c r="A100" s="57">
        <v>44874</v>
      </c>
      <c r="B100" s="57">
        <v>44874</v>
      </c>
      <c r="C100" s="58" t="s">
        <v>641</v>
      </c>
      <c r="D100" s="58" t="s">
        <v>366</v>
      </c>
      <c r="E100" s="58" t="s">
        <v>367</v>
      </c>
      <c r="F100" s="58" t="s">
        <v>393</v>
      </c>
      <c r="G100" s="59">
        <v>1</v>
      </c>
      <c r="H100" s="59">
        <v>0</v>
      </c>
      <c r="I100" s="58" t="s">
        <v>234</v>
      </c>
      <c r="J100" s="58" t="s">
        <v>369</v>
      </c>
      <c r="K100" s="58" t="s">
        <v>369</v>
      </c>
      <c r="L100" s="57">
        <v>44874</v>
      </c>
      <c r="M100" s="58" t="s">
        <v>642</v>
      </c>
      <c r="N100" s="58" t="s">
        <v>366</v>
      </c>
      <c r="O100" s="59">
        <v>0</v>
      </c>
      <c r="P100" s="58" t="s">
        <v>643</v>
      </c>
      <c r="Q100" s="58" t="s">
        <v>644</v>
      </c>
      <c r="R100" s="59">
        <v>86</v>
      </c>
      <c r="S100" s="58" t="s">
        <v>645</v>
      </c>
      <c r="T100" s="59">
        <v>1</v>
      </c>
      <c r="U100" s="58" t="s">
        <v>393</v>
      </c>
      <c r="V100" s="58" t="s">
        <v>374</v>
      </c>
      <c r="W100" s="58" t="s">
        <v>234</v>
      </c>
      <c r="X100" s="58" t="s">
        <v>375</v>
      </c>
      <c r="Y100" s="58" t="s">
        <v>376</v>
      </c>
      <c r="Z100" s="58" t="s">
        <v>377</v>
      </c>
      <c r="AA100" s="58" t="s">
        <v>394</v>
      </c>
      <c r="AB100" s="59">
        <v>86</v>
      </c>
      <c r="AC100" s="58" t="s">
        <v>379</v>
      </c>
      <c r="AD100" s="65">
        <v>44875.0722569444</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650</v>
      </c>
      <c r="AY100" s="58" t="s">
        <v>651</v>
      </c>
      <c r="AZ100" s="58" t="s">
        <v>232</v>
      </c>
      <c r="BA100" s="58" t="s">
        <v>379</v>
      </c>
      <c r="BB100" s="58" t="s">
        <v>382</v>
      </c>
      <c r="BC100" s="58" t="s">
        <v>652</v>
      </c>
      <c r="BD100" s="58" t="s">
        <v>382</v>
      </c>
      <c r="BE100" s="58" t="s">
        <v>387</v>
      </c>
      <c r="BF100" s="58" t="s">
        <v>387</v>
      </c>
      <c r="BG100" s="58" t="s">
        <v>240</v>
      </c>
      <c r="BH100" s="58" t="s">
        <v>234</v>
      </c>
      <c r="BI100" s="58" t="s">
        <v>234</v>
      </c>
      <c r="BJ100" s="58" t="s">
        <v>234</v>
      </c>
      <c r="BK100" s="58" t="s">
        <v>225</v>
      </c>
      <c r="BL100" s="58" t="s">
        <v>399</v>
      </c>
      <c r="BM100" s="58" t="s">
        <v>399</v>
      </c>
      <c r="BN100" s="58" t="s">
        <v>399</v>
      </c>
      <c r="BO100" s="58" t="s">
        <v>366</v>
      </c>
      <c r="BP100" s="58" t="s">
        <v>366</v>
      </c>
      <c r="BQ100" s="58" t="s">
        <v>366</v>
      </c>
      <c r="BR100" s="58" t="s">
        <v>388</v>
      </c>
      <c r="BS100" s="58" t="s">
        <v>382</v>
      </c>
      <c r="BT100" s="58" t="s">
        <v>388</v>
      </c>
      <c r="BU100" s="58" t="s">
        <v>382</v>
      </c>
      <c r="BV100" s="58" t="s">
        <v>523</v>
      </c>
      <c r="BW100" s="58" t="s">
        <v>382</v>
      </c>
      <c r="BX100" s="59">
        <v>17</v>
      </c>
      <c r="BY100" s="59">
        <v>78486</v>
      </c>
      <c r="BZ100" s="59">
        <v>0</v>
      </c>
      <c r="CA100" s="59">
        <v>48</v>
      </c>
      <c r="CB100" s="59">
        <v>5</v>
      </c>
      <c r="CC100" s="58" t="s">
        <v>219</v>
      </c>
      <c r="CD100" s="65">
        <v>45083.58125</v>
      </c>
      <c r="CE100" s="57" t="s">
        <v>389</v>
      </c>
      <c r="CF100" s="72">
        <v>45083.5812543519</v>
      </c>
      <c r="CG100" s="73">
        <v>0.578645833333333</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45083.5812543519</v>
      </c>
      <c r="DO100" s="72">
        <v>45083.5786470023</v>
      </c>
      <c r="DP100" s="58" t="s">
        <v>653</v>
      </c>
    </row>
    <row r="101" s="41" customFormat="1" spans="1:120">
      <c r="A101" s="57">
        <v>44874</v>
      </c>
      <c r="B101" s="57">
        <v>44874</v>
      </c>
      <c r="C101" s="58" t="s">
        <v>641</v>
      </c>
      <c r="D101" s="58" t="s">
        <v>366</v>
      </c>
      <c r="E101" s="58" t="s">
        <v>367</v>
      </c>
      <c r="F101" s="58" t="s">
        <v>401</v>
      </c>
      <c r="G101" s="59">
        <v>1</v>
      </c>
      <c r="H101" s="59">
        <v>0</v>
      </c>
      <c r="I101" s="58" t="s">
        <v>234</v>
      </c>
      <c r="J101" s="58" t="s">
        <v>369</v>
      </c>
      <c r="K101" s="58" t="s">
        <v>369</v>
      </c>
      <c r="L101" s="57">
        <v>44874</v>
      </c>
      <c r="M101" s="58" t="s">
        <v>642</v>
      </c>
      <c r="N101" s="58" t="s">
        <v>366</v>
      </c>
      <c r="O101" s="59">
        <v>0</v>
      </c>
      <c r="P101" s="58" t="s">
        <v>643</v>
      </c>
      <c r="Q101" s="58" t="s">
        <v>644</v>
      </c>
      <c r="R101" s="59">
        <v>86</v>
      </c>
      <c r="S101" s="58" t="s">
        <v>645</v>
      </c>
      <c r="T101" s="59">
        <v>1</v>
      </c>
      <c r="U101" s="58" t="s">
        <v>401</v>
      </c>
      <c r="V101" s="58" t="s">
        <v>374</v>
      </c>
      <c r="W101" s="58" t="s">
        <v>234</v>
      </c>
      <c r="X101" s="58" t="s">
        <v>375</v>
      </c>
      <c r="Y101" s="58" t="s">
        <v>376</v>
      </c>
      <c r="Z101" s="58" t="s">
        <v>377</v>
      </c>
      <c r="AA101" s="58" t="s">
        <v>402</v>
      </c>
      <c r="AB101" s="59">
        <v>86</v>
      </c>
      <c r="AC101" s="58" t="s">
        <v>379</v>
      </c>
      <c r="AD101" s="65">
        <v>44875.0722569444</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654</v>
      </c>
      <c r="AY101" s="58" t="s">
        <v>655</v>
      </c>
      <c r="AZ101" s="58" t="s">
        <v>232</v>
      </c>
      <c r="BA101" s="58" t="s">
        <v>379</v>
      </c>
      <c r="BB101" s="58" t="s">
        <v>382</v>
      </c>
      <c r="BC101" s="58" t="s">
        <v>656</v>
      </c>
      <c r="BD101" s="58" t="s">
        <v>382</v>
      </c>
      <c r="BE101" s="58" t="s">
        <v>387</v>
      </c>
      <c r="BF101" s="58" t="s">
        <v>387</v>
      </c>
      <c r="BG101" s="58" t="s">
        <v>240</v>
      </c>
      <c r="BH101" s="58" t="s">
        <v>234</v>
      </c>
      <c r="BI101" s="58" t="s">
        <v>234</v>
      </c>
      <c r="BJ101" s="58" t="s">
        <v>234</v>
      </c>
      <c r="BK101" s="58" t="s">
        <v>225</v>
      </c>
      <c r="BL101" s="58" t="s">
        <v>529</v>
      </c>
      <c r="BM101" s="58" t="s">
        <v>399</v>
      </c>
      <c r="BN101" s="58" t="s">
        <v>399</v>
      </c>
      <c r="BO101" s="58" t="s">
        <v>366</v>
      </c>
      <c r="BP101" s="58" t="s">
        <v>366</v>
      </c>
      <c r="BQ101" s="58" t="s">
        <v>366</v>
      </c>
      <c r="BR101" s="58" t="s">
        <v>388</v>
      </c>
      <c r="BS101" s="58" t="s">
        <v>382</v>
      </c>
      <c r="BT101" s="58" t="s">
        <v>388</v>
      </c>
      <c r="BU101" s="58" t="s">
        <v>382</v>
      </c>
      <c r="BV101" s="58" t="s">
        <v>523</v>
      </c>
      <c r="BW101" s="58" t="s">
        <v>382</v>
      </c>
      <c r="BX101" s="59">
        <v>17</v>
      </c>
      <c r="BY101" s="59">
        <v>78486</v>
      </c>
      <c r="BZ101" s="59">
        <v>0</v>
      </c>
      <c r="CA101" s="59">
        <v>41</v>
      </c>
      <c r="CB101" s="59">
        <v>4</v>
      </c>
      <c r="CC101" s="58" t="s">
        <v>219</v>
      </c>
      <c r="CD101" s="65">
        <v>45083.58125</v>
      </c>
      <c r="CE101" s="57" t="s">
        <v>389</v>
      </c>
      <c r="CF101" s="72">
        <v>45083.5812543056</v>
      </c>
      <c r="CG101" s="73">
        <v>0.578645833333333</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234</v>
      </c>
      <c r="CT101" s="58" t="s">
        <v>234</v>
      </c>
      <c r="CU101" s="58" t="s">
        <v>225</v>
      </c>
      <c r="CV101" s="58" t="s">
        <v>234</v>
      </c>
      <c r="CW101" s="58" t="s">
        <v>234</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45083.5812543056</v>
      </c>
      <c r="DO101" s="72">
        <v>45083.5786470023</v>
      </c>
      <c r="DP101" s="58" t="s">
        <v>657</v>
      </c>
    </row>
    <row r="102" s="41" customFormat="1" spans="1:120">
      <c r="A102" s="57">
        <v>44874</v>
      </c>
      <c r="B102" s="57">
        <v>44874</v>
      </c>
      <c r="C102" s="58" t="s">
        <v>641</v>
      </c>
      <c r="D102" s="58" t="s">
        <v>366</v>
      </c>
      <c r="E102" s="58" t="s">
        <v>367</v>
      </c>
      <c r="F102" s="58" t="s">
        <v>209</v>
      </c>
      <c r="G102" s="59">
        <v>1</v>
      </c>
      <c r="H102" s="59">
        <v>0</v>
      </c>
      <c r="I102" s="58" t="s">
        <v>234</v>
      </c>
      <c r="J102" s="58" t="s">
        <v>369</v>
      </c>
      <c r="K102" s="58" t="s">
        <v>369</v>
      </c>
      <c r="L102" s="57">
        <v>44874</v>
      </c>
      <c r="M102" s="58" t="s">
        <v>642</v>
      </c>
      <c r="N102" s="58" t="s">
        <v>366</v>
      </c>
      <c r="O102" s="59">
        <v>0</v>
      </c>
      <c r="P102" s="58" t="s">
        <v>643</v>
      </c>
      <c r="Q102" s="58" t="s">
        <v>644</v>
      </c>
      <c r="R102" s="59">
        <v>86</v>
      </c>
      <c r="S102" s="58" t="s">
        <v>645</v>
      </c>
      <c r="T102" s="59">
        <v>1</v>
      </c>
      <c r="U102" s="58" t="s">
        <v>209</v>
      </c>
      <c r="V102" s="58" t="s">
        <v>374</v>
      </c>
      <c r="W102" s="58" t="s">
        <v>234</v>
      </c>
      <c r="X102" s="58" t="s">
        <v>375</v>
      </c>
      <c r="Y102" s="58" t="s">
        <v>376</v>
      </c>
      <c r="Z102" s="58" t="s">
        <v>377</v>
      </c>
      <c r="AA102" s="58" t="s">
        <v>409</v>
      </c>
      <c r="AB102" s="59">
        <v>86</v>
      </c>
      <c r="AC102" s="58" t="s">
        <v>379</v>
      </c>
      <c r="AD102" s="65">
        <v>44875.0722569444</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658</v>
      </c>
      <c r="AY102" s="58" t="s">
        <v>659</v>
      </c>
      <c r="AZ102" s="58" t="s">
        <v>232</v>
      </c>
      <c r="BA102" s="58" t="s">
        <v>379</v>
      </c>
      <c r="BB102" s="58" t="s">
        <v>382</v>
      </c>
      <c r="BC102" s="58" t="s">
        <v>660</v>
      </c>
      <c r="BD102" s="58" t="s">
        <v>382</v>
      </c>
      <c r="BE102" s="58" t="s">
        <v>387</v>
      </c>
      <c r="BF102" s="58" t="s">
        <v>387</v>
      </c>
      <c r="BG102" s="58" t="s">
        <v>240</v>
      </c>
      <c r="BH102" s="58" t="s">
        <v>234</v>
      </c>
      <c r="BI102" s="58" t="s">
        <v>234</v>
      </c>
      <c r="BJ102" s="58" t="s">
        <v>234</v>
      </c>
      <c r="BK102" s="58" t="s">
        <v>225</v>
      </c>
      <c r="BL102" s="58" t="s">
        <v>399</v>
      </c>
      <c r="BM102" s="58" t="s">
        <v>399</v>
      </c>
      <c r="BN102" s="58" t="s">
        <v>399</v>
      </c>
      <c r="BO102" s="58" t="s">
        <v>366</v>
      </c>
      <c r="BP102" s="58" t="s">
        <v>366</v>
      </c>
      <c r="BQ102" s="58" t="s">
        <v>366</v>
      </c>
      <c r="BR102" s="58" t="s">
        <v>388</v>
      </c>
      <c r="BS102" s="58" t="s">
        <v>382</v>
      </c>
      <c r="BT102" s="58" t="s">
        <v>388</v>
      </c>
      <c r="BU102" s="58" t="s">
        <v>382</v>
      </c>
      <c r="BV102" s="58" t="s">
        <v>523</v>
      </c>
      <c r="BW102" s="58" t="s">
        <v>382</v>
      </c>
      <c r="BX102" s="59">
        <v>17</v>
      </c>
      <c r="BY102" s="59">
        <v>78486</v>
      </c>
      <c r="BZ102" s="59">
        <v>0</v>
      </c>
      <c r="CA102" s="59">
        <v>18</v>
      </c>
      <c r="CB102" s="59">
        <v>9</v>
      </c>
      <c r="CC102" s="58" t="s">
        <v>219</v>
      </c>
      <c r="CD102" s="65">
        <v>45083.58125</v>
      </c>
      <c r="CE102" s="57" t="s">
        <v>389</v>
      </c>
      <c r="CF102" s="72">
        <v>45083.5812545139</v>
      </c>
      <c r="CG102" s="73">
        <v>0.578645833333333</v>
      </c>
      <c r="CH102" s="57" t="s">
        <v>389</v>
      </c>
      <c r="CI102" s="58" t="s">
        <v>390</v>
      </c>
      <c r="CJ102" s="58" t="s">
        <v>234</v>
      </c>
      <c r="CK102" s="58" t="s">
        <v>234</v>
      </c>
      <c r="CL102" s="58" t="s">
        <v>225</v>
      </c>
      <c r="CM102" s="58" t="s">
        <v>225</v>
      </c>
      <c r="CN102" s="58" t="s">
        <v>366</v>
      </c>
      <c r="CO102" s="58" t="s">
        <v>225</v>
      </c>
      <c r="CP102" s="58" t="s">
        <v>432</v>
      </c>
      <c r="CQ102" s="58" t="s">
        <v>225</v>
      </c>
      <c r="CR102" s="58" t="s">
        <v>234</v>
      </c>
      <c r="CS102" s="58" t="s">
        <v>234</v>
      </c>
      <c r="CT102" s="58" t="s">
        <v>234</v>
      </c>
      <c r="CU102" s="58" t="s">
        <v>225</v>
      </c>
      <c r="CV102" s="58" t="s">
        <v>234</v>
      </c>
      <c r="CW102" s="58" t="s">
        <v>234</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45083.5812545139</v>
      </c>
      <c r="DO102" s="72">
        <v>45083.578647037</v>
      </c>
      <c r="DP102" s="58" t="s">
        <v>661</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676</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641</v>
      </c>
      <c r="E109" s="46" t="s">
        <v>366</v>
      </c>
      <c r="F109" s="46" t="s">
        <v>367</v>
      </c>
      <c r="G109" s="46" t="s">
        <v>368</v>
      </c>
      <c r="H109" s="47">
        <v>1</v>
      </c>
      <c r="I109" s="47">
        <v>0</v>
      </c>
      <c r="J109" s="46" t="s">
        <v>234</v>
      </c>
      <c r="K109" s="46" t="s">
        <v>369</v>
      </c>
      <c r="L109" s="46" t="s">
        <v>369</v>
      </c>
      <c r="M109" s="45">
        <v>44874</v>
      </c>
      <c r="N109" s="46" t="s">
        <v>642</v>
      </c>
      <c r="O109" s="46" t="s">
        <v>366</v>
      </c>
      <c r="P109" s="47">
        <v>0</v>
      </c>
      <c r="Q109" s="46" t="s">
        <v>643</v>
      </c>
      <c r="R109" s="46" t="s">
        <v>644</v>
      </c>
      <c r="S109" s="47">
        <v>86</v>
      </c>
      <c r="T109" s="46" t="s">
        <v>645</v>
      </c>
      <c r="U109" s="47">
        <v>1</v>
      </c>
      <c r="V109" s="46" t="s">
        <v>368</v>
      </c>
      <c r="W109" s="46" t="s">
        <v>374</v>
      </c>
      <c r="X109" s="46" t="s">
        <v>234</v>
      </c>
      <c r="Y109" s="46" t="s">
        <v>375</v>
      </c>
      <c r="Z109" s="46" t="s">
        <v>376</v>
      </c>
      <c r="AA109" s="46" t="s">
        <v>377</v>
      </c>
      <c r="AB109" s="46" t="s">
        <v>378</v>
      </c>
      <c r="AC109" s="47">
        <v>86</v>
      </c>
      <c r="AD109" s="46" t="s">
        <v>379</v>
      </c>
      <c r="AE109" s="62">
        <v>44875.0722569444</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646</v>
      </c>
      <c r="AZ109" s="46" t="s">
        <v>647</v>
      </c>
      <c r="BA109" s="46" t="s">
        <v>232</v>
      </c>
      <c r="BB109" s="46" t="s">
        <v>379</v>
      </c>
      <c r="BC109" s="46" t="s">
        <v>382</v>
      </c>
      <c r="BD109" s="46" t="s">
        <v>648</v>
      </c>
      <c r="BE109" s="46" t="s">
        <v>382</v>
      </c>
      <c r="BF109" s="46" t="s">
        <v>387</v>
      </c>
      <c r="BG109" s="46" t="s">
        <v>387</v>
      </c>
      <c r="BH109" s="46" t="s">
        <v>240</v>
      </c>
      <c r="BI109" s="46" t="s">
        <v>234</v>
      </c>
      <c r="BJ109" s="46" t="s">
        <v>234</v>
      </c>
      <c r="BK109" s="46" t="s">
        <v>234</v>
      </c>
      <c r="BL109" s="46" t="s">
        <v>234</v>
      </c>
      <c r="BM109" s="46" t="s">
        <v>529</v>
      </c>
      <c r="BN109" s="46" t="s">
        <v>529</v>
      </c>
      <c r="BO109" s="46" t="s">
        <v>529</v>
      </c>
      <c r="BP109" s="46" t="s">
        <v>366</v>
      </c>
      <c r="BQ109" s="46" t="s">
        <v>366</v>
      </c>
      <c r="BR109" s="46" t="s">
        <v>366</v>
      </c>
      <c r="BS109" s="46" t="s">
        <v>388</v>
      </c>
      <c r="BT109" s="46" t="s">
        <v>382</v>
      </c>
      <c r="BU109" s="46" t="s">
        <v>388</v>
      </c>
      <c r="BV109" s="46" t="s">
        <v>382</v>
      </c>
      <c r="BW109" s="46" t="s">
        <v>523</v>
      </c>
      <c r="BX109" s="46" t="s">
        <v>382</v>
      </c>
      <c r="BY109" s="47">
        <v>17</v>
      </c>
      <c r="BZ109" s="47">
        <v>78486</v>
      </c>
      <c r="CA109" s="47">
        <v>0</v>
      </c>
      <c r="CB109" s="47">
        <v>39</v>
      </c>
      <c r="CC109" s="47">
        <v>6</v>
      </c>
      <c r="CD109" s="46" t="s">
        <v>219</v>
      </c>
      <c r="CE109" s="62">
        <v>45083.58125</v>
      </c>
      <c r="CF109" s="45" t="s">
        <v>389</v>
      </c>
      <c r="CG109" s="66">
        <v>45083.5786470139</v>
      </c>
      <c r="CH109" s="67">
        <v>0.578645833333333</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234</v>
      </c>
      <c r="CU109" s="46" t="s">
        <v>234</v>
      </c>
      <c r="CV109" s="46" t="s">
        <v>225</v>
      </c>
      <c r="CW109" s="46" t="s">
        <v>234</v>
      </c>
      <c r="CX109" s="46" t="s">
        <v>234</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45083.5786470139</v>
      </c>
      <c r="DP109" s="66">
        <v>45083.5786470139</v>
      </c>
      <c r="DQ109" s="46" t="s">
        <v>649</v>
      </c>
    </row>
    <row r="110" s="41" customFormat="1" spans="1:121">
      <c r="A110" s="43" t="s">
        <v>436</v>
      </c>
      <c r="B110" s="57">
        <v>44874</v>
      </c>
      <c r="C110" s="57">
        <v>44874</v>
      </c>
      <c r="D110" s="58" t="s">
        <v>641</v>
      </c>
      <c r="E110" s="58" t="s">
        <v>366</v>
      </c>
      <c r="F110" s="58" t="s">
        <v>367</v>
      </c>
      <c r="G110" s="58" t="s">
        <v>368</v>
      </c>
      <c r="H110" s="59">
        <v>1</v>
      </c>
      <c r="I110" s="59">
        <v>0</v>
      </c>
      <c r="J110" s="58" t="s">
        <v>234</v>
      </c>
      <c r="K110" s="58" t="s">
        <v>369</v>
      </c>
      <c r="L110" s="58" t="s">
        <v>369</v>
      </c>
      <c r="M110" s="57">
        <v>44874</v>
      </c>
      <c r="N110" s="58" t="s">
        <v>642</v>
      </c>
      <c r="O110" s="58" t="s">
        <v>366</v>
      </c>
      <c r="P110" s="59">
        <v>0</v>
      </c>
      <c r="Q110" s="58" t="s">
        <v>643</v>
      </c>
      <c r="R110" s="58" t="s">
        <v>644</v>
      </c>
      <c r="S110" s="59">
        <v>86</v>
      </c>
      <c r="T110" s="58" t="s">
        <v>645</v>
      </c>
      <c r="U110" s="59">
        <v>1</v>
      </c>
      <c r="V110" s="58" t="s">
        <v>368</v>
      </c>
      <c r="W110" s="58" t="s">
        <v>374</v>
      </c>
      <c r="X110" s="58" t="s">
        <v>234</v>
      </c>
      <c r="Y110" s="58" t="s">
        <v>375</v>
      </c>
      <c r="Z110" s="58" t="s">
        <v>376</v>
      </c>
      <c r="AA110" s="58" t="s">
        <v>377</v>
      </c>
      <c r="AB110" s="58" t="s">
        <v>378</v>
      </c>
      <c r="AC110" s="59">
        <v>86</v>
      </c>
      <c r="AD110" s="58" t="s">
        <v>379</v>
      </c>
      <c r="AE110" s="65">
        <v>44875.0722569444</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646</v>
      </c>
      <c r="AZ110" s="58" t="s">
        <v>647</v>
      </c>
      <c r="BA110" s="58" t="s">
        <v>232</v>
      </c>
      <c r="BB110" s="58" t="s">
        <v>379</v>
      </c>
      <c r="BC110" s="58" t="s">
        <v>382</v>
      </c>
      <c r="BD110" s="58" t="s">
        <v>648</v>
      </c>
      <c r="BE110" s="58" t="s">
        <v>382</v>
      </c>
      <c r="BF110" s="58" t="s">
        <v>387</v>
      </c>
      <c r="BG110" s="58" t="s">
        <v>387</v>
      </c>
      <c r="BH110" s="58" t="s">
        <v>240</v>
      </c>
      <c r="BI110" s="58" t="s">
        <v>234</v>
      </c>
      <c r="BJ110" s="58" t="s">
        <v>234</v>
      </c>
      <c r="BK110" s="58" t="s">
        <v>234</v>
      </c>
      <c r="BL110" s="58" t="s">
        <v>225</v>
      </c>
      <c r="BM110" s="58" t="s">
        <v>529</v>
      </c>
      <c r="BN110" s="58" t="s">
        <v>529</v>
      </c>
      <c r="BO110" s="58" t="s">
        <v>529</v>
      </c>
      <c r="BP110" s="58" t="s">
        <v>366</v>
      </c>
      <c r="BQ110" s="58" t="s">
        <v>366</v>
      </c>
      <c r="BR110" s="58" t="s">
        <v>366</v>
      </c>
      <c r="BS110" s="58" t="s">
        <v>388</v>
      </c>
      <c r="BT110" s="58" t="s">
        <v>382</v>
      </c>
      <c r="BU110" s="58" t="s">
        <v>388</v>
      </c>
      <c r="BV110" s="58" t="s">
        <v>382</v>
      </c>
      <c r="BW110" s="58" t="s">
        <v>523</v>
      </c>
      <c r="BX110" s="58" t="s">
        <v>382</v>
      </c>
      <c r="BY110" s="59">
        <v>17</v>
      </c>
      <c r="BZ110" s="59">
        <v>78486</v>
      </c>
      <c r="CA110" s="59">
        <v>0</v>
      </c>
      <c r="CB110" s="59">
        <v>39</v>
      </c>
      <c r="CC110" s="59">
        <v>6</v>
      </c>
      <c r="CD110" s="58" t="s">
        <v>219</v>
      </c>
      <c r="CE110" s="65">
        <v>45083.58125</v>
      </c>
      <c r="CF110" s="57" t="s">
        <v>389</v>
      </c>
      <c r="CG110" s="72">
        <v>45083.5812542245</v>
      </c>
      <c r="CH110" s="73">
        <v>0.578645833333333</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234</v>
      </c>
      <c r="CU110" s="58" t="s">
        <v>234</v>
      </c>
      <c r="CV110" s="58" t="s">
        <v>225</v>
      </c>
      <c r="CW110" s="58" t="s">
        <v>234</v>
      </c>
      <c r="CX110" s="58" t="s">
        <v>234</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45083.5812542245</v>
      </c>
      <c r="DP110" s="72">
        <v>45083.5786470139</v>
      </c>
      <c r="DQ110" s="58" t="s">
        <v>649</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641</v>
      </c>
      <c r="E115" s="46" t="s">
        <v>366</v>
      </c>
      <c r="F115" s="46" t="s">
        <v>367</v>
      </c>
      <c r="G115" s="46" t="s">
        <v>393</v>
      </c>
      <c r="H115" s="47">
        <v>1</v>
      </c>
      <c r="I115" s="47">
        <v>0</v>
      </c>
      <c r="J115" s="46" t="s">
        <v>234</v>
      </c>
      <c r="K115" s="46" t="s">
        <v>369</v>
      </c>
      <c r="L115" s="46" t="s">
        <v>369</v>
      </c>
      <c r="M115" s="45">
        <v>44874</v>
      </c>
      <c r="N115" s="46" t="s">
        <v>642</v>
      </c>
      <c r="O115" s="46" t="s">
        <v>366</v>
      </c>
      <c r="P115" s="47">
        <v>0</v>
      </c>
      <c r="Q115" s="46" t="s">
        <v>643</v>
      </c>
      <c r="R115" s="46" t="s">
        <v>644</v>
      </c>
      <c r="S115" s="47">
        <v>86</v>
      </c>
      <c r="T115" s="46" t="s">
        <v>645</v>
      </c>
      <c r="U115" s="47">
        <v>1</v>
      </c>
      <c r="V115" s="46" t="s">
        <v>393</v>
      </c>
      <c r="W115" s="46" t="s">
        <v>374</v>
      </c>
      <c r="X115" s="46" t="s">
        <v>234</v>
      </c>
      <c r="Y115" s="46" t="s">
        <v>375</v>
      </c>
      <c r="Z115" s="46" t="s">
        <v>376</v>
      </c>
      <c r="AA115" s="46" t="s">
        <v>377</v>
      </c>
      <c r="AB115" s="46" t="s">
        <v>394</v>
      </c>
      <c r="AC115" s="47">
        <v>86</v>
      </c>
      <c r="AD115" s="46" t="s">
        <v>379</v>
      </c>
      <c r="AE115" s="62">
        <v>44875.0722569444</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650</v>
      </c>
      <c r="AZ115" s="46" t="s">
        <v>651</v>
      </c>
      <c r="BA115" s="46" t="s">
        <v>232</v>
      </c>
      <c r="BB115" s="46" t="s">
        <v>379</v>
      </c>
      <c r="BC115" s="46" t="s">
        <v>382</v>
      </c>
      <c r="BD115" s="46" t="s">
        <v>652</v>
      </c>
      <c r="BE115" s="46" t="s">
        <v>382</v>
      </c>
      <c r="BF115" s="46" t="s">
        <v>387</v>
      </c>
      <c r="BG115" s="46" t="s">
        <v>387</v>
      </c>
      <c r="BH115" s="46" t="s">
        <v>240</v>
      </c>
      <c r="BI115" s="46" t="s">
        <v>234</v>
      </c>
      <c r="BJ115" s="46" t="s">
        <v>234</v>
      </c>
      <c r="BK115" s="46" t="s">
        <v>234</v>
      </c>
      <c r="BL115" s="46" t="s">
        <v>234</v>
      </c>
      <c r="BM115" s="46" t="s">
        <v>399</v>
      </c>
      <c r="BN115" s="46" t="s">
        <v>399</v>
      </c>
      <c r="BO115" s="46" t="s">
        <v>399</v>
      </c>
      <c r="BP115" s="46" t="s">
        <v>366</v>
      </c>
      <c r="BQ115" s="46" t="s">
        <v>366</v>
      </c>
      <c r="BR115" s="46" t="s">
        <v>366</v>
      </c>
      <c r="BS115" s="46" t="s">
        <v>388</v>
      </c>
      <c r="BT115" s="46" t="s">
        <v>382</v>
      </c>
      <c r="BU115" s="46" t="s">
        <v>388</v>
      </c>
      <c r="BV115" s="46" t="s">
        <v>382</v>
      </c>
      <c r="BW115" s="46" t="s">
        <v>523</v>
      </c>
      <c r="BX115" s="46" t="s">
        <v>382</v>
      </c>
      <c r="BY115" s="47">
        <v>17</v>
      </c>
      <c r="BZ115" s="47">
        <v>78486</v>
      </c>
      <c r="CA115" s="47">
        <v>0</v>
      </c>
      <c r="CB115" s="47">
        <v>48</v>
      </c>
      <c r="CC115" s="47">
        <v>5</v>
      </c>
      <c r="CD115" s="46" t="s">
        <v>219</v>
      </c>
      <c r="CE115" s="62">
        <v>45083.58125</v>
      </c>
      <c r="CF115" s="45" t="s">
        <v>389</v>
      </c>
      <c r="CG115" s="66">
        <v>45083.5786470023</v>
      </c>
      <c r="CH115" s="67">
        <v>0.578645833333333</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234</v>
      </c>
      <c r="CU115" s="46" t="s">
        <v>234</v>
      </c>
      <c r="CV115" s="46" t="s">
        <v>225</v>
      </c>
      <c r="CW115" s="46" t="s">
        <v>234</v>
      </c>
      <c r="CX115" s="46" t="s">
        <v>234</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45083.5786470023</v>
      </c>
      <c r="DP115" s="66">
        <v>45083.5786470023</v>
      </c>
      <c r="DQ115" s="46" t="s">
        <v>653</v>
      </c>
    </row>
    <row r="116" s="41" customFormat="1" spans="1:121">
      <c r="A116" s="43" t="s">
        <v>436</v>
      </c>
      <c r="B116" s="57">
        <v>44874</v>
      </c>
      <c r="C116" s="57">
        <v>44874</v>
      </c>
      <c r="D116" s="58" t="s">
        <v>641</v>
      </c>
      <c r="E116" s="58" t="s">
        <v>366</v>
      </c>
      <c r="F116" s="58" t="s">
        <v>367</v>
      </c>
      <c r="G116" s="58" t="s">
        <v>393</v>
      </c>
      <c r="H116" s="59">
        <v>1</v>
      </c>
      <c r="I116" s="59">
        <v>0</v>
      </c>
      <c r="J116" s="58" t="s">
        <v>234</v>
      </c>
      <c r="K116" s="58" t="s">
        <v>369</v>
      </c>
      <c r="L116" s="58" t="s">
        <v>369</v>
      </c>
      <c r="M116" s="57">
        <v>44874</v>
      </c>
      <c r="N116" s="58" t="s">
        <v>642</v>
      </c>
      <c r="O116" s="58" t="s">
        <v>366</v>
      </c>
      <c r="P116" s="59">
        <v>0</v>
      </c>
      <c r="Q116" s="58" t="s">
        <v>643</v>
      </c>
      <c r="R116" s="58" t="s">
        <v>644</v>
      </c>
      <c r="S116" s="59">
        <v>86</v>
      </c>
      <c r="T116" s="58" t="s">
        <v>645</v>
      </c>
      <c r="U116" s="59">
        <v>1</v>
      </c>
      <c r="V116" s="58" t="s">
        <v>393</v>
      </c>
      <c r="W116" s="58" t="s">
        <v>374</v>
      </c>
      <c r="X116" s="58" t="s">
        <v>234</v>
      </c>
      <c r="Y116" s="58" t="s">
        <v>375</v>
      </c>
      <c r="Z116" s="58" t="s">
        <v>376</v>
      </c>
      <c r="AA116" s="58" t="s">
        <v>377</v>
      </c>
      <c r="AB116" s="58" t="s">
        <v>394</v>
      </c>
      <c r="AC116" s="59">
        <v>86</v>
      </c>
      <c r="AD116" s="58" t="s">
        <v>379</v>
      </c>
      <c r="AE116" s="65">
        <v>44875.0722569444</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650</v>
      </c>
      <c r="AZ116" s="58" t="s">
        <v>651</v>
      </c>
      <c r="BA116" s="58" t="s">
        <v>232</v>
      </c>
      <c r="BB116" s="58" t="s">
        <v>379</v>
      </c>
      <c r="BC116" s="58" t="s">
        <v>382</v>
      </c>
      <c r="BD116" s="58" t="s">
        <v>652</v>
      </c>
      <c r="BE116" s="58" t="s">
        <v>382</v>
      </c>
      <c r="BF116" s="58" t="s">
        <v>387</v>
      </c>
      <c r="BG116" s="58" t="s">
        <v>387</v>
      </c>
      <c r="BH116" s="58" t="s">
        <v>240</v>
      </c>
      <c r="BI116" s="58" t="s">
        <v>234</v>
      </c>
      <c r="BJ116" s="58" t="s">
        <v>234</v>
      </c>
      <c r="BK116" s="58" t="s">
        <v>234</v>
      </c>
      <c r="BL116" s="58" t="s">
        <v>225</v>
      </c>
      <c r="BM116" s="58" t="s">
        <v>399</v>
      </c>
      <c r="BN116" s="58" t="s">
        <v>399</v>
      </c>
      <c r="BO116" s="58" t="s">
        <v>399</v>
      </c>
      <c r="BP116" s="58" t="s">
        <v>366</v>
      </c>
      <c r="BQ116" s="58" t="s">
        <v>366</v>
      </c>
      <c r="BR116" s="58" t="s">
        <v>366</v>
      </c>
      <c r="BS116" s="58" t="s">
        <v>388</v>
      </c>
      <c r="BT116" s="58" t="s">
        <v>382</v>
      </c>
      <c r="BU116" s="58" t="s">
        <v>388</v>
      </c>
      <c r="BV116" s="58" t="s">
        <v>382</v>
      </c>
      <c r="BW116" s="58" t="s">
        <v>523</v>
      </c>
      <c r="BX116" s="58" t="s">
        <v>382</v>
      </c>
      <c r="BY116" s="59">
        <v>17</v>
      </c>
      <c r="BZ116" s="59">
        <v>78486</v>
      </c>
      <c r="CA116" s="59">
        <v>0</v>
      </c>
      <c r="CB116" s="59">
        <v>48</v>
      </c>
      <c r="CC116" s="59">
        <v>5</v>
      </c>
      <c r="CD116" s="58" t="s">
        <v>219</v>
      </c>
      <c r="CE116" s="65">
        <v>45083.58125</v>
      </c>
      <c r="CF116" s="57" t="s">
        <v>389</v>
      </c>
      <c r="CG116" s="72">
        <v>45083.5812543519</v>
      </c>
      <c r="CH116" s="73">
        <v>0.578645833333333</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234</v>
      </c>
      <c r="CU116" s="58" t="s">
        <v>234</v>
      </c>
      <c r="CV116" s="58" t="s">
        <v>225</v>
      </c>
      <c r="CW116" s="58" t="s">
        <v>234</v>
      </c>
      <c r="CX116" s="58" t="s">
        <v>234</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45083.5812543519</v>
      </c>
      <c r="DP116" s="72">
        <v>45083.5786470023</v>
      </c>
      <c r="DQ116" s="58" t="s">
        <v>653</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641</v>
      </c>
      <c r="E121" s="46" t="s">
        <v>366</v>
      </c>
      <c r="F121" s="46" t="s">
        <v>367</v>
      </c>
      <c r="G121" s="46" t="s">
        <v>401</v>
      </c>
      <c r="H121" s="47">
        <v>1</v>
      </c>
      <c r="I121" s="47">
        <v>0</v>
      </c>
      <c r="J121" s="46" t="s">
        <v>234</v>
      </c>
      <c r="K121" s="46" t="s">
        <v>369</v>
      </c>
      <c r="L121" s="46" t="s">
        <v>369</v>
      </c>
      <c r="M121" s="45">
        <v>44874</v>
      </c>
      <c r="N121" s="46" t="s">
        <v>642</v>
      </c>
      <c r="O121" s="46" t="s">
        <v>366</v>
      </c>
      <c r="P121" s="47">
        <v>0</v>
      </c>
      <c r="Q121" s="46" t="s">
        <v>643</v>
      </c>
      <c r="R121" s="46" t="s">
        <v>644</v>
      </c>
      <c r="S121" s="47">
        <v>86</v>
      </c>
      <c r="T121" s="46" t="s">
        <v>645</v>
      </c>
      <c r="U121" s="47">
        <v>1</v>
      </c>
      <c r="V121" s="46" t="s">
        <v>401</v>
      </c>
      <c r="W121" s="46" t="s">
        <v>374</v>
      </c>
      <c r="X121" s="46" t="s">
        <v>234</v>
      </c>
      <c r="Y121" s="46" t="s">
        <v>375</v>
      </c>
      <c r="Z121" s="46" t="s">
        <v>376</v>
      </c>
      <c r="AA121" s="46" t="s">
        <v>377</v>
      </c>
      <c r="AB121" s="46" t="s">
        <v>402</v>
      </c>
      <c r="AC121" s="47">
        <v>86</v>
      </c>
      <c r="AD121" s="46" t="s">
        <v>379</v>
      </c>
      <c r="AE121" s="62">
        <v>44875.0722569444</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654</v>
      </c>
      <c r="AZ121" s="46" t="s">
        <v>655</v>
      </c>
      <c r="BA121" s="46" t="s">
        <v>232</v>
      </c>
      <c r="BB121" s="46" t="s">
        <v>379</v>
      </c>
      <c r="BC121" s="46" t="s">
        <v>382</v>
      </c>
      <c r="BD121" s="46" t="s">
        <v>656</v>
      </c>
      <c r="BE121" s="46" t="s">
        <v>382</v>
      </c>
      <c r="BF121" s="46" t="s">
        <v>387</v>
      </c>
      <c r="BG121" s="46" t="s">
        <v>387</v>
      </c>
      <c r="BH121" s="46" t="s">
        <v>240</v>
      </c>
      <c r="BI121" s="46" t="s">
        <v>234</v>
      </c>
      <c r="BJ121" s="46" t="s">
        <v>234</v>
      </c>
      <c r="BK121" s="46" t="s">
        <v>234</v>
      </c>
      <c r="BL121" s="46" t="s">
        <v>234</v>
      </c>
      <c r="BM121" s="46" t="s">
        <v>529</v>
      </c>
      <c r="BN121" s="46" t="s">
        <v>399</v>
      </c>
      <c r="BO121" s="46" t="s">
        <v>399</v>
      </c>
      <c r="BP121" s="46" t="s">
        <v>366</v>
      </c>
      <c r="BQ121" s="46" t="s">
        <v>366</v>
      </c>
      <c r="BR121" s="46" t="s">
        <v>366</v>
      </c>
      <c r="BS121" s="46" t="s">
        <v>388</v>
      </c>
      <c r="BT121" s="46" t="s">
        <v>382</v>
      </c>
      <c r="BU121" s="46" t="s">
        <v>388</v>
      </c>
      <c r="BV121" s="46" t="s">
        <v>382</v>
      </c>
      <c r="BW121" s="46" t="s">
        <v>523</v>
      </c>
      <c r="BX121" s="46" t="s">
        <v>382</v>
      </c>
      <c r="BY121" s="47">
        <v>17</v>
      </c>
      <c r="BZ121" s="47">
        <v>78486</v>
      </c>
      <c r="CA121" s="47">
        <v>0</v>
      </c>
      <c r="CB121" s="47">
        <v>41</v>
      </c>
      <c r="CC121" s="47">
        <v>4</v>
      </c>
      <c r="CD121" s="46" t="s">
        <v>219</v>
      </c>
      <c r="CE121" s="62">
        <v>45083.58125</v>
      </c>
      <c r="CF121" s="45" t="s">
        <v>389</v>
      </c>
      <c r="CG121" s="66">
        <v>45083.5786470023</v>
      </c>
      <c r="CH121" s="67">
        <v>0.578645833333333</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234</v>
      </c>
      <c r="CU121" s="46" t="s">
        <v>234</v>
      </c>
      <c r="CV121" s="46" t="s">
        <v>225</v>
      </c>
      <c r="CW121" s="46" t="s">
        <v>234</v>
      </c>
      <c r="CX121" s="46" t="s">
        <v>234</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45083.5786470023</v>
      </c>
      <c r="DP121" s="66">
        <v>45083.5786470023</v>
      </c>
      <c r="DQ121" s="46" t="s">
        <v>657</v>
      </c>
    </row>
    <row r="122" s="41" customFormat="1" spans="1:121">
      <c r="A122" s="43" t="s">
        <v>436</v>
      </c>
      <c r="B122" s="57">
        <v>44874</v>
      </c>
      <c r="C122" s="57">
        <v>44874</v>
      </c>
      <c r="D122" s="58" t="s">
        <v>641</v>
      </c>
      <c r="E122" s="58" t="s">
        <v>366</v>
      </c>
      <c r="F122" s="58" t="s">
        <v>367</v>
      </c>
      <c r="G122" s="58" t="s">
        <v>401</v>
      </c>
      <c r="H122" s="59">
        <v>1</v>
      </c>
      <c r="I122" s="59">
        <v>0</v>
      </c>
      <c r="J122" s="58" t="s">
        <v>234</v>
      </c>
      <c r="K122" s="58" t="s">
        <v>369</v>
      </c>
      <c r="L122" s="58" t="s">
        <v>369</v>
      </c>
      <c r="M122" s="57">
        <v>44874</v>
      </c>
      <c r="N122" s="58" t="s">
        <v>642</v>
      </c>
      <c r="O122" s="58" t="s">
        <v>366</v>
      </c>
      <c r="P122" s="59">
        <v>0</v>
      </c>
      <c r="Q122" s="58" t="s">
        <v>643</v>
      </c>
      <c r="R122" s="58" t="s">
        <v>644</v>
      </c>
      <c r="S122" s="59">
        <v>86</v>
      </c>
      <c r="T122" s="58" t="s">
        <v>645</v>
      </c>
      <c r="U122" s="59">
        <v>1</v>
      </c>
      <c r="V122" s="58" t="s">
        <v>401</v>
      </c>
      <c r="W122" s="58" t="s">
        <v>374</v>
      </c>
      <c r="X122" s="58" t="s">
        <v>234</v>
      </c>
      <c r="Y122" s="58" t="s">
        <v>375</v>
      </c>
      <c r="Z122" s="58" t="s">
        <v>376</v>
      </c>
      <c r="AA122" s="58" t="s">
        <v>377</v>
      </c>
      <c r="AB122" s="58" t="s">
        <v>402</v>
      </c>
      <c r="AC122" s="59">
        <v>86</v>
      </c>
      <c r="AD122" s="58" t="s">
        <v>379</v>
      </c>
      <c r="AE122" s="65">
        <v>44875.0722569444</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654</v>
      </c>
      <c r="AZ122" s="58" t="s">
        <v>655</v>
      </c>
      <c r="BA122" s="58" t="s">
        <v>232</v>
      </c>
      <c r="BB122" s="58" t="s">
        <v>379</v>
      </c>
      <c r="BC122" s="58" t="s">
        <v>382</v>
      </c>
      <c r="BD122" s="58" t="s">
        <v>656</v>
      </c>
      <c r="BE122" s="58" t="s">
        <v>382</v>
      </c>
      <c r="BF122" s="58" t="s">
        <v>387</v>
      </c>
      <c r="BG122" s="58" t="s">
        <v>387</v>
      </c>
      <c r="BH122" s="58" t="s">
        <v>240</v>
      </c>
      <c r="BI122" s="58" t="s">
        <v>234</v>
      </c>
      <c r="BJ122" s="58" t="s">
        <v>234</v>
      </c>
      <c r="BK122" s="58" t="s">
        <v>234</v>
      </c>
      <c r="BL122" s="58" t="s">
        <v>225</v>
      </c>
      <c r="BM122" s="58" t="s">
        <v>529</v>
      </c>
      <c r="BN122" s="58" t="s">
        <v>399</v>
      </c>
      <c r="BO122" s="58" t="s">
        <v>399</v>
      </c>
      <c r="BP122" s="58" t="s">
        <v>366</v>
      </c>
      <c r="BQ122" s="58" t="s">
        <v>366</v>
      </c>
      <c r="BR122" s="58" t="s">
        <v>366</v>
      </c>
      <c r="BS122" s="58" t="s">
        <v>388</v>
      </c>
      <c r="BT122" s="58" t="s">
        <v>382</v>
      </c>
      <c r="BU122" s="58" t="s">
        <v>388</v>
      </c>
      <c r="BV122" s="58" t="s">
        <v>382</v>
      </c>
      <c r="BW122" s="58" t="s">
        <v>523</v>
      </c>
      <c r="BX122" s="58" t="s">
        <v>382</v>
      </c>
      <c r="BY122" s="59">
        <v>17</v>
      </c>
      <c r="BZ122" s="59">
        <v>78486</v>
      </c>
      <c r="CA122" s="59">
        <v>0</v>
      </c>
      <c r="CB122" s="59">
        <v>41</v>
      </c>
      <c r="CC122" s="59">
        <v>4</v>
      </c>
      <c r="CD122" s="58" t="s">
        <v>219</v>
      </c>
      <c r="CE122" s="65">
        <v>45083.58125</v>
      </c>
      <c r="CF122" s="57" t="s">
        <v>389</v>
      </c>
      <c r="CG122" s="72">
        <v>45083.5812543056</v>
      </c>
      <c r="CH122" s="73">
        <v>0.578645833333333</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234</v>
      </c>
      <c r="CU122" s="58" t="s">
        <v>234</v>
      </c>
      <c r="CV122" s="58" t="s">
        <v>225</v>
      </c>
      <c r="CW122" s="58" t="s">
        <v>234</v>
      </c>
      <c r="CX122" s="58" t="s">
        <v>234</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45083.5812543056</v>
      </c>
      <c r="DP122" s="72">
        <v>45083.5786470023</v>
      </c>
      <c r="DQ122" s="58" t="s">
        <v>657</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641</v>
      </c>
      <c r="E127" s="46" t="s">
        <v>366</v>
      </c>
      <c r="F127" s="46" t="s">
        <v>367</v>
      </c>
      <c r="G127" s="46" t="s">
        <v>209</v>
      </c>
      <c r="H127" s="47">
        <v>1</v>
      </c>
      <c r="I127" s="47">
        <v>0</v>
      </c>
      <c r="J127" s="46" t="s">
        <v>234</v>
      </c>
      <c r="K127" s="46" t="s">
        <v>369</v>
      </c>
      <c r="L127" s="46" t="s">
        <v>369</v>
      </c>
      <c r="M127" s="45">
        <v>44874</v>
      </c>
      <c r="N127" s="46" t="s">
        <v>642</v>
      </c>
      <c r="O127" s="46" t="s">
        <v>366</v>
      </c>
      <c r="P127" s="47">
        <v>0</v>
      </c>
      <c r="Q127" s="46" t="s">
        <v>643</v>
      </c>
      <c r="R127" s="46" t="s">
        <v>644</v>
      </c>
      <c r="S127" s="47">
        <v>86</v>
      </c>
      <c r="T127" s="46" t="s">
        <v>645</v>
      </c>
      <c r="U127" s="47">
        <v>1</v>
      </c>
      <c r="V127" s="46" t="s">
        <v>209</v>
      </c>
      <c r="W127" s="46" t="s">
        <v>374</v>
      </c>
      <c r="X127" s="46" t="s">
        <v>234</v>
      </c>
      <c r="Y127" s="46" t="s">
        <v>375</v>
      </c>
      <c r="Z127" s="46" t="s">
        <v>376</v>
      </c>
      <c r="AA127" s="46" t="s">
        <v>377</v>
      </c>
      <c r="AB127" s="46" t="s">
        <v>409</v>
      </c>
      <c r="AC127" s="47">
        <v>86</v>
      </c>
      <c r="AD127" s="46" t="s">
        <v>379</v>
      </c>
      <c r="AE127" s="62">
        <v>44875.0722569444</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658</v>
      </c>
      <c r="AZ127" s="46" t="s">
        <v>659</v>
      </c>
      <c r="BA127" s="46" t="s">
        <v>232</v>
      </c>
      <c r="BB127" s="46" t="s">
        <v>379</v>
      </c>
      <c r="BC127" s="46" t="s">
        <v>382</v>
      </c>
      <c r="BD127" s="46" t="s">
        <v>660</v>
      </c>
      <c r="BE127" s="46" t="s">
        <v>382</v>
      </c>
      <c r="BF127" s="46" t="s">
        <v>387</v>
      </c>
      <c r="BG127" s="46" t="s">
        <v>387</v>
      </c>
      <c r="BH127" s="46" t="s">
        <v>240</v>
      </c>
      <c r="BI127" s="46" t="s">
        <v>234</v>
      </c>
      <c r="BJ127" s="46" t="s">
        <v>234</v>
      </c>
      <c r="BK127" s="46" t="s">
        <v>234</v>
      </c>
      <c r="BL127" s="46" t="s">
        <v>234</v>
      </c>
      <c r="BM127" s="46" t="s">
        <v>399</v>
      </c>
      <c r="BN127" s="46" t="s">
        <v>399</v>
      </c>
      <c r="BO127" s="46" t="s">
        <v>399</v>
      </c>
      <c r="BP127" s="46" t="s">
        <v>366</v>
      </c>
      <c r="BQ127" s="46" t="s">
        <v>366</v>
      </c>
      <c r="BR127" s="46" t="s">
        <v>366</v>
      </c>
      <c r="BS127" s="46" t="s">
        <v>388</v>
      </c>
      <c r="BT127" s="46" t="s">
        <v>382</v>
      </c>
      <c r="BU127" s="46" t="s">
        <v>388</v>
      </c>
      <c r="BV127" s="46" t="s">
        <v>382</v>
      </c>
      <c r="BW127" s="46" t="s">
        <v>523</v>
      </c>
      <c r="BX127" s="46" t="s">
        <v>382</v>
      </c>
      <c r="BY127" s="47">
        <v>17</v>
      </c>
      <c r="BZ127" s="47">
        <v>78486</v>
      </c>
      <c r="CA127" s="47">
        <v>0</v>
      </c>
      <c r="CB127" s="47">
        <v>18</v>
      </c>
      <c r="CC127" s="47">
        <v>9</v>
      </c>
      <c r="CD127" s="46" t="s">
        <v>219</v>
      </c>
      <c r="CE127" s="62">
        <v>45083.58125</v>
      </c>
      <c r="CF127" s="45" t="s">
        <v>389</v>
      </c>
      <c r="CG127" s="66">
        <v>45083.578647037</v>
      </c>
      <c r="CH127" s="67">
        <v>0.578645833333333</v>
      </c>
      <c r="CI127" s="45" t="s">
        <v>389</v>
      </c>
      <c r="CJ127" s="46" t="s">
        <v>390</v>
      </c>
      <c r="CK127" s="46" t="s">
        <v>234</v>
      </c>
      <c r="CL127" s="46" t="s">
        <v>234</v>
      </c>
      <c r="CM127" s="46" t="s">
        <v>225</v>
      </c>
      <c r="CN127" s="46" t="s">
        <v>225</v>
      </c>
      <c r="CO127" s="46" t="s">
        <v>366</v>
      </c>
      <c r="CP127" s="46" t="s">
        <v>225</v>
      </c>
      <c r="CQ127" s="46" t="s">
        <v>391</v>
      </c>
      <c r="CR127" s="46" t="s">
        <v>225</v>
      </c>
      <c r="CS127" s="46" t="s">
        <v>234</v>
      </c>
      <c r="CT127" s="46" t="s">
        <v>234</v>
      </c>
      <c r="CU127" s="46" t="s">
        <v>234</v>
      </c>
      <c r="CV127" s="46" t="s">
        <v>225</v>
      </c>
      <c r="CW127" s="46" t="s">
        <v>234</v>
      </c>
      <c r="CX127" s="46" t="s">
        <v>234</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45083.578647037</v>
      </c>
      <c r="DP127" s="66">
        <v>45083.578647037</v>
      </c>
      <c r="DQ127" s="46" t="s">
        <v>661</v>
      </c>
    </row>
    <row r="128" s="41" customFormat="1" spans="1:121">
      <c r="A128" s="43" t="s">
        <v>436</v>
      </c>
      <c r="B128" s="57">
        <v>44874</v>
      </c>
      <c r="C128" s="57">
        <v>44874</v>
      </c>
      <c r="D128" s="58" t="s">
        <v>641</v>
      </c>
      <c r="E128" s="58" t="s">
        <v>366</v>
      </c>
      <c r="F128" s="58" t="s">
        <v>367</v>
      </c>
      <c r="G128" s="58" t="s">
        <v>209</v>
      </c>
      <c r="H128" s="59">
        <v>1</v>
      </c>
      <c r="I128" s="59">
        <v>0</v>
      </c>
      <c r="J128" s="58" t="s">
        <v>234</v>
      </c>
      <c r="K128" s="58" t="s">
        <v>369</v>
      </c>
      <c r="L128" s="58" t="s">
        <v>369</v>
      </c>
      <c r="M128" s="57">
        <v>44874</v>
      </c>
      <c r="N128" s="58" t="s">
        <v>642</v>
      </c>
      <c r="O128" s="58" t="s">
        <v>366</v>
      </c>
      <c r="P128" s="59">
        <v>0</v>
      </c>
      <c r="Q128" s="58" t="s">
        <v>643</v>
      </c>
      <c r="R128" s="58" t="s">
        <v>644</v>
      </c>
      <c r="S128" s="59">
        <v>86</v>
      </c>
      <c r="T128" s="58" t="s">
        <v>645</v>
      </c>
      <c r="U128" s="59">
        <v>1</v>
      </c>
      <c r="V128" s="58" t="s">
        <v>209</v>
      </c>
      <c r="W128" s="58" t="s">
        <v>374</v>
      </c>
      <c r="X128" s="58" t="s">
        <v>234</v>
      </c>
      <c r="Y128" s="58" t="s">
        <v>375</v>
      </c>
      <c r="Z128" s="58" t="s">
        <v>376</v>
      </c>
      <c r="AA128" s="58" t="s">
        <v>377</v>
      </c>
      <c r="AB128" s="58" t="s">
        <v>409</v>
      </c>
      <c r="AC128" s="59">
        <v>86</v>
      </c>
      <c r="AD128" s="58" t="s">
        <v>379</v>
      </c>
      <c r="AE128" s="65">
        <v>44875.0722569444</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658</v>
      </c>
      <c r="AZ128" s="58" t="s">
        <v>659</v>
      </c>
      <c r="BA128" s="58" t="s">
        <v>232</v>
      </c>
      <c r="BB128" s="58" t="s">
        <v>379</v>
      </c>
      <c r="BC128" s="58" t="s">
        <v>382</v>
      </c>
      <c r="BD128" s="58" t="s">
        <v>660</v>
      </c>
      <c r="BE128" s="58" t="s">
        <v>382</v>
      </c>
      <c r="BF128" s="58" t="s">
        <v>387</v>
      </c>
      <c r="BG128" s="58" t="s">
        <v>387</v>
      </c>
      <c r="BH128" s="58" t="s">
        <v>240</v>
      </c>
      <c r="BI128" s="58" t="s">
        <v>234</v>
      </c>
      <c r="BJ128" s="58" t="s">
        <v>234</v>
      </c>
      <c r="BK128" s="58" t="s">
        <v>234</v>
      </c>
      <c r="BL128" s="58" t="s">
        <v>225</v>
      </c>
      <c r="BM128" s="58" t="s">
        <v>399</v>
      </c>
      <c r="BN128" s="58" t="s">
        <v>399</v>
      </c>
      <c r="BO128" s="58" t="s">
        <v>399</v>
      </c>
      <c r="BP128" s="58" t="s">
        <v>366</v>
      </c>
      <c r="BQ128" s="58" t="s">
        <v>366</v>
      </c>
      <c r="BR128" s="58" t="s">
        <v>366</v>
      </c>
      <c r="BS128" s="58" t="s">
        <v>388</v>
      </c>
      <c r="BT128" s="58" t="s">
        <v>382</v>
      </c>
      <c r="BU128" s="58" t="s">
        <v>388</v>
      </c>
      <c r="BV128" s="58" t="s">
        <v>382</v>
      </c>
      <c r="BW128" s="58" t="s">
        <v>523</v>
      </c>
      <c r="BX128" s="58" t="s">
        <v>382</v>
      </c>
      <c r="BY128" s="59">
        <v>17</v>
      </c>
      <c r="BZ128" s="59">
        <v>78486</v>
      </c>
      <c r="CA128" s="59">
        <v>0</v>
      </c>
      <c r="CB128" s="59">
        <v>18</v>
      </c>
      <c r="CC128" s="59">
        <v>9</v>
      </c>
      <c r="CD128" s="58" t="s">
        <v>219</v>
      </c>
      <c r="CE128" s="65">
        <v>45083.58125</v>
      </c>
      <c r="CF128" s="57" t="s">
        <v>389</v>
      </c>
      <c r="CG128" s="72">
        <v>45083.5812545139</v>
      </c>
      <c r="CH128" s="73">
        <v>0.578645833333333</v>
      </c>
      <c r="CI128" s="57" t="s">
        <v>389</v>
      </c>
      <c r="CJ128" s="58" t="s">
        <v>390</v>
      </c>
      <c r="CK128" s="58" t="s">
        <v>234</v>
      </c>
      <c r="CL128" s="58" t="s">
        <v>234</v>
      </c>
      <c r="CM128" s="58" t="s">
        <v>225</v>
      </c>
      <c r="CN128" s="58" t="s">
        <v>225</v>
      </c>
      <c r="CO128" s="58" t="s">
        <v>366</v>
      </c>
      <c r="CP128" s="58" t="s">
        <v>225</v>
      </c>
      <c r="CQ128" s="58" t="s">
        <v>432</v>
      </c>
      <c r="CR128" s="58" t="s">
        <v>225</v>
      </c>
      <c r="CS128" s="58" t="s">
        <v>234</v>
      </c>
      <c r="CT128" s="58" t="s">
        <v>234</v>
      </c>
      <c r="CU128" s="58" t="s">
        <v>234</v>
      </c>
      <c r="CV128" s="58" t="s">
        <v>225</v>
      </c>
      <c r="CW128" s="58" t="s">
        <v>234</v>
      </c>
      <c r="CX128" s="58" t="s">
        <v>234</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45083.5812545139</v>
      </c>
      <c r="DP128" s="72">
        <v>45083.578647037</v>
      </c>
      <c r="DQ128" s="58" t="s">
        <v>661</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677</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641</v>
      </c>
      <c r="E135" s="76" t="s">
        <v>366</v>
      </c>
      <c r="F135" s="76" t="s">
        <v>367</v>
      </c>
      <c r="G135" s="76" t="s">
        <v>368</v>
      </c>
      <c r="H135" s="77">
        <v>1</v>
      </c>
      <c r="I135" s="77">
        <v>0</v>
      </c>
      <c r="J135" s="76" t="s">
        <v>234</v>
      </c>
      <c r="K135" s="76" t="s">
        <v>369</v>
      </c>
      <c r="L135" s="76" t="s">
        <v>369</v>
      </c>
      <c r="M135" s="75">
        <v>44874</v>
      </c>
      <c r="N135" s="76" t="s">
        <v>642</v>
      </c>
      <c r="O135" s="76" t="s">
        <v>366</v>
      </c>
      <c r="P135" s="77">
        <v>0</v>
      </c>
      <c r="Q135" s="76" t="s">
        <v>643</v>
      </c>
      <c r="R135" s="76" t="s">
        <v>644</v>
      </c>
      <c r="S135" s="77">
        <v>86</v>
      </c>
      <c r="T135" s="76" t="s">
        <v>645</v>
      </c>
      <c r="U135" s="77">
        <v>1</v>
      </c>
      <c r="V135" s="76" t="s">
        <v>368</v>
      </c>
      <c r="W135" s="76" t="s">
        <v>374</v>
      </c>
      <c r="X135" s="76" t="s">
        <v>234</v>
      </c>
      <c r="Y135" s="76" t="s">
        <v>375</v>
      </c>
      <c r="Z135" s="76" t="s">
        <v>376</v>
      </c>
      <c r="AA135" s="76" t="s">
        <v>377</v>
      </c>
      <c r="AB135" s="76" t="s">
        <v>378</v>
      </c>
      <c r="AC135" s="77">
        <v>86</v>
      </c>
      <c r="AD135" s="76" t="s">
        <v>379</v>
      </c>
      <c r="AE135" s="102">
        <v>44875.0722569444</v>
      </c>
      <c r="AF135" s="76" t="s">
        <v>380</v>
      </c>
      <c r="AG135" s="76" t="s">
        <v>381</v>
      </c>
      <c r="AH135" s="76" t="s">
        <v>212</v>
      </c>
      <c r="AI135" s="76" t="s">
        <v>213</v>
      </c>
      <c r="AJ135" s="76" t="s">
        <v>210</v>
      </c>
      <c r="AK135" s="76" t="s">
        <v>366</v>
      </c>
      <c r="AL135" s="76" t="s">
        <v>382</v>
      </c>
      <c r="AM135" s="76" t="s">
        <v>366</v>
      </c>
      <c r="AN135" s="76" t="s">
        <v>233</v>
      </c>
      <c r="AO135" s="76" t="s">
        <v>366</v>
      </c>
      <c r="AP135" s="76" t="s">
        <v>379</v>
      </c>
      <c r="AQ135" s="76" t="s">
        <v>379</v>
      </c>
      <c r="AR135" s="76" t="s">
        <v>383</v>
      </c>
      <c r="AS135" s="76" t="s">
        <v>366</v>
      </c>
      <c r="AT135" s="76" t="s">
        <v>366</v>
      </c>
      <c r="AU135" s="77">
        <v>0</v>
      </c>
      <c r="AV135" s="76" t="s">
        <v>366</v>
      </c>
      <c r="AW135" s="76" t="s">
        <v>366</v>
      </c>
      <c r="AX135" s="76" t="s">
        <v>366</v>
      </c>
      <c r="AY135" s="76" t="s">
        <v>646</v>
      </c>
      <c r="AZ135" s="76" t="s">
        <v>647</v>
      </c>
      <c r="BA135" s="76" t="s">
        <v>232</v>
      </c>
      <c r="BB135" s="76" t="s">
        <v>379</v>
      </c>
      <c r="BC135" s="76" t="s">
        <v>382</v>
      </c>
      <c r="BD135" s="76" t="s">
        <v>648</v>
      </c>
      <c r="BE135" s="76" t="s">
        <v>382</v>
      </c>
      <c r="BF135" s="76" t="s">
        <v>387</v>
      </c>
      <c r="BG135" s="76" t="s">
        <v>387</v>
      </c>
      <c r="BH135" s="76" t="s">
        <v>240</v>
      </c>
      <c r="BI135" s="76" t="s">
        <v>234</v>
      </c>
      <c r="BJ135" s="76" t="s">
        <v>234</v>
      </c>
      <c r="BK135" s="76" t="s">
        <v>234</v>
      </c>
      <c r="BL135" s="76" t="s">
        <v>234</v>
      </c>
      <c r="BM135" s="76" t="s">
        <v>529</v>
      </c>
      <c r="BN135" s="76" t="s">
        <v>529</v>
      </c>
      <c r="BO135" s="76" t="s">
        <v>529</v>
      </c>
      <c r="BP135" s="76" t="s">
        <v>366</v>
      </c>
      <c r="BQ135" s="76" t="s">
        <v>366</v>
      </c>
      <c r="BR135" s="76" t="s">
        <v>366</v>
      </c>
      <c r="BS135" s="76" t="s">
        <v>388</v>
      </c>
      <c r="BT135" s="76" t="s">
        <v>382</v>
      </c>
      <c r="BU135" s="76" t="s">
        <v>388</v>
      </c>
      <c r="BV135" s="76" t="s">
        <v>382</v>
      </c>
      <c r="BW135" s="76" t="s">
        <v>523</v>
      </c>
      <c r="BX135" s="76" t="s">
        <v>382</v>
      </c>
      <c r="BY135" s="77">
        <v>1</v>
      </c>
      <c r="BZ135" s="77">
        <v>78486</v>
      </c>
      <c r="CA135" s="77">
        <v>0</v>
      </c>
      <c r="CB135" s="77">
        <v>17</v>
      </c>
      <c r="CC135" s="77">
        <v>20</v>
      </c>
      <c r="CD135" s="76" t="s">
        <v>219</v>
      </c>
      <c r="CE135" s="102">
        <v>45079.671875</v>
      </c>
      <c r="CF135" s="75" t="s">
        <v>389</v>
      </c>
      <c r="CG135" s="103">
        <v>45079.6705832755</v>
      </c>
      <c r="CH135" s="104">
        <v>0.670578703703704</v>
      </c>
      <c r="CI135" s="75" t="s">
        <v>389</v>
      </c>
      <c r="CJ135" s="76" t="s">
        <v>390</v>
      </c>
      <c r="CK135" s="76" t="s">
        <v>234</v>
      </c>
      <c r="CL135" s="76" t="s">
        <v>234</v>
      </c>
      <c r="CM135" s="76" t="s">
        <v>225</v>
      </c>
      <c r="CN135" s="76" t="s">
        <v>225</v>
      </c>
      <c r="CO135" s="76" t="s">
        <v>366</v>
      </c>
      <c r="CP135" s="76" t="s">
        <v>225</v>
      </c>
      <c r="CQ135" s="76" t="s">
        <v>391</v>
      </c>
      <c r="CR135" s="76" t="s">
        <v>225</v>
      </c>
      <c r="CS135" s="76" t="s">
        <v>225</v>
      </c>
      <c r="CT135" s="76" t="s">
        <v>234</v>
      </c>
      <c r="CU135" s="76" t="s">
        <v>234</v>
      </c>
      <c r="CV135" s="76" t="s">
        <v>225</v>
      </c>
      <c r="CW135" s="76" t="s">
        <v>234</v>
      </c>
      <c r="CX135" s="76" t="s">
        <v>234</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45079.6705832755</v>
      </c>
      <c r="DP135" s="103">
        <v>45079.6705832755</v>
      </c>
      <c r="DQ135" s="76" t="s">
        <v>649</v>
      </c>
      <c r="DR135"/>
    </row>
    <row r="136" s="41" customFormat="1" spans="1:122">
      <c r="A136" s="43" t="s">
        <v>442</v>
      </c>
      <c r="B136" s="45">
        <v>44874</v>
      </c>
      <c r="C136" s="45">
        <v>44874</v>
      </c>
      <c r="D136" s="46" t="s">
        <v>641</v>
      </c>
      <c r="E136" s="46" t="s">
        <v>366</v>
      </c>
      <c r="F136" s="46" t="s">
        <v>367</v>
      </c>
      <c r="G136" s="46" t="s">
        <v>368</v>
      </c>
      <c r="H136" s="47">
        <v>1</v>
      </c>
      <c r="I136" s="47">
        <v>0</v>
      </c>
      <c r="J136" s="46" t="s">
        <v>234</v>
      </c>
      <c r="K136" s="46" t="s">
        <v>369</v>
      </c>
      <c r="L136" s="46" t="s">
        <v>369</v>
      </c>
      <c r="M136" s="45">
        <v>44874</v>
      </c>
      <c r="N136" s="46" t="s">
        <v>642</v>
      </c>
      <c r="O136" s="46" t="s">
        <v>366</v>
      </c>
      <c r="P136" s="47">
        <v>0</v>
      </c>
      <c r="Q136" s="46" t="s">
        <v>643</v>
      </c>
      <c r="R136" s="46" t="s">
        <v>644</v>
      </c>
      <c r="S136" s="47">
        <v>86</v>
      </c>
      <c r="T136" s="46" t="s">
        <v>645</v>
      </c>
      <c r="U136" s="47">
        <v>1</v>
      </c>
      <c r="V136" s="46" t="s">
        <v>368</v>
      </c>
      <c r="W136" s="46" t="s">
        <v>374</v>
      </c>
      <c r="X136" s="46" t="s">
        <v>234</v>
      </c>
      <c r="Y136" s="46" t="s">
        <v>375</v>
      </c>
      <c r="Z136" s="46" t="s">
        <v>376</v>
      </c>
      <c r="AA136" s="46" t="s">
        <v>377</v>
      </c>
      <c r="AB136" s="46" t="s">
        <v>378</v>
      </c>
      <c r="AC136" s="47">
        <v>86</v>
      </c>
      <c r="AD136" s="46" t="s">
        <v>379</v>
      </c>
      <c r="AE136" s="62">
        <v>44875.0722569444</v>
      </c>
      <c r="AF136" s="46" t="s">
        <v>380</v>
      </c>
      <c r="AG136" s="46" t="s">
        <v>381</v>
      </c>
      <c r="AH136" s="46" t="s">
        <v>212</v>
      </c>
      <c r="AI136" s="46" t="s">
        <v>213</v>
      </c>
      <c r="AJ136" s="46" t="s">
        <v>210</v>
      </c>
      <c r="AK136" s="46" t="s">
        <v>366</v>
      </c>
      <c r="AL136" s="46" t="s">
        <v>382</v>
      </c>
      <c r="AM136" s="46" t="s">
        <v>366</v>
      </c>
      <c r="AN136" s="46" t="s">
        <v>233</v>
      </c>
      <c r="AO136" s="46" t="s">
        <v>366</v>
      </c>
      <c r="AP136" s="46" t="s">
        <v>379</v>
      </c>
      <c r="AQ136" s="46" t="s">
        <v>379</v>
      </c>
      <c r="AR136" s="46" t="s">
        <v>383</v>
      </c>
      <c r="AS136" s="46" t="s">
        <v>366</v>
      </c>
      <c r="AT136" s="46" t="s">
        <v>366</v>
      </c>
      <c r="AU136" s="47">
        <v>0</v>
      </c>
      <c r="AV136" s="46" t="s">
        <v>366</v>
      </c>
      <c r="AW136" s="46" t="s">
        <v>366</v>
      </c>
      <c r="AX136" s="46" t="s">
        <v>366</v>
      </c>
      <c r="AY136" s="46" t="s">
        <v>646</v>
      </c>
      <c r="AZ136" s="46" t="s">
        <v>647</v>
      </c>
      <c r="BA136" s="46" t="s">
        <v>232</v>
      </c>
      <c r="BB136" s="46" t="s">
        <v>379</v>
      </c>
      <c r="BC136" s="46" t="s">
        <v>382</v>
      </c>
      <c r="BD136" s="46" t="s">
        <v>648</v>
      </c>
      <c r="BE136" s="46" t="s">
        <v>382</v>
      </c>
      <c r="BF136" s="46" t="s">
        <v>387</v>
      </c>
      <c r="BG136" s="46" t="s">
        <v>387</v>
      </c>
      <c r="BH136" s="46" t="s">
        <v>240</v>
      </c>
      <c r="BI136" s="46" t="s">
        <v>234</v>
      </c>
      <c r="BJ136" s="46" t="s">
        <v>234</v>
      </c>
      <c r="BK136" s="46" t="s">
        <v>234</v>
      </c>
      <c r="BL136" s="46" t="s">
        <v>234</v>
      </c>
      <c r="BM136" s="46" t="s">
        <v>529</v>
      </c>
      <c r="BN136" s="46" t="s">
        <v>529</v>
      </c>
      <c r="BO136" s="46" t="s">
        <v>529</v>
      </c>
      <c r="BP136" s="46" t="s">
        <v>366</v>
      </c>
      <c r="BQ136" s="46" t="s">
        <v>366</v>
      </c>
      <c r="BR136" s="46" t="s">
        <v>366</v>
      </c>
      <c r="BS136" s="46" t="s">
        <v>388</v>
      </c>
      <c r="BT136" s="46" t="s">
        <v>382</v>
      </c>
      <c r="BU136" s="46" t="s">
        <v>388</v>
      </c>
      <c r="BV136" s="46" t="s">
        <v>382</v>
      </c>
      <c r="BW136" s="46" t="s">
        <v>523</v>
      </c>
      <c r="BX136" s="46" t="s">
        <v>382</v>
      </c>
      <c r="BY136" s="47">
        <v>17</v>
      </c>
      <c r="BZ136" s="47">
        <v>78486</v>
      </c>
      <c r="CA136" s="47">
        <v>0</v>
      </c>
      <c r="CB136" s="47">
        <v>39</v>
      </c>
      <c r="CC136" s="47">
        <v>6</v>
      </c>
      <c r="CD136" s="46" t="s">
        <v>219</v>
      </c>
      <c r="CE136" s="62">
        <v>45083.58125</v>
      </c>
      <c r="CF136" s="45" t="s">
        <v>389</v>
      </c>
      <c r="CG136" s="66">
        <v>45083.5786470139</v>
      </c>
      <c r="CH136" s="67">
        <v>0.578645833333333</v>
      </c>
      <c r="CI136" s="45" t="s">
        <v>389</v>
      </c>
      <c r="CJ136" s="46" t="s">
        <v>390</v>
      </c>
      <c r="CK136" s="46" t="s">
        <v>234</v>
      </c>
      <c r="CL136" s="46" t="s">
        <v>234</v>
      </c>
      <c r="CM136" s="46" t="s">
        <v>225</v>
      </c>
      <c r="CN136" s="46" t="s">
        <v>225</v>
      </c>
      <c r="CO136" s="46" t="s">
        <v>366</v>
      </c>
      <c r="CP136" s="46" t="s">
        <v>225</v>
      </c>
      <c r="CQ136" s="46" t="s">
        <v>391</v>
      </c>
      <c r="CR136" s="46" t="s">
        <v>225</v>
      </c>
      <c r="CS136" s="46" t="s">
        <v>225</v>
      </c>
      <c r="CT136" s="46" t="s">
        <v>234</v>
      </c>
      <c r="CU136" s="46" t="s">
        <v>234</v>
      </c>
      <c r="CV136" s="46" t="s">
        <v>225</v>
      </c>
      <c r="CW136" s="46" t="s">
        <v>234</v>
      </c>
      <c r="CX136" s="46" t="s">
        <v>234</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45083.5786470139</v>
      </c>
      <c r="DP136" s="66">
        <v>45083.5786470139</v>
      </c>
      <c r="DQ136" s="46" t="s">
        <v>649</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差異あり</v>
      </c>
      <c r="CC137" s="61" t="str">
        <f t="shared" si="9"/>
        <v>差異あり</v>
      </c>
      <c r="CD137" s="61" t="str">
        <f t="shared" si="9"/>
        <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
      </c>
      <c r="CP137" s="61" t="str">
        <f t="shared" si="9"/>
        <v/>
      </c>
      <c r="CQ137" s="61" t="str">
        <f t="shared" si="9"/>
        <v/>
      </c>
      <c r="CR137" s="61" t="str">
        <f t="shared" si="9"/>
        <v/>
      </c>
      <c r="CS137" s="61" t="str">
        <f t="shared" si="9"/>
        <v/>
      </c>
      <c r="CT137" s="61" t="str">
        <f t="shared" si="9"/>
        <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641</v>
      </c>
      <c r="E141" s="76" t="s">
        <v>366</v>
      </c>
      <c r="F141" s="76" t="s">
        <v>367</v>
      </c>
      <c r="G141" s="76" t="s">
        <v>393</v>
      </c>
      <c r="H141" s="77">
        <v>1</v>
      </c>
      <c r="I141" s="77">
        <v>0</v>
      </c>
      <c r="J141" s="76" t="s">
        <v>234</v>
      </c>
      <c r="K141" s="76" t="s">
        <v>369</v>
      </c>
      <c r="L141" s="76" t="s">
        <v>369</v>
      </c>
      <c r="M141" s="75">
        <v>44874</v>
      </c>
      <c r="N141" s="76" t="s">
        <v>642</v>
      </c>
      <c r="O141" s="76" t="s">
        <v>366</v>
      </c>
      <c r="P141" s="77">
        <v>0</v>
      </c>
      <c r="Q141" s="76" t="s">
        <v>643</v>
      </c>
      <c r="R141" s="76" t="s">
        <v>644</v>
      </c>
      <c r="S141" s="77">
        <v>86</v>
      </c>
      <c r="T141" s="76" t="s">
        <v>645</v>
      </c>
      <c r="U141" s="77">
        <v>1</v>
      </c>
      <c r="V141" s="76" t="s">
        <v>393</v>
      </c>
      <c r="W141" s="76" t="s">
        <v>374</v>
      </c>
      <c r="X141" s="76" t="s">
        <v>234</v>
      </c>
      <c r="Y141" s="76" t="s">
        <v>375</v>
      </c>
      <c r="Z141" s="76" t="s">
        <v>376</v>
      </c>
      <c r="AA141" s="76" t="s">
        <v>377</v>
      </c>
      <c r="AB141" s="76" t="s">
        <v>394</v>
      </c>
      <c r="AC141" s="77">
        <v>86</v>
      </c>
      <c r="AD141" s="76" t="s">
        <v>379</v>
      </c>
      <c r="AE141" s="102">
        <v>44875.0722569444</v>
      </c>
      <c r="AF141" s="76" t="s">
        <v>395</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650</v>
      </c>
      <c r="AZ141" s="76" t="s">
        <v>651</v>
      </c>
      <c r="BA141" s="76" t="s">
        <v>232</v>
      </c>
      <c r="BB141" s="76" t="s">
        <v>379</v>
      </c>
      <c r="BC141" s="76" t="s">
        <v>382</v>
      </c>
      <c r="BD141" s="76" t="s">
        <v>652</v>
      </c>
      <c r="BE141" s="76" t="s">
        <v>382</v>
      </c>
      <c r="BF141" s="76" t="s">
        <v>387</v>
      </c>
      <c r="BG141" s="76" t="s">
        <v>387</v>
      </c>
      <c r="BH141" s="76" t="s">
        <v>240</v>
      </c>
      <c r="BI141" s="76" t="s">
        <v>234</v>
      </c>
      <c r="BJ141" s="76" t="s">
        <v>234</v>
      </c>
      <c r="BK141" s="76" t="s">
        <v>234</v>
      </c>
      <c r="BL141" s="76" t="s">
        <v>234</v>
      </c>
      <c r="BM141" s="76" t="s">
        <v>399</v>
      </c>
      <c r="BN141" s="76" t="s">
        <v>399</v>
      </c>
      <c r="BO141" s="76" t="s">
        <v>399</v>
      </c>
      <c r="BP141" s="76" t="s">
        <v>366</v>
      </c>
      <c r="BQ141" s="76" t="s">
        <v>366</v>
      </c>
      <c r="BR141" s="76" t="s">
        <v>366</v>
      </c>
      <c r="BS141" s="76" t="s">
        <v>388</v>
      </c>
      <c r="BT141" s="76" t="s">
        <v>382</v>
      </c>
      <c r="BU141" s="76" t="s">
        <v>388</v>
      </c>
      <c r="BV141" s="76" t="s">
        <v>382</v>
      </c>
      <c r="BW141" s="76" t="s">
        <v>523</v>
      </c>
      <c r="BX141" s="76" t="s">
        <v>382</v>
      </c>
      <c r="BY141" s="77">
        <v>1</v>
      </c>
      <c r="BZ141" s="77">
        <v>78486</v>
      </c>
      <c r="CA141" s="77">
        <v>0</v>
      </c>
      <c r="CB141" s="77">
        <v>14</v>
      </c>
      <c r="CC141" s="77">
        <v>7</v>
      </c>
      <c r="CD141" s="76" t="s">
        <v>219</v>
      </c>
      <c r="CE141" s="102">
        <v>45079.671875</v>
      </c>
      <c r="CF141" s="75" t="s">
        <v>389</v>
      </c>
      <c r="CG141" s="103">
        <v>45079.6705832639</v>
      </c>
      <c r="CH141" s="104">
        <v>0.670578703703704</v>
      </c>
      <c r="CI141" s="75" t="s">
        <v>389</v>
      </c>
      <c r="CJ141" s="76" t="s">
        <v>390</v>
      </c>
      <c r="CK141" s="76" t="s">
        <v>234</v>
      </c>
      <c r="CL141" s="76" t="s">
        <v>234</v>
      </c>
      <c r="CM141" s="76" t="s">
        <v>225</v>
      </c>
      <c r="CN141" s="76" t="s">
        <v>225</v>
      </c>
      <c r="CO141" s="76" t="s">
        <v>366</v>
      </c>
      <c r="CP141" s="76" t="s">
        <v>225</v>
      </c>
      <c r="CQ141" s="76" t="s">
        <v>391</v>
      </c>
      <c r="CR141" s="76" t="s">
        <v>225</v>
      </c>
      <c r="CS141" s="76" t="s">
        <v>234</v>
      </c>
      <c r="CT141" s="76" t="s">
        <v>234</v>
      </c>
      <c r="CU141" s="76" t="s">
        <v>234</v>
      </c>
      <c r="CV141" s="76" t="s">
        <v>225</v>
      </c>
      <c r="CW141" s="76" t="s">
        <v>234</v>
      </c>
      <c r="CX141" s="76" t="s">
        <v>234</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45079.6705832639</v>
      </c>
      <c r="DP141" s="103">
        <v>45079.6705832639</v>
      </c>
      <c r="DQ141" s="76" t="s">
        <v>653</v>
      </c>
      <c r="DR141"/>
    </row>
    <row r="142" s="41" customFormat="1" spans="1:122">
      <c r="A142" s="43" t="s">
        <v>442</v>
      </c>
      <c r="B142" s="45">
        <v>44874</v>
      </c>
      <c r="C142" s="45">
        <v>44874</v>
      </c>
      <c r="D142" s="46" t="s">
        <v>641</v>
      </c>
      <c r="E142" s="46" t="s">
        <v>366</v>
      </c>
      <c r="F142" s="46" t="s">
        <v>367</v>
      </c>
      <c r="G142" s="46" t="s">
        <v>393</v>
      </c>
      <c r="H142" s="47">
        <v>1</v>
      </c>
      <c r="I142" s="47">
        <v>0</v>
      </c>
      <c r="J142" s="46" t="s">
        <v>234</v>
      </c>
      <c r="K142" s="46" t="s">
        <v>369</v>
      </c>
      <c r="L142" s="46" t="s">
        <v>369</v>
      </c>
      <c r="M142" s="45">
        <v>44874</v>
      </c>
      <c r="N142" s="46" t="s">
        <v>642</v>
      </c>
      <c r="O142" s="46" t="s">
        <v>366</v>
      </c>
      <c r="P142" s="47">
        <v>0</v>
      </c>
      <c r="Q142" s="46" t="s">
        <v>643</v>
      </c>
      <c r="R142" s="46" t="s">
        <v>644</v>
      </c>
      <c r="S142" s="47">
        <v>86</v>
      </c>
      <c r="T142" s="46" t="s">
        <v>645</v>
      </c>
      <c r="U142" s="47">
        <v>1</v>
      </c>
      <c r="V142" s="46" t="s">
        <v>393</v>
      </c>
      <c r="W142" s="46" t="s">
        <v>374</v>
      </c>
      <c r="X142" s="46" t="s">
        <v>234</v>
      </c>
      <c r="Y142" s="46" t="s">
        <v>375</v>
      </c>
      <c r="Z142" s="46" t="s">
        <v>376</v>
      </c>
      <c r="AA142" s="46" t="s">
        <v>377</v>
      </c>
      <c r="AB142" s="46" t="s">
        <v>394</v>
      </c>
      <c r="AC142" s="47">
        <v>86</v>
      </c>
      <c r="AD142" s="46" t="s">
        <v>379</v>
      </c>
      <c r="AE142" s="62">
        <v>44875.0722569444</v>
      </c>
      <c r="AF142" s="46" t="s">
        <v>395</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650</v>
      </c>
      <c r="AZ142" s="46" t="s">
        <v>651</v>
      </c>
      <c r="BA142" s="46" t="s">
        <v>232</v>
      </c>
      <c r="BB142" s="46" t="s">
        <v>379</v>
      </c>
      <c r="BC142" s="46" t="s">
        <v>382</v>
      </c>
      <c r="BD142" s="46" t="s">
        <v>652</v>
      </c>
      <c r="BE142" s="46" t="s">
        <v>382</v>
      </c>
      <c r="BF142" s="46" t="s">
        <v>387</v>
      </c>
      <c r="BG142" s="46" t="s">
        <v>387</v>
      </c>
      <c r="BH142" s="46" t="s">
        <v>240</v>
      </c>
      <c r="BI142" s="46" t="s">
        <v>234</v>
      </c>
      <c r="BJ142" s="46" t="s">
        <v>234</v>
      </c>
      <c r="BK142" s="46" t="s">
        <v>234</v>
      </c>
      <c r="BL142" s="46" t="s">
        <v>234</v>
      </c>
      <c r="BM142" s="46" t="s">
        <v>399</v>
      </c>
      <c r="BN142" s="46" t="s">
        <v>399</v>
      </c>
      <c r="BO142" s="46" t="s">
        <v>399</v>
      </c>
      <c r="BP142" s="46" t="s">
        <v>366</v>
      </c>
      <c r="BQ142" s="46" t="s">
        <v>366</v>
      </c>
      <c r="BR142" s="46" t="s">
        <v>366</v>
      </c>
      <c r="BS142" s="46" t="s">
        <v>388</v>
      </c>
      <c r="BT142" s="46" t="s">
        <v>382</v>
      </c>
      <c r="BU142" s="46" t="s">
        <v>388</v>
      </c>
      <c r="BV142" s="46" t="s">
        <v>382</v>
      </c>
      <c r="BW142" s="46" t="s">
        <v>523</v>
      </c>
      <c r="BX142" s="46" t="s">
        <v>382</v>
      </c>
      <c r="BY142" s="47">
        <v>17</v>
      </c>
      <c r="BZ142" s="47">
        <v>78486</v>
      </c>
      <c r="CA142" s="47">
        <v>0</v>
      </c>
      <c r="CB142" s="47">
        <v>48</v>
      </c>
      <c r="CC142" s="47">
        <v>5</v>
      </c>
      <c r="CD142" s="46" t="s">
        <v>219</v>
      </c>
      <c r="CE142" s="62">
        <v>45083.58125</v>
      </c>
      <c r="CF142" s="45" t="s">
        <v>389</v>
      </c>
      <c r="CG142" s="66">
        <v>45083.5786470023</v>
      </c>
      <c r="CH142" s="67">
        <v>0.578645833333333</v>
      </c>
      <c r="CI142" s="45" t="s">
        <v>389</v>
      </c>
      <c r="CJ142" s="46" t="s">
        <v>390</v>
      </c>
      <c r="CK142" s="46" t="s">
        <v>234</v>
      </c>
      <c r="CL142" s="46" t="s">
        <v>234</v>
      </c>
      <c r="CM142" s="46" t="s">
        <v>225</v>
      </c>
      <c r="CN142" s="46" t="s">
        <v>225</v>
      </c>
      <c r="CO142" s="46" t="s">
        <v>366</v>
      </c>
      <c r="CP142" s="46" t="s">
        <v>225</v>
      </c>
      <c r="CQ142" s="46" t="s">
        <v>391</v>
      </c>
      <c r="CR142" s="46" t="s">
        <v>225</v>
      </c>
      <c r="CS142" s="46" t="s">
        <v>234</v>
      </c>
      <c r="CT142" s="46" t="s">
        <v>234</v>
      </c>
      <c r="CU142" s="46" t="s">
        <v>234</v>
      </c>
      <c r="CV142" s="46" t="s">
        <v>225</v>
      </c>
      <c r="CW142" s="46" t="s">
        <v>234</v>
      </c>
      <c r="CX142" s="46" t="s">
        <v>234</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45083.5786470023</v>
      </c>
      <c r="DP142" s="66">
        <v>45083.5786470023</v>
      </c>
      <c r="DQ142" s="46" t="s">
        <v>653</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641</v>
      </c>
      <c r="E147" s="76" t="s">
        <v>366</v>
      </c>
      <c r="F147" s="76" t="s">
        <v>367</v>
      </c>
      <c r="G147" s="76" t="s">
        <v>401</v>
      </c>
      <c r="H147" s="77">
        <v>1</v>
      </c>
      <c r="I147" s="77">
        <v>0</v>
      </c>
      <c r="J147" s="76" t="s">
        <v>234</v>
      </c>
      <c r="K147" s="76" t="s">
        <v>369</v>
      </c>
      <c r="L147" s="76" t="s">
        <v>369</v>
      </c>
      <c r="M147" s="75">
        <v>44874</v>
      </c>
      <c r="N147" s="76" t="s">
        <v>642</v>
      </c>
      <c r="O147" s="76" t="s">
        <v>366</v>
      </c>
      <c r="P147" s="77">
        <v>0</v>
      </c>
      <c r="Q147" s="76" t="s">
        <v>643</v>
      </c>
      <c r="R147" s="76" t="s">
        <v>644</v>
      </c>
      <c r="S147" s="77">
        <v>86</v>
      </c>
      <c r="T147" s="76" t="s">
        <v>645</v>
      </c>
      <c r="U147" s="77">
        <v>1</v>
      </c>
      <c r="V147" s="76" t="s">
        <v>401</v>
      </c>
      <c r="W147" s="76" t="s">
        <v>374</v>
      </c>
      <c r="X147" s="76" t="s">
        <v>234</v>
      </c>
      <c r="Y147" s="76" t="s">
        <v>375</v>
      </c>
      <c r="Z147" s="76" t="s">
        <v>376</v>
      </c>
      <c r="AA147" s="76" t="s">
        <v>377</v>
      </c>
      <c r="AB147" s="76" t="s">
        <v>402</v>
      </c>
      <c r="AC147" s="77">
        <v>86</v>
      </c>
      <c r="AD147" s="76" t="s">
        <v>379</v>
      </c>
      <c r="AE147" s="102">
        <v>44875.0722569444</v>
      </c>
      <c r="AF147" s="76" t="s">
        <v>403</v>
      </c>
      <c r="AG147" s="76" t="s">
        <v>381</v>
      </c>
      <c r="AH147" s="76" t="s">
        <v>212</v>
      </c>
      <c r="AI147" s="76" t="s">
        <v>213</v>
      </c>
      <c r="AJ147" s="76" t="s">
        <v>404</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654</v>
      </c>
      <c r="AZ147" s="76" t="s">
        <v>655</v>
      </c>
      <c r="BA147" s="76" t="s">
        <v>232</v>
      </c>
      <c r="BB147" s="76" t="s">
        <v>379</v>
      </c>
      <c r="BC147" s="76" t="s">
        <v>382</v>
      </c>
      <c r="BD147" s="76" t="s">
        <v>656</v>
      </c>
      <c r="BE147" s="76" t="s">
        <v>382</v>
      </c>
      <c r="BF147" s="76" t="s">
        <v>387</v>
      </c>
      <c r="BG147" s="76" t="s">
        <v>387</v>
      </c>
      <c r="BH147" s="76" t="s">
        <v>240</v>
      </c>
      <c r="BI147" s="76" t="s">
        <v>234</v>
      </c>
      <c r="BJ147" s="76" t="s">
        <v>234</v>
      </c>
      <c r="BK147" s="76" t="s">
        <v>234</v>
      </c>
      <c r="BL147" s="76" t="s">
        <v>234</v>
      </c>
      <c r="BM147" s="76" t="s">
        <v>529</v>
      </c>
      <c r="BN147" s="76" t="s">
        <v>399</v>
      </c>
      <c r="BO147" s="76" t="s">
        <v>399</v>
      </c>
      <c r="BP147" s="76" t="s">
        <v>366</v>
      </c>
      <c r="BQ147" s="76" t="s">
        <v>366</v>
      </c>
      <c r="BR147" s="76" t="s">
        <v>366</v>
      </c>
      <c r="BS147" s="76" t="s">
        <v>388</v>
      </c>
      <c r="BT147" s="76" t="s">
        <v>382</v>
      </c>
      <c r="BU147" s="76" t="s">
        <v>388</v>
      </c>
      <c r="BV147" s="76" t="s">
        <v>382</v>
      </c>
      <c r="BW147" s="76" t="s">
        <v>523</v>
      </c>
      <c r="BX147" s="76" t="s">
        <v>382</v>
      </c>
      <c r="BY147" s="77">
        <v>1</v>
      </c>
      <c r="BZ147" s="77">
        <v>78486</v>
      </c>
      <c r="CA147" s="77">
        <v>0</v>
      </c>
      <c r="CB147" s="77">
        <v>10</v>
      </c>
      <c r="CC147" s="77">
        <v>11</v>
      </c>
      <c r="CD147" s="76" t="s">
        <v>219</v>
      </c>
      <c r="CE147" s="102">
        <v>45079.671875</v>
      </c>
      <c r="CF147" s="75" t="s">
        <v>389</v>
      </c>
      <c r="CG147" s="103">
        <v>45079.6705832639</v>
      </c>
      <c r="CH147" s="104">
        <v>0.670578703703704</v>
      </c>
      <c r="CI147" s="75" t="s">
        <v>389</v>
      </c>
      <c r="CJ147" s="76" t="s">
        <v>390</v>
      </c>
      <c r="CK147" s="76" t="s">
        <v>234</v>
      </c>
      <c r="CL147" s="76" t="s">
        <v>234</v>
      </c>
      <c r="CM147" s="76" t="s">
        <v>225</v>
      </c>
      <c r="CN147" s="76" t="s">
        <v>225</v>
      </c>
      <c r="CO147" s="76" t="s">
        <v>366</v>
      </c>
      <c r="CP147" s="76" t="s">
        <v>225</v>
      </c>
      <c r="CQ147" s="76" t="s">
        <v>391</v>
      </c>
      <c r="CR147" s="76" t="s">
        <v>225</v>
      </c>
      <c r="CS147" s="76" t="s">
        <v>225</v>
      </c>
      <c r="CT147" s="76" t="s">
        <v>234</v>
      </c>
      <c r="CU147" s="76" t="s">
        <v>234</v>
      </c>
      <c r="CV147" s="76" t="s">
        <v>225</v>
      </c>
      <c r="CW147" s="76" t="s">
        <v>234</v>
      </c>
      <c r="CX147" s="76" t="s">
        <v>234</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45079.6705832639</v>
      </c>
      <c r="DP147" s="103">
        <v>45079.6705832639</v>
      </c>
      <c r="DQ147" s="76" t="s">
        <v>657</v>
      </c>
      <c r="DR147"/>
    </row>
    <row r="148" s="41" customFormat="1" spans="1:122">
      <c r="A148" s="43" t="s">
        <v>442</v>
      </c>
      <c r="B148" s="45">
        <v>44874</v>
      </c>
      <c r="C148" s="45">
        <v>44874</v>
      </c>
      <c r="D148" s="46" t="s">
        <v>641</v>
      </c>
      <c r="E148" s="46" t="s">
        <v>366</v>
      </c>
      <c r="F148" s="46" t="s">
        <v>367</v>
      </c>
      <c r="G148" s="46" t="s">
        <v>401</v>
      </c>
      <c r="H148" s="47">
        <v>1</v>
      </c>
      <c r="I148" s="47">
        <v>0</v>
      </c>
      <c r="J148" s="46" t="s">
        <v>234</v>
      </c>
      <c r="K148" s="46" t="s">
        <v>369</v>
      </c>
      <c r="L148" s="46" t="s">
        <v>369</v>
      </c>
      <c r="M148" s="45">
        <v>44874</v>
      </c>
      <c r="N148" s="46" t="s">
        <v>642</v>
      </c>
      <c r="O148" s="46" t="s">
        <v>366</v>
      </c>
      <c r="P148" s="47">
        <v>0</v>
      </c>
      <c r="Q148" s="46" t="s">
        <v>643</v>
      </c>
      <c r="R148" s="46" t="s">
        <v>644</v>
      </c>
      <c r="S148" s="47">
        <v>86</v>
      </c>
      <c r="T148" s="46" t="s">
        <v>645</v>
      </c>
      <c r="U148" s="47">
        <v>1</v>
      </c>
      <c r="V148" s="46" t="s">
        <v>401</v>
      </c>
      <c r="W148" s="46" t="s">
        <v>374</v>
      </c>
      <c r="X148" s="46" t="s">
        <v>234</v>
      </c>
      <c r="Y148" s="46" t="s">
        <v>375</v>
      </c>
      <c r="Z148" s="46" t="s">
        <v>376</v>
      </c>
      <c r="AA148" s="46" t="s">
        <v>377</v>
      </c>
      <c r="AB148" s="46" t="s">
        <v>402</v>
      </c>
      <c r="AC148" s="47">
        <v>86</v>
      </c>
      <c r="AD148" s="46" t="s">
        <v>379</v>
      </c>
      <c r="AE148" s="62">
        <v>44875.0722569444</v>
      </c>
      <c r="AF148" s="46" t="s">
        <v>403</v>
      </c>
      <c r="AG148" s="46" t="s">
        <v>381</v>
      </c>
      <c r="AH148" s="46" t="s">
        <v>212</v>
      </c>
      <c r="AI148" s="46" t="s">
        <v>213</v>
      </c>
      <c r="AJ148" s="46" t="s">
        <v>404</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654</v>
      </c>
      <c r="AZ148" s="46" t="s">
        <v>655</v>
      </c>
      <c r="BA148" s="46" t="s">
        <v>232</v>
      </c>
      <c r="BB148" s="46" t="s">
        <v>379</v>
      </c>
      <c r="BC148" s="46" t="s">
        <v>382</v>
      </c>
      <c r="BD148" s="46" t="s">
        <v>656</v>
      </c>
      <c r="BE148" s="46" t="s">
        <v>382</v>
      </c>
      <c r="BF148" s="46" t="s">
        <v>387</v>
      </c>
      <c r="BG148" s="46" t="s">
        <v>387</v>
      </c>
      <c r="BH148" s="46" t="s">
        <v>240</v>
      </c>
      <c r="BI148" s="46" t="s">
        <v>234</v>
      </c>
      <c r="BJ148" s="46" t="s">
        <v>234</v>
      </c>
      <c r="BK148" s="46" t="s">
        <v>234</v>
      </c>
      <c r="BL148" s="46" t="s">
        <v>234</v>
      </c>
      <c r="BM148" s="46" t="s">
        <v>529</v>
      </c>
      <c r="BN148" s="46" t="s">
        <v>399</v>
      </c>
      <c r="BO148" s="46" t="s">
        <v>399</v>
      </c>
      <c r="BP148" s="46" t="s">
        <v>366</v>
      </c>
      <c r="BQ148" s="46" t="s">
        <v>366</v>
      </c>
      <c r="BR148" s="46" t="s">
        <v>366</v>
      </c>
      <c r="BS148" s="46" t="s">
        <v>388</v>
      </c>
      <c r="BT148" s="46" t="s">
        <v>382</v>
      </c>
      <c r="BU148" s="46" t="s">
        <v>388</v>
      </c>
      <c r="BV148" s="46" t="s">
        <v>382</v>
      </c>
      <c r="BW148" s="46" t="s">
        <v>523</v>
      </c>
      <c r="BX148" s="46" t="s">
        <v>382</v>
      </c>
      <c r="BY148" s="47">
        <v>17</v>
      </c>
      <c r="BZ148" s="47">
        <v>78486</v>
      </c>
      <c r="CA148" s="47">
        <v>0</v>
      </c>
      <c r="CB148" s="47">
        <v>41</v>
      </c>
      <c r="CC148" s="47">
        <v>4</v>
      </c>
      <c r="CD148" s="46" t="s">
        <v>219</v>
      </c>
      <c r="CE148" s="62">
        <v>45083.58125</v>
      </c>
      <c r="CF148" s="45" t="s">
        <v>389</v>
      </c>
      <c r="CG148" s="66">
        <v>45083.5786470023</v>
      </c>
      <c r="CH148" s="67">
        <v>0.578645833333333</v>
      </c>
      <c r="CI148" s="45" t="s">
        <v>389</v>
      </c>
      <c r="CJ148" s="46" t="s">
        <v>390</v>
      </c>
      <c r="CK148" s="46" t="s">
        <v>234</v>
      </c>
      <c r="CL148" s="46" t="s">
        <v>234</v>
      </c>
      <c r="CM148" s="46" t="s">
        <v>225</v>
      </c>
      <c r="CN148" s="46" t="s">
        <v>225</v>
      </c>
      <c r="CO148" s="46" t="s">
        <v>366</v>
      </c>
      <c r="CP148" s="46" t="s">
        <v>225</v>
      </c>
      <c r="CQ148" s="46" t="s">
        <v>391</v>
      </c>
      <c r="CR148" s="46" t="s">
        <v>225</v>
      </c>
      <c r="CS148" s="46" t="s">
        <v>225</v>
      </c>
      <c r="CT148" s="46" t="s">
        <v>234</v>
      </c>
      <c r="CU148" s="46" t="s">
        <v>234</v>
      </c>
      <c r="CV148" s="46" t="s">
        <v>225</v>
      </c>
      <c r="CW148" s="46" t="s">
        <v>234</v>
      </c>
      <c r="CX148" s="46" t="s">
        <v>234</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45083.5786470023</v>
      </c>
      <c r="DP148" s="66">
        <v>45083.5786470023</v>
      </c>
      <c r="DQ148" s="46" t="s">
        <v>657</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641</v>
      </c>
      <c r="E153" s="76" t="s">
        <v>366</v>
      </c>
      <c r="F153" s="76" t="s">
        <v>367</v>
      </c>
      <c r="G153" s="76" t="s">
        <v>209</v>
      </c>
      <c r="H153" s="77">
        <v>1</v>
      </c>
      <c r="I153" s="77">
        <v>0</v>
      </c>
      <c r="J153" s="76" t="s">
        <v>234</v>
      </c>
      <c r="K153" s="76" t="s">
        <v>369</v>
      </c>
      <c r="L153" s="76" t="s">
        <v>369</v>
      </c>
      <c r="M153" s="75">
        <v>44874</v>
      </c>
      <c r="N153" s="76" t="s">
        <v>642</v>
      </c>
      <c r="O153" s="76" t="s">
        <v>366</v>
      </c>
      <c r="P153" s="77">
        <v>0</v>
      </c>
      <c r="Q153" s="76" t="s">
        <v>643</v>
      </c>
      <c r="R153" s="76" t="s">
        <v>644</v>
      </c>
      <c r="S153" s="77">
        <v>86</v>
      </c>
      <c r="T153" s="76" t="s">
        <v>645</v>
      </c>
      <c r="U153" s="77">
        <v>1</v>
      </c>
      <c r="V153" s="76" t="s">
        <v>209</v>
      </c>
      <c r="W153" s="76" t="s">
        <v>374</v>
      </c>
      <c r="X153" s="76" t="s">
        <v>234</v>
      </c>
      <c r="Y153" s="76" t="s">
        <v>375</v>
      </c>
      <c r="Z153" s="76" t="s">
        <v>376</v>
      </c>
      <c r="AA153" s="76" t="s">
        <v>377</v>
      </c>
      <c r="AB153" s="76" t="s">
        <v>409</v>
      </c>
      <c r="AC153" s="77">
        <v>86</v>
      </c>
      <c r="AD153" s="76" t="s">
        <v>379</v>
      </c>
      <c r="AE153" s="102">
        <v>44875.0722569444</v>
      </c>
      <c r="AF153" s="76" t="s">
        <v>410</v>
      </c>
      <c r="AG153" s="76" t="s">
        <v>381</v>
      </c>
      <c r="AH153" s="76" t="s">
        <v>212</v>
      </c>
      <c r="AI153" s="76" t="s">
        <v>213</v>
      </c>
      <c r="AJ153" s="76" t="s">
        <v>210</v>
      </c>
      <c r="AK153" s="76" t="s">
        <v>366</v>
      </c>
      <c r="AL153" s="76" t="s">
        <v>382</v>
      </c>
      <c r="AM153" s="76" t="s">
        <v>366</v>
      </c>
      <c r="AN153" s="76" t="s">
        <v>233</v>
      </c>
      <c r="AO153" s="76" t="s">
        <v>366</v>
      </c>
      <c r="AP153" s="76" t="s">
        <v>379</v>
      </c>
      <c r="AQ153" s="76" t="s">
        <v>379</v>
      </c>
      <c r="AR153" s="76" t="s">
        <v>411</v>
      </c>
      <c r="AS153" s="76" t="s">
        <v>366</v>
      </c>
      <c r="AT153" s="76" t="s">
        <v>366</v>
      </c>
      <c r="AU153" s="77">
        <v>0</v>
      </c>
      <c r="AV153" s="76" t="s">
        <v>366</v>
      </c>
      <c r="AW153" s="76" t="s">
        <v>366</v>
      </c>
      <c r="AX153" s="76" t="s">
        <v>366</v>
      </c>
      <c r="AY153" s="76" t="s">
        <v>658</v>
      </c>
      <c r="AZ153" s="76" t="s">
        <v>659</v>
      </c>
      <c r="BA153" s="76" t="s">
        <v>232</v>
      </c>
      <c r="BB153" s="76" t="s">
        <v>379</v>
      </c>
      <c r="BC153" s="76" t="s">
        <v>382</v>
      </c>
      <c r="BD153" s="76" t="s">
        <v>660</v>
      </c>
      <c r="BE153" s="76" t="s">
        <v>382</v>
      </c>
      <c r="BF153" s="76" t="s">
        <v>387</v>
      </c>
      <c r="BG153" s="76" t="s">
        <v>387</v>
      </c>
      <c r="BH153" s="76" t="s">
        <v>240</v>
      </c>
      <c r="BI153" s="76" t="s">
        <v>234</v>
      </c>
      <c r="BJ153" s="76" t="s">
        <v>234</v>
      </c>
      <c r="BK153" s="76" t="s">
        <v>234</v>
      </c>
      <c r="BL153" s="76" t="s">
        <v>234</v>
      </c>
      <c r="BM153" s="76" t="s">
        <v>399</v>
      </c>
      <c r="BN153" s="76" t="s">
        <v>399</v>
      </c>
      <c r="BO153" s="76" t="s">
        <v>399</v>
      </c>
      <c r="BP153" s="76" t="s">
        <v>366</v>
      </c>
      <c r="BQ153" s="76" t="s">
        <v>366</v>
      </c>
      <c r="BR153" s="76" t="s">
        <v>366</v>
      </c>
      <c r="BS153" s="76" t="s">
        <v>388</v>
      </c>
      <c r="BT153" s="76" t="s">
        <v>382</v>
      </c>
      <c r="BU153" s="76" t="s">
        <v>388</v>
      </c>
      <c r="BV153" s="76" t="s">
        <v>382</v>
      </c>
      <c r="BW153" s="76" t="s">
        <v>523</v>
      </c>
      <c r="BX153" s="76" t="s">
        <v>382</v>
      </c>
      <c r="BY153" s="77">
        <v>1</v>
      </c>
      <c r="BZ153" s="77">
        <v>78486</v>
      </c>
      <c r="CA153" s="77">
        <v>0</v>
      </c>
      <c r="CB153" s="77">
        <v>3</v>
      </c>
      <c r="CC153" s="77">
        <v>20</v>
      </c>
      <c r="CD153" s="76" t="s">
        <v>219</v>
      </c>
      <c r="CE153" s="102">
        <v>45079.671875</v>
      </c>
      <c r="CF153" s="75" t="s">
        <v>389</v>
      </c>
      <c r="CG153" s="103">
        <v>45079.6705832986</v>
      </c>
      <c r="CH153" s="104">
        <v>0.670578703703704</v>
      </c>
      <c r="CI153" s="75" t="s">
        <v>389</v>
      </c>
      <c r="CJ153" s="76" t="s">
        <v>390</v>
      </c>
      <c r="CK153" s="76" t="s">
        <v>234</v>
      </c>
      <c r="CL153" s="76" t="s">
        <v>234</v>
      </c>
      <c r="CM153" s="76" t="s">
        <v>225</v>
      </c>
      <c r="CN153" s="76" t="s">
        <v>225</v>
      </c>
      <c r="CO153" s="76" t="s">
        <v>366</v>
      </c>
      <c r="CP153" s="76" t="s">
        <v>225</v>
      </c>
      <c r="CQ153" s="76" t="s">
        <v>391</v>
      </c>
      <c r="CR153" s="76" t="s">
        <v>225</v>
      </c>
      <c r="CS153" s="76" t="s">
        <v>234</v>
      </c>
      <c r="CT153" s="76" t="s">
        <v>234</v>
      </c>
      <c r="CU153" s="76" t="s">
        <v>234</v>
      </c>
      <c r="CV153" s="76" t="s">
        <v>225</v>
      </c>
      <c r="CW153" s="76" t="s">
        <v>234</v>
      </c>
      <c r="CX153" s="76" t="s">
        <v>234</v>
      </c>
      <c r="CY153" s="76" t="s">
        <v>234</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45079.6705832986</v>
      </c>
      <c r="DP153" s="103">
        <v>45079.6705832986</v>
      </c>
      <c r="DQ153" s="76" t="s">
        <v>661</v>
      </c>
      <c r="DR153"/>
    </row>
    <row r="154" s="41" customFormat="1" spans="1:122">
      <c r="A154" s="43" t="s">
        <v>442</v>
      </c>
      <c r="B154" s="45">
        <v>44874</v>
      </c>
      <c r="C154" s="45">
        <v>44874</v>
      </c>
      <c r="D154" s="46" t="s">
        <v>641</v>
      </c>
      <c r="E154" s="46" t="s">
        <v>366</v>
      </c>
      <c r="F154" s="46" t="s">
        <v>367</v>
      </c>
      <c r="G154" s="46" t="s">
        <v>209</v>
      </c>
      <c r="H154" s="47">
        <v>1</v>
      </c>
      <c r="I154" s="47">
        <v>0</v>
      </c>
      <c r="J154" s="46" t="s">
        <v>234</v>
      </c>
      <c r="K154" s="46" t="s">
        <v>369</v>
      </c>
      <c r="L154" s="46" t="s">
        <v>369</v>
      </c>
      <c r="M154" s="45">
        <v>44874</v>
      </c>
      <c r="N154" s="46" t="s">
        <v>642</v>
      </c>
      <c r="O154" s="46" t="s">
        <v>366</v>
      </c>
      <c r="P154" s="47">
        <v>0</v>
      </c>
      <c r="Q154" s="46" t="s">
        <v>643</v>
      </c>
      <c r="R154" s="46" t="s">
        <v>644</v>
      </c>
      <c r="S154" s="47">
        <v>86</v>
      </c>
      <c r="T154" s="46" t="s">
        <v>645</v>
      </c>
      <c r="U154" s="47">
        <v>1</v>
      </c>
      <c r="V154" s="46" t="s">
        <v>209</v>
      </c>
      <c r="W154" s="46" t="s">
        <v>374</v>
      </c>
      <c r="X154" s="46" t="s">
        <v>234</v>
      </c>
      <c r="Y154" s="46" t="s">
        <v>375</v>
      </c>
      <c r="Z154" s="46" t="s">
        <v>376</v>
      </c>
      <c r="AA154" s="46" t="s">
        <v>377</v>
      </c>
      <c r="AB154" s="46" t="s">
        <v>409</v>
      </c>
      <c r="AC154" s="47">
        <v>86</v>
      </c>
      <c r="AD154" s="46" t="s">
        <v>379</v>
      </c>
      <c r="AE154" s="62">
        <v>44875.0722569444</v>
      </c>
      <c r="AF154" s="46" t="s">
        <v>410</v>
      </c>
      <c r="AG154" s="46" t="s">
        <v>381</v>
      </c>
      <c r="AH154" s="46" t="s">
        <v>212</v>
      </c>
      <c r="AI154" s="46" t="s">
        <v>213</v>
      </c>
      <c r="AJ154" s="46" t="s">
        <v>210</v>
      </c>
      <c r="AK154" s="46" t="s">
        <v>366</v>
      </c>
      <c r="AL154" s="46" t="s">
        <v>382</v>
      </c>
      <c r="AM154" s="46" t="s">
        <v>366</v>
      </c>
      <c r="AN154" s="46" t="s">
        <v>233</v>
      </c>
      <c r="AO154" s="46" t="s">
        <v>366</v>
      </c>
      <c r="AP154" s="46" t="s">
        <v>379</v>
      </c>
      <c r="AQ154" s="46" t="s">
        <v>379</v>
      </c>
      <c r="AR154" s="46" t="s">
        <v>411</v>
      </c>
      <c r="AS154" s="46" t="s">
        <v>366</v>
      </c>
      <c r="AT154" s="46" t="s">
        <v>366</v>
      </c>
      <c r="AU154" s="47">
        <v>0</v>
      </c>
      <c r="AV154" s="46" t="s">
        <v>366</v>
      </c>
      <c r="AW154" s="46" t="s">
        <v>366</v>
      </c>
      <c r="AX154" s="46" t="s">
        <v>366</v>
      </c>
      <c r="AY154" s="46" t="s">
        <v>658</v>
      </c>
      <c r="AZ154" s="46" t="s">
        <v>659</v>
      </c>
      <c r="BA154" s="46" t="s">
        <v>232</v>
      </c>
      <c r="BB154" s="46" t="s">
        <v>379</v>
      </c>
      <c r="BC154" s="46" t="s">
        <v>382</v>
      </c>
      <c r="BD154" s="46" t="s">
        <v>660</v>
      </c>
      <c r="BE154" s="46" t="s">
        <v>382</v>
      </c>
      <c r="BF154" s="46" t="s">
        <v>387</v>
      </c>
      <c r="BG154" s="46" t="s">
        <v>387</v>
      </c>
      <c r="BH154" s="46" t="s">
        <v>240</v>
      </c>
      <c r="BI154" s="46" t="s">
        <v>234</v>
      </c>
      <c r="BJ154" s="46" t="s">
        <v>234</v>
      </c>
      <c r="BK154" s="46" t="s">
        <v>234</v>
      </c>
      <c r="BL154" s="46" t="s">
        <v>234</v>
      </c>
      <c r="BM154" s="46" t="s">
        <v>399</v>
      </c>
      <c r="BN154" s="46" t="s">
        <v>399</v>
      </c>
      <c r="BO154" s="46" t="s">
        <v>399</v>
      </c>
      <c r="BP154" s="46" t="s">
        <v>366</v>
      </c>
      <c r="BQ154" s="46" t="s">
        <v>366</v>
      </c>
      <c r="BR154" s="46" t="s">
        <v>366</v>
      </c>
      <c r="BS154" s="46" t="s">
        <v>388</v>
      </c>
      <c r="BT154" s="46" t="s">
        <v>382</v>
      </c>
      <c r="BU154" s="46" t="s">
        <v>388</v>
      </c>
      <c r="BV154" s="46" t="s">
        <v>382</v>
      </c>
      <c r="BW154" s="46" t="s">
        <v>523</v>
      </c>
      <c r="BX154" s="46" t="s">
        <v>382</v>
      </c>
      <c r="BY154" s="47">
        <v>17</v>
      </c>
      <c r="BZ154" s="47">
        <v>78486</v>
      </c>
      <c r="CA154" s="47">
        <v>0</v>
      </c>
      <c r="CB154" s="47">
        <v>18</v>
      </c>
      <c r="CC154" s="47">
        <v>9</v>
      </c>
      <c r="CD154" s="46" t="s">
        <v>219</v>
      </c>
      <c r="CE154" s="62">
        <v>45083.58125</v>
      </c>
      <c r="CF154" s="45" t="s">
        <v>389</v>
      </c>
      <c r="CG154" s="66">
        <v>45083.578647037</v>
      </c>
      <c r="CH154" s="67">
        <v>0.578645833333333</v>
      </c>
      <c r="CI154" s="45" t="s">
        <v>389</v>
      </c>
      <c r="CJ154" s="46" t="s">
        <v>390</v>
      </c>
      <c r="CK154" s="46" t="s">
        <v>234</v>
      </c>
      <c r="CL154" s="46" t="s">
        <v>234</v>
      </c>
      <c r="CM154" s="46" t="s">
        <v>225</v>
      </c>
      <c r="CN154" s="46" t="s">
        <v>225</v>
      </c>
      <c r="CO154" s="46" t="s">
        <v>366</v>
      </c>
      <c r="CP154" s="46" t="s">
        <v>225</v>
      </c>
      <c r="CQ154" s="46" t="s">
        <v>391</v>
      </c>
      <c r="CR154" s="46" t="s">
        <v>225</v>
      </c>
      <c r="CS154" s="46" t="s">
        <v>234</v>
      </c>
      <c r="CT154" s="46" t="s">
        <v>234</v>
      </c>
      <c r="CU154" s="46" t="s">
        <v>234</v>
      </c>
      <c r="CV154" s="46" t="s">
        <v>225</v>
      </c>
      <c r="CW154" s="46" t="s">
        <v>234</v>
      </c>
      <c r="CX154" s="46" t="s">
        <v>234</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45083.578647037</v>
      </c>
      <c r="DP154" s="66">
        <v>45083.578647037</v>
      </c>
      <c r="DQ154" s="46" t="s">
        <v>661</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678</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679</v>
      </c>
      <c r="J162" s="41" t="s">
        <v>680</v>
      </c>
      <c r="O162" s="41" t="s">
        <v>448</v>
      </c>
    </row>
    <row r="163" s="41" customFormat="1" spans="1:15">
      <c r="A163" s="79">
        <v>1</v>
      </c>
      <c r="B163" s="80" t="s">
        <v>681</v>
      </c>
      <c r="C163" s="81"/>
      <c r="D163" s="81"/>
      <c r="E163" s="81"/>
      <c r="F163" s="81"/>
      <c r="G163" s="81"/>
      <c r="H163" s="81"/>
      <c r="I163" s="92"/>
      <c r="J163" s="93" t="s">
        <v>681</v>
      </c>
      <c r="K163" s="81"/>
      <c r="L163" s="81"/>
      <c r="M163" s="81"/>
      <c r="N163" s="81"/>
      <c r="O163" s="94">
        <f t="shared" ref="O163:O181" si="16">MATCH(J163,$B$163:$B$181,0)</f>
        <v>1</v>
      </c>
    </row>
    <row r="164" s="41" customFormat="1" spans="1:15">
      <c r="A164" s="82">
        <v>2</v>
      </c>
      <c r="B164" s="83" t="s">
        <v>682</v>
      </c>
      <c r="C164" s="84"/>
      <c r="D164" s="84"/>
      <c r="E164" s="84"/>
      <c r="F164" s="84"/>
      <c r="G164" s="84"/>
      <c r="H164" s="84"/>
      <c r="I164" s="95"/>
      <c r="J164" s="96" t="s">
        <v>682</v>
      </c>
      <c r="K164" s="84"/>
      <c r="L164" s="84"/>
      <c r="M164" s="84"/>
      <c r="N164" s="84"/>
      <c r="O164" s="97">
        <f t="shared" si="16"/>
        <v>2</v>
      </c>
    </row>
    <row r="165" s="41" customFormat="1" spans="1:15">
      <c r="A165" s="82">
        <v>3</v>
      </c>
      <c r="B165" s="83" t="s">
        <v>683</v>
      </c>
      <c r="C165" s="84"/>
      <c r="D165" s="84"/>
      <c r="E165" s="84"/>
      <c r="F165" s="84"/>
      <c r="G165" s="84"/>
      <c r="H165" s="84"/>
      <c r="I165" s="95"/>
      <c r="J165" s="96" t="s">
        <v>683</v>
      </c>
      <c r="K165" s="84"/>
      <c r="L165" s="84"/>
      <c r="M165" s="84"/>
      <c r="N165" s="84"/>
      <c r="O165" s="97">
        <f t="shared" si="16"/>
        <v>3</v>
      </c>
    </row>
    <row r="166" s="41" customFormat="1" spans="1:15">
      <c r="A166" s="82">
        <v>4</v>
      </c>
      <c r="B166" s="83" t="s">
        <v>684</v>
      </c>
      <c r="C166" s="84"/>
      <c r="D166" s="84"/>
      <c r="E166" s="84"/>
      <c r="F166" s="84"/>
      <c r="G166" s="84"/>
      <c r="H166" s="84"/>
      <c r="I166" s="95"/>
      <c r="J166" s="96" t="s">
        <v>684</v>
      </c>
      <c r="K166" s="84"/>
      <c r="L166" s="84"/>
      <c r="M166" s="84"/>
      <c r="N166" s="84"/>
      <c r="O166" s="97">
        <f t="shared" si="16"/>
        <v>4</v>
      </c>
    </row>
    <row r="167" s="41" customFormat="1" spans="1:15">
      <c r="A167" s="82">
        <v>5</v>
      </c>
      <c r="B167" s="83" t="s">
        <v>685</v>
      </c>
      <c r="C167" s="84"/>
      <c r="D167" s="84"/>
      <c r="E167" s="84"/>
      <c r="F167" s="84"/>
      <c r="G167" s="84"/>
      <c r="H167" s="84"/>
      <c r="I167" s="95"/>
      <c r="J167" s="96" t="s">
        <v>685</v>
      </c>
      <c r="K167" s="84"/>
      <c r="L167" s="84"/>
      <c r="M167" s="84"/>
      <c r="N167" s="84"/>
      <c r="O167" s="97">
        <f t="shared" si="16"/>
        <v>5</v>
      </c>
    </row>
    <row r="168" s="41" customFormat="1" spans="1:15">
      <c r="A168" s="82">
        <v>6</v>
      </c>
      <c r="B168" s="83" t="s">
        <v>686</v>
      </c>
      <c r="C168" s="84"/>
      <c r="D168" s="84"/>
      <c r="E168" s="84"/>
      <c r="F168" s="84"/>
      <c r="G168" s="84"/>
      <c r="H168" s="84"/>
      <c r="I168" s="95"/>
      <c r="J168" s="96" t="s">
        <v>686</v>
      </c>
      <c r="K168" s="84"/>
      <c r="L168" s="84"/>
      <c r="M168" s="84"/>
      <c r="N168" s="84"/>
      <c r="O168" s="97">
        <f t="shared" si="16"/>
        <v>6</v>
      </c>
    </row>
    <row r="169" s="41" customFormat="1" spans="1:15">
      <c r="A169" s="82">
        <v>7</v>
      </c>
      <c r="B169" s="83" t="s">
        <v>687</v>
      </c>
      <c r="C169" s="84"/>
      <c r="D169" s="84"/>
      <c r="E169" s="84"/>
      <c r="F169" s="84"/>
      <c r="G169" s="84"/>
      <c r="H169" s="84"/>
      <c r="I169" s="95"/>
      <c r="J169" s="96" t="s">
        <v>687</v>
      </c>
      <c r="K169" s="84"/>
      <c r="L169" s="84"/>
      <c r="M169" s="84"/>
      <c r="N169" s="84"/>
      <c r="O169" s="97">
        <f t="shared" si="16"/>
        <v>7</v>
      </c>
    </row>
    <row r="170" s="41" customFormat="1" spans="1:15">
      <c r="A170" s="82">
        <v>8</v>
      </c>
      <c r="B170" s="83" t="s">
        <v>688</v>
      </c>
      <c r="C170" s="84"/>
      <c r="D170" s="84"/>
      <c r="E170" s="84"/>
      <c r="F170" s="84"/>
      <c r="G170" s="84"/>
      <c r="H170" s="84"/>
      <c r="I170" s="95"/>
      <c r="J170" s="96" t="s">
        <v>688</v>
      </c>
      <c r="K170" s="84"/>
      <c r="L170" s="84"/>
      <c r="M170" s="84"/>
      <c r="N170" s="84"/>
      <c r="O170" s="97">
        <f t="shared" si="16"/>
        <v>8</v>
      </c>
    </row>
    <row r="171" s="41" customFormat="1" spans="1:15">
      <c r="A171" s="82">
        <v>9</v>
      </c>
      <c r="B171" s="83" t="s">
        <v>689</v>
      </c>
      <c r="C171" s="84"/>
      <c r="D171" s="84"/>
      <c r="E171" s="84"/>
      <c r="F171" s="84"/>
      <c r="G171" s="84"/>
      <c r="H171" s="84"/>
      <c r="I171" s="95"/>
      <c r="J171" s="96" t="s">
        <v>689</v>
      </c>
      <c r="K171" s="84"/>
      <c r="L171" s="84"/>
      <c r="M171" s="84"/>
      <c r="N171" s="84"/>
      <c r="O171" s="97">
        <f t="shared" si="16"/>
        <v>9</v>
      </c>
    </row>
    <row r="172" s="41" customFormat="1" spans="1:15">
      <c r="A172" s="82">
        <v>10</v>
      </c>
      <c r="B172" s="83" t="s">
        <v>690</v>
      </c>
      <c r="C172" s="84"/>
      <c r="D172" s="84"/>
      <c r="E172" s="84"/>
      <c r="F172" s="84"/>
      <c r="G172" s="84"/>
      <c r="H172" s="84"/>
      <c r="I172" s="95"/>
      <c r="J172" s="96" t="s">
        <v>690</v>
      </c>
      <c r="K172" s="84"/>
      <c r="L172" s="84"/>
      <c r="M172" s="84"/>
      <c r="N172" s="84"/>
      <c r="O172" s="97">
        <f t="shared" si="16"/>
        <v>10</v>
      </c>
    </row>
    <row r="173" s="41" customFormat="1" spans="1:15">
      <c r="A173" s="82">
        <v>11</v>
      </c>
      <c r="B173" s="83" t="s">
        <v>691</v>
      </c>
      <c r="C173" s="85"/>
      <c r="D173" s="85"/>
      <c r="E173" s="85"/>
      <c r="F173" s="85"/>
      <c r="G173" s="85"/>
      <c r="H173" s="85"/>
      <c r="I173" s="85"/>
      <c r="J173" s="96" t="s">
        <v>691</v>
      </c>
      <c r="K173" s="85"/>
      <c r="L173" s="85"/>
      <c r="M173" s="85"/>
      <c r="N173" s="85"/>
      <c r="O173" s="112">
        <f t="shared" si="16"/>
        <v>11</v>
      </c>
    </row>
    <row r="174" spans="1:122">
      <c r="A174" s="82">
        <v>12</v>
      </c>
      <c r="B174" s="83" t="s">
        <v>692</v>
      </c>
      <c r="C174" s="86"/>
      <c r="D174" s="86"/>
      <c r="E174" s="86"/>
      <c r="F174" s="86"/>
      <c r="G174" s="87"/>
      <c r="H174" s="87"/>
      <c r="I174" s="86"/>
      <c r="J174" s="96" t="s">
        <v>692</v>
      </c>
      <c r="K174" s="86"/>
      <c r="L174" s="98"/>
      <c r="M174" s="86"/>
      <c r="N174" s="86"/>
      <c r="O174" s="113">
        <f t="shared" si="16"/>
        <v>12</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13</v>
      </c>
      <c r="B175" s="83" t="s">
        <v>693</v>
      </c>
      <c r="C175" s="86"/>
      <c r="D175" s="86"/>
      <c r="E175" s="86"/>
      <c r="F175" s="86"/>
      <c r="G175" s="87"/>
      <c r="H175" s="87"/>
      <c r="I175" s="86"/>
      <c r="J175" s="96" t="s">
        <v>693</v>
      </c>
      <c r="K175" s="86"/>
      <c r="L175" s="98"/>
      <c r="M175" s="86"/>
      <c r="N175" s="86"/>
      <c r="O175" s="113">
        <f t="shared" si="16"/>
        <v>13</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14</v>
      </c>
      <c r="B176" s="83" t="s">
        <v>694</v>
      </c>
      <c r="C176" s="86"/>
      <c r="D176" s="86"/>
      <c r="E176" s="86"/>
      <c r="F176" s="86"/>
      <c r="G176" s="87"/>
      <c r="H176" s="87"/>
      <c r="I176" s="86"/>
      <c r="J176" s="96" t="s">
        <v>694</v>
      </c>
      <c r="K176" s="86"/>
      <c r="L176" s="98"/>
      <c r="M176" s="86"/>
      <c r="N176" s="86"/>
      <c r="O176" s="113">
        <f t="shared" si="16"/>
        <v>14</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15</v>
      </c>
      <c r="B177" s="83" t="s">
        <v>695</v>
      </c>
      <c r="C177" s="86"/>
      <c r="D177" s="86"/>
      <c r="E177" s="86"/>
      <c r="F177" s="86"/>
      <c r="G177" s="87"/>
      <c r="H177" s="87"/>
      <c r="I177" s="86"/>
      <c r="J177" s="96" t="s">
        <v>695</v>
      </c>
      <c r="K177" s="86"/>
      <c r="L177" s="98"/>
      <c r="M177" s="86"/>
      <c r="N177" s="86"/>
      <c r="O177" s="113">
        <f t="shared" si="16"/>
        <v>15</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2">
        <v>16</v>
      </c>
      <c r="B178" s="83" t="s">
        <v>696</v>
      </c>
      <c r="C178" s="86"/>
      <c r="D178" s="86"/>
      <c r="E178" s="86"/>
      <c r="F178" s="86"/>
      <c r="G178" s="87"/>
      <c r="H178" s="87"/>
      <c r="I178" s="86"/>
      <c r="J178" s="96" t="s">
        <v>696</v>
      </c>
      <c r="K178" s="86"/>
      <c r="L178" s="98"/>
      <c r="M178" s="86"/>
      <c r="N178" s="86"/>
      <c r="O178" s="113">
        <f t="shared" si="16"/>
        <v>16</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82">
        <v>17</v>
      </c>
      <c r="B179" s="83" t="s">
        <v>697</v>
      </c>
      <c r="C179" s="86"/>
      <c r="D179" s="86"/>
      <c r="E179" s="86"/>
      <c r="F179" s="86"/>
      <c r="G179" s="87"/>
      <c r="H179" s="87"/>
      <c r="I179" s="86"/>
      <c r="J179" s="96" t="s">
        <v>697</v>
      </c>
      <c r="K179" s="86"/>
      <c r="L179" s="98"/>
      <c r="M179" s="86"/>
      <c r="N179" s="86"/>
      <c r="O179" s="113">
        <f t="shared" si="16"/>
        <v>17</v>
      </c>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82">
        <v>18</v>
      </c>
      <c r="B180" s="83" t="s">
        <v>698</v>
      </c>
      <c r="C180" s="86"/>
      <c r="D180" s="86"/>
      <c r="E180" s="86"/>
      <c r="F180" s="86"/>
      <c r="G180" s="87"/>
      <c r="H180" s="87"/>
      <c r="I180" s="86"/>
      <c r="J180" s="96" t="s">
        <v>698</v>
      </c>
      <c r="K180" s="86"/>
      <c r="L180" s="98"/>
      <c r="M180" s="86"/>
      <c r="N180" s="86"/>
      <c r="O180" s="113">
        <f t="shared" si="16"/>
        <v>18</v>
      </c>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88">
        <v>19</v>
      </c>
      <c r="B181" s="89" t="s">
        <v>699</v>
      </c>
      <c r="C181" s="90"/>
      <c r="D181" s="90"/>
      <c r="E181" s="90"/>
      <c r="F181" s="90"/>
      <c r="G181" s="91"/>
      <c r="H181" s="91"/>
      <c r="I181" s="90"/>
      <c r="J181" s="99" t="s">
        <v>699</v>
      </c>
      <c r="K181" s="90"/>
      <c r="L181" s="100"/>
      <c r="M181" s="90"/>
      <c r="N181" s="90"/>
      <c r="O181" s="114">
        <f t="shared" si="16"/>
        <v>19</v>
      </c>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51"/>
      <c r="B182" s="51"/>
      <c r="C182" s="52"/>
      <c r="D182" s="52"/>
      <c r="E182" s="52"/>
      <c r="F182" s="52"/>
      <c r="G182" s="53"/>
      <c r="H182" s="53"/>
      <c r="I182" s="52"/>
      <c r="J182" s="52"/>
      <c r="K182" s="52"/>
      <c r="L182" s="51"/>
      <c r="M182" s="52"/>
      <c r="N182" s="52"/>
      <c r="O182" s="53"/>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51"/>
      <c r="B183" s="51"/>
      <c r="C183" s="52"/>
      <c r="D183" s="52"/>
      <c r="E183" s="52"/>
      <c r="F183" s="52"/>
      <c r="G183" s="53"/>
      <c r="H183" s="53"/>
      <c r="I183" s="52"/>
      <c r="J183" s="52"/>
      <c r="K183" s="52"/>
      <c r="L183" s="51"/>
      <c r="M183" s="52"/>
      <c r="N183" s="52"/>
      <c r="O183" s="53"/>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8" sqref="A8"/>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695</v>
      </c>
      <c r="B2" s="28"/>
      <c r="C2" s="28"/>
      <c r="D2" s="29"/>
      <c r="E2" s="30" t="s">
        <v>695</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26400890200</v>
      </c>
      <c r="C8" s="33"/>
      <c r="D8" s="33"/>
      <c r="E8" s="34" t="s">
        <v>465</v>
      </c>
      <c r="F8" s="36" t="str">
        <f>MIDB($E$2,9,11)</f>
        <v>26400890200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0000795</v>
      </c>
      <c r="C12" s="33"/>
      <c r="D12" s="33"/>
      <c r="E12" s="34" t="s">
        <v>469</v>
      </c>
      <c r="F12" s="36" t="str">
        <f>MIDB($E$2,20,7)</f>
        <v>0000795</v>
      </c>
      <c r="G12" s="34"/>
      <c r="H12" s="34"/>
    </row>
    <row r="13" spans="1:8">
      <c r="A13" s="33" t="s">
        <v>470</v>
      </c>
      <c r="B13" s="35" t="str">
        <f>MIDB($A$2,27,11)</f>
        <v>26400890201</v>
      </c>
      <c r="C13" s="33"/>
      <c r="D13" s="33"/>
      <c r="E13" s="34" t="s">
        <v>470</v>
      </c>
      <c r="F13" s="36" t="str">
        <f>MIDB($E$2,27,11)</f>
        <v>26400890201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0000795</v>
      </c>
      <c r="C17" s="33"/>
      <c r="D17" s="33"/>
      <c r="E17" s="34" t="s">
        <v>471</v>
      </c>
      <c r="F17" s="36" t="str">
        <f>MIDB($E$2,38,7)</f>
        <v>0000795</v>
      </c>
      <c r="G17" s="34"/>
      <c r="H17" s="34"/>
    </row>
    <row r="18" spans="1:8">
      <c r="A18" s="33" t="s">
        <v>472</v>
      </c>
      <c r="B18" s="35" t="str">
        <f>MIDB($A$2,45,8)</f>
        <v>     126</v>
      </c>
      <c r="C18" s="33"/>
      <c r="D18" s="33"/>
      <c r="E18" s="34" t="s">
        <v>472</v>
      </c>
      <c r="F18" s="36" t="str">
        <f>MIDB($E$2,45,8)</f>
        <v>     126</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110"/>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5</v>
      </c>
      <c r="C29" s="33"/>
      <c r="D29" s="33"/>
      <c r="E29" s="34" t="s">
        <v>482</v>
      </c>
      <c r="F29" s="37" t="str">
        <f>MIDB($E$2,73,1)</f>
        <v>5</v>
      </c>
      <c r="G29" s="34"/>
      <c r="H29" s="34"/>
    </row>
    <row r="30" spans="1:8">
      <c r="A30" s="33" t="s">
        <v>483</v>
      </c>
      <c r="B30" s="37" t="str">
        <f>MIDB($A$2,74,1)</f>
        <v>5</v>
      </c>
      <c r="C30" s="33"/>
      <c r="D30" s="33"/>
      <c r="E30" s="34" t="s">
        <v>483</v>
      </c>
      <c r="F30" s="37" t="str">
        <f>MIDB($E$2,74,1)</f>
        <v>5</v>
      </c>
      <c r="G30" s="34"/>
      <c r="H30" s="34"/>
    </row>
    <row r="31" spans="1:8">
      <c r="A31" s="33" t="s">
        <v>484</v>
      </c>
      <c r="B31" s="37" t="str">
        <f>MIDB($A$2,75,1)</f>
        <v>5</v>
      </c>
      <c r="C31" s="33"/>
      <c r="D31" s="33"/>
      <c r="E31" s="34" t="s">
        <v>484</v>
      </c>
      <c r="F31" s="37" t="str">
        <f>MIDB($E$2,75,1)</f>
        <v>5</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078486</v>
      </c>
      <c r="C44" s="38"/>
      <c r="D44" s="38"/>
      <c r="E44" s="39" t="s">
        <v>495</v>
      </c>
      <c r="F44" s="36" t="str">
        <f>MIDB($E$2,105,6)</f>
        <v>078486</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 right="0.75" top="1" bottom="1" header="0.509027777777778" footer="0.509027777777778"/>
  <pageSetup paperSize="9" scale="56" orientation="landscape"/>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8"/>
  <sheetViews>
    <sheetView showGridLines="0" view="pageBreakPreview" zoomScale="70" zoomScaleNormal="70" zoomScaleSheetLayoutView="70" workbookViewId="0">
      <selection activeCell="A2" sqref="A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700</v>
      </c>
    </row>
    <row r="3" ht="30.75" spans="1:1">
      <c r="A3" s="23" t="s">
        <v>701</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702</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513</v>
      </c>
      <c r="D70" s="76" t="s">
        <v>366</v>
      </c>
      <c r="E70" s="76" t="s">
        <v>367</v>
      </c>
      <c r="F70" s="76" t="s">
        <v>368</v>
      </c>
      <c r="G70" s="77">
        <v>1</v>
      </c>
      <c r="H70" s="77">
        <v>0</v>
      </c>
      <c r="I70" s="76" t="s">
        <v>234</v>
      </c>
      <c r="J70" s="76" t="s">
        <v>369</v>
      </c>
      <c r="K70" s="76" t="s">
        <v>369</v>
      </c>
      <c r="L70" s="75">
        <v>44874</v>
      </c>
      <c r="M70" s="76" t="s">
        <v>514</v>
      </c>
      <c r="N70" s="76" t="s">
        <v>366</v>
      </c>
      <c r="O70" s="77">
        <v>0</v>
      </c>
      <c r="P70" s="76" t="s">
        <v>515</v>
      </c>
      <c r="Q70" s="76" t="s">
        <v>516</v>
      </c>
      <c r="R70" s="77">
        <v>25</v>
      </c>
      <c r="S70" s="76" t="s">
        <v>517</v>
      </c>
      <c r="T70" s="77">
        <v>5</v>
      </c>
      <c r="U70" s="76" t="s">
        <v>368</v>
      </c>
      <c r="V70" s="76" t="s">
        <v>374</v>
      </c>
      <c r="W70" s="76" t="s">
        <v>234</v>
      </c>
      <c r="X70" s="76" t="s">
        <v>375</v>
      </c>
      <c r="Y70" s="76" t="s">
        <v>376</v>
      </c>
      <c r="Z70" s="76" t="s">
        <v>377</v>
      </c>
      <c r="AA70" s="76" t="s">
        <v>518</v>
      </c>
      <c r="AB70" s="77">
        <v>125</v>
      </c>
      <c r="AC70" s="76" t="s">
        <v>379</v>
      </c>
      <c r="AD70" s="102">
        <v>44875.1368981482</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525</v>
      </c>
      <c r="AY70" s="76" t="s">
        <v>526</v>
      </c>
      <c r="AZ70" s="76" t="s">
        <v>232</v>
      </c>
      <c r="BA70" s="76" t="s">
        <v>379</v>
      </c>
      <c r="BB70" s="76" t="s">
        <v>382</v>
      </c>
      <c r="BC70" s="76" t="s">
        <v>527</v>
      </c>
      <c r="BD70" s="76" t="s">
        <v>382</v>
      </c>
      <c r="BE70" s="76" t="s">
        <v>387</v>
      </c>
      <c r="BF70" s="76" t="s">
        <v>387</v>
      </c>
      <c r="BG70" s="76" t="s">
        <v>240</v>
      </c>
      <c r="BH70" s="76" t="s">
        <v>234</v>
      </c>
      <c r="BI70" s="76" t="s">
        <v>234</v>
      </c>
      <c r="BJ70" s="76" t="s">
        <v>234</v>
      </c>
      <c r="BK70" s="76" t="s">
        <v>234</v>
      </c>
      <c r="BL70" s="76" t="s">
        <v>399</v>
      </c>
      <c r="BM70" s="76" t="s">
        <v>399</v>
      </c>
      <c r="BN70" s="76" t="s">
        <v>399</v>
      </c>
      <c r="BO70" s="76" t="s">
        <v>366</v>
      </c>
      <c r="BP70" s="76" t="s">
        <v>366</v>
      </c>
      <c r="BQ70" s="76" t="s">
        <v>366</v>
      </c>
      <c r="BR70" s="76" t="s">
        <v>522</v>
      </c>
      <c r="BS70" s="76" t="s">
        <v>382</v>
      </c>
      <c r="BT70" s="76" t="s">
        <v>523</v>
      </c>
      <c r="BU70" s="76" t="s">
        <v>382</v>
      </c>
      <c r="BV70" s="76" t="s">
        <v>523</v>
      </c>
      <c r="BW70" s="76" t="s">
        <v>382</v>
      </c>
      <c r="BX70" s="77">
        <v>1</v>
      </c>
      <c r="BY70" s="77">
        <v>7925</v>
      </c>
      <c r="BZ70" s="77">
        <v>0</v>
      </c>
      <c r="CA70" s="77">
        <v>6</v>
      </c>
      <c r="CB70" s="77">
        <v>7</v>
      </c>
      <c r="CC70" s="76" t="s">
        <v>219</v>
      </c>
      <c r="CD70" s="102">
        <v>45082.5777662037</v>
      </c>
      <c r="CE70" s="75" t="s">
        <v>389</v>
      </c>
      <c r="CF70" s="103">
        <v>45082.5754611458</v>
      </c>
      <c r="CG70" s="104">
        <v>0.575451388888889</v>
      </c>
      <c r="CH70" s="75" t="s">
        <v>389</v>
      </c>
      <c r="CI70" s="76" t="s">
        <v>390</v>
      </c>
      <c r="CJ70" s="76" t="s">
        <v>234</v>
      </c>
      <c r="CK70" s="76" t="s">
        <v>234</v>
      </c>
      <c r="CL70" s="76" t="s">
        <v>225</v>
      </c>
      <c r="CM70" s="76" t="s">
        <v>225</v>
      </c>
      <c r="CN70" s="76" t="s">
        <v>366</v>
      </c>
      <c r="CO70" s="76" t="s">
        <v>225</v>
      </c>
      <c r="CP70" s="76" t="s">
        <v>391</v>
      </c>
      <c r="CQ70" s="76" t="s">
        <v>225</v>
      </c>
      <c r="CR70" s="76" t="s">
        <v>225</v>
      </c>
      <c r="CS70" s="76" t="s">
        <v>234</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45082.5754611458</v>
      </c>
      <c r="DO70" s="103">
        <v>45082.5754611458</v>
      </c>
      <c r="DP70" s="76" t="s">
        <v>530</v>
      </c>
    </row>
    <row r="71" spans="1:120">
      <c r="A71" s="75">
        <v>44874</v>
      </c>
      <c r="B71" s="75">
        <v>44874</v>
      </c>
      <c r="C71" s="76" t="s">
        <v>513</v>
      </c>
      <c r="D71" s="76" t="s">
        <v>366</v>
      </c>
      <c r="E71" s="76" t="s">
        <v>367</v>
      </c>
      <c r="F71" s="76" t="s">
        <v>393</v>
      </c>
      <c r="G71" s="77">
        <v>1</v>
      </c>
      <c r="H71" s="77">
        <v>0</v>
      </c>
      <c r="I71" s="76" t="s">
        <v>234</v>
      </c>
      <c r="J71" s="76" t="s">
        <v>369</v>
      </c>
      <c r="K71" s="76" t="s">
        <v>369</v>
      </c>
      <c r="L71" s="75">
        <v>44874</v>
      </c>
      <c r="M71" s="76" t="s">
        <v>514</v>
      </c>
      <c r="N71" s="76" t="s">
        <v>366</v>
      </c>
      <c r="O71" s="77">
        <v>0</v>
      </c>
      <c r="P71" s="76" t="s">
        <v>515</v>
      </c>
      <c r="Q71" s="76" t="s">
        <v>516</v>
      </c>
      <c r="R71" s="77">
        <v>25</v>
      </c>
      <c r="S71" s="76" t="s">
        <v>517</v>
      </c>
      <c r="T71" s="77">
        <v>5</v>
      </c>
      <c r="U71" s="76" t="s">
        <v>393</v>
      </c>
      <c r="V71" s="76" t="s">
        <v>374</v>
      </c>
      <c r="W71" s="76" t="s">
        <v>234</v>
      </c>
      <c r="X71" s="76" t="s">
        <v>375</v>
      </c>
      <c r="Y71" s="76" t="s">
        <v>376</v>
      </c>
      <c r="Z71" s="76" t="s">
        <v>377</v>
      </c>
      <c r="AA71" s="76" t="s">
        <v>394</v>
      </c>
      <c r="AB71" s="77">
        <v>125</v>
      </c>
      <c r="AC71" s="76" t="s">
        <v>379</v>
      </c>
      <c r="AD71" s="102">
        <v>44875.1368981482</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703</v>
      </c>
      <c r="AY71" s="76" t="s">
        <v>704</v>
      </c>
      <c r="AZ71" s="76" t="s">
        <v>232</v>
      </c>
      <c r="BA71" s="76" t="s">
        <v>379</v>
      </c>
      <c r="BB71" s="76" t="s">
        <v>382</v>
      </c>
      <c r="BC71" s="76" t="s">
        <v>705</v>
      </c>
      <c r="BD71" s="76" t="s">
        <v>382</v>
      </c>
      <c r="BE71" s="76" t="s">
        <v>528</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522</v>
      </c>
      <c r="BS71" s="76" t="s">
        <v>382</v>
      </c>
      <c r="BT71" s="76" t="s">
        <v>523</v>
      </c>
      <c r="BU71" s="76" t="s">
        <v>382</v>
      </c>
      <c r="BV71" s="76" t="s">
        <v>523</v>
      </c>
      <c r="BW71" s="76" t="s">
        <v>382</v>
      </c>
      <c r="BX71" s="77">
        <v>1</v>
      </c>
      <c r="BY71" s="77">
        <v>7925</v>
      </c>
      <c r="BZ71" s="77">
        <v>0</v>
      </c>
      <c r="CA71" s="77">
        <v>14</v>
      </c>
      <c r="CB71" s="77">
        <v>20</v>
      </c>
      <c r="CC71" s="76" t="s">
        <v>219</v>
      </c>
      <c r="CD71" s="102">
        <v>45082.5777662037</v>
      </c>
      <c r="CE71" s="75" t="s">
        <v>389</v>
      </c>
      <c r="CF71" s="103">
        <v>45082.5754611343</v>
      </c>
      <c r="CG71" s="104">
        <v>0.575451388888889</v>
      </c>
      <c r="CH71" s="75" t="s">
        <v>389</v>
      </c>
      <c r="CI71" s="76" t="s">
        <v>390</v>
      </c>
      <c r="CJ71" s="76" t="s">
        <v>234</v>
      </c>
      <c r="CK71" s="76" t="s">
        <v>234</v>
      </c>
      <c r="CL71" s="76" t="s">
        <v>225</v>
      </c>
      <c r="CM71" s="76" t="s">
        <v>225</v>
      </c>
      <c r="CN71" s="76" t="s">
        <v>366</v>
      </c>
      <c r="CO71" s="76" t="s">
        <v>225</v>
      </c>
      <c r="CP71" s="76" t="s">
        <v>391</v>
      </c>
      <c r="CQ71" s="76" t="s">
        <v>225</v>
      </c>
      <c r="CR71" s="76" t="s">
        <v>234</v>
      </c>
      <c r="CS71" s="76" t="s">
        <v>234</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45082.5754611343</v>
      </c>
      <c r="DO71" s="103">
        <v>45082.5754611343</v>
      </c>
      <c r="DP71" s="76" t="s">
        <v>706</v>
      </c>
    </row>
    <row r="72" spans="1:120">
      <c r="A72" s="75">
        <v>44874</v>
      </c>
      <c r="B72" s="75">
        <v>44874</v>
      </c>
      <c r="C72" s="76" t="s">
        <v>513</v>
      </c>
      <c r="D72" s="76" t="s">
        <v>366</v>
      </c>
      <c r="E72" s="76" t="s">
        <v>367</v>
      </c>
      <c r="F72" s="76" t="s">
        <v>401</v>
      </c>
      <c r="G72" s="77">
        <v>1</v>
      </c>
      <c r="H72" s="77">
        <v>0</v>
      </c>
      <c r="I72" s="76" t="s">
        <v>234</v>
      </c>
      <c r="J72" s="76" t="s">
        <v>369</v>
      </c>
      <c r="K72" s="76" t="s">
        <v>369</v>
      </c>
      <c r="L72" s="75">
        <v>44874</v>
      </c>
      <c r="M72" s="76" t="s">
        <v>514</v>
      </c>
      <c r="N72" s="76" t="s">
        <v>366</v>
      </c>
      <c r="O72" s="77">
        <v>0</v>
      </c>
      <c r="P72" s="76" t="s">
        <v>515</v>
      </c>
      <c r="Q72" s="76" t="s">
        <v>516</v>
      </c>
      <c r="R72" s="77">
        <v>25</v>
      </c>
      <c r="S72" s="76" t="s">
        <v>517</v>
      </c>
      <c r="T72" s="77">
        <v>5</v>
      </c>
      <c r="U72" s="76" t="s">
        <v>401</v>
      </c>
      <c r="V72" s="76" t="s">
        <v>374</v>
      </c>
      <c r="W72" s="76" t="s">
        <v>234</v>
      </c>
      <c r="X72" s="76" t="s">
        <v>375</v>
      </c>
      <c r="Y72" s="76" t="s">
        <v>376</v>
      </c>
      <c r="Z72" s="76" t="s">
        <v>377</v>
      </c>
      <c r="AA72" s="76" t="s">
        <v>531</v>
      </c>
      <c r="AB72" s="77">
        <v>125</v>
      </c>
      <c r="AC72" s="76" t="s">
        <v>379</v>
      </c>
      <c r="AD72" s="102">
        <v>44875.1368981482</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707</v>
      </c>
      <c r="AY72" s="76" t="s">
        <v>708</v>
      </c>
      <c r="AZ72" s="76" t="s">
        <v>232</v>
      </c>
      <c r="BA72" s="76" t="s">
        <v>379</v>
      </c>
      <c r="BB72" s="76" t="s">
        <v>382</v>
      </c>
      <c r="BC72" s="76" t="s">
        <v>709</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522</v>
      </c>
      <c r="BS72" s="76" t="s">
        <v>382</v>
      </c>
      <c r="BT72" s="76" t="s">
        <v>523</v>
      </c>
      <c r="BU72" s="76" t="s">
        <v>382</v>
      </c>
      <c r="BV72" s="76" t="s">
        <v>523</v>
      </c>
      <c r="BW72" s="76" t="s">
        <v>382</v>
      </c>
      <c r="BX72" s="77">
        <v>1</v>
      </c>
      <c r="BY72" s="77">
        <v>7925</v>
      </c>
      <c r="BZ72" s="77">
        <v>0</v>
      </c>
      <c r="CA72" s="77">
        <v>13</v>
      </c>
      <c r="CB72" s="77">
        <v>19</v>
      </c>
      <c r="CC72" s="76" t="s">
        <v>219</v>
      </c>
      <c r="CD72" s="102">
        <v>45082.5777662037</v>
      </c>
      <c r="CE72" s="75" t="s">
        <v>389</v>
      </c>
      <c r="CF72" s="103">
        <v>45082.5754611343</v>
      </c>
      <c r="CG72" s="104">
        <v>0.575451388888889</v>
      </c>
      <c r="CH72" s="75" t="s">
        <v>389</v>
      </c>
      <c r="CI72" s="76" t="s">
        <v>390</v>
      </c>
      <c r="CJ72" s="76" t="s">
        <v>234</v>
      </c>
      <c r="CK72" s="76" t="s">
        <v>234</v>
      </c>
      <c r="CL72" s="76" t="s">
        <v>225</v>
      </c>
      <c r="CM72" s="76" t="s">
        <v>225</v>
      </c>
      <c r="CN72" s="76" t="s">
        <v>366</v>
      </c>
      <c r="CO72" s="76" t="s">
        <v>225</v>
      </c>
      <c r="CP72" s="76" t="s">
        <v>391</v>
      </c>
      <c r="CQ72" s="76" t="s">
        <v>225</v>
      </c>
      <c r="CR72" s="76" t="s">
        <v>225</v>
      </c>
      <c r="CS72" s="76" t="s">
        <v>234</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45082.5754611343</v>
      </c>
      <c r="DO72" s="103">
        <v>45082.5754611343</v>
      </c>
      <c r="DP72" s="76" t="s">
        <v>710</v>
      </c>
    </row>
    <row r="73" spans="1:120">
      <c r="A73" s="75">
        <v>44874</v>
      </c>
      <c r="B73" s="75">
        <v>44874</v>
      </c>
      <c r="C73" s="76" t="s">
        <v>513</v>
      </c>
      <c r="D73" s="76" t="s">
        <v>366</v>
      </c>
      <c r="E73" s="76" t="s">
        <v>367</v>
      </c>
      <c r="F73" s="76" t="s">
        <v>235</v>
      </c>
      <c r="G73" s="77">
        <v>1</v>
      </c>
      <c r="H73" s="77">
        <v>0</v>
      </c>
      <c r="I73" s="76" t="s">
        <v>234</v>
      </c>
      <c r="J73" s="76" t="s">
        <v>369</v>
      </c>
      <c r="K73" s="76" t="s">
        <v>369</v>
      </c>
      <c r="L73" s="75">
        <v>44874</v>
      </c>
      <c r="M73" s="76" t="s">
        <v>514</v>
      </c>
      <c r="N73" s="76" t="s">
        <v>366</v>
      </c>
      <c r="O73" s="77">
        <v>0</v>
      </c>
      <c r="P73" s="76" t="s">
        <v>515</v>
      </c>
      <c r="Q73" s="76" t="s">
        <v>516</v>
      </c>
      <c r="R73" s="77">
        <v>25</v>
      </c>
      <c r="S73" s="76" t="s">
        <v>517</v>
      </c>
      <c r="T73" s="77">
        <v>5</v>
      </c>
      <c r="U73" s="76" t="s">
        <v>235</v>
      </c>
      <c r="V73" s="76" t="s">
        <v>374</v>
      </c>
      <c r="W73" s="76" t="s">
        <v>234</v>
      </c>
      <c r="X73" s="76" t="s">
        <v>375</v>
      </c>
      <c r="Y73" s="76" t="s">
        <v>376</v>
      </c>
      <c r="Z73" s="76" t="s">
        <v>377</v>
      </c>
      <c r="AA73" s="76" t="s">
        <v>409</v>
      </c>
      <c r="AB73" s="77">
        <v>125</v>
      </c>
      <c r="AC73" s="76" t="s">
        <v>379</v>
      </c>
      <c r="AD73" s="102">
        <v>44875.1368981482</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711</v>
      </c>
      <c r="AY73" s="76" t="s">
        <v>712</v>
      </c>
      <c r="AZ73" s="76" t="s">
        <v>232</v>
      </c>
      <c r="BA73" s="76" t="s">
        <v>379</v>
      </c>
      <c r="BB73" s="76" t="s">
        <v>382</v>
      </c>
      <c r="BC73" s="76" t="s">
        <v>713</v>
      </c>
      <c r="BD73" s="76" t="s">
        <v>382</v>
      </c>
      <c r="BE73" s="76" t="s">
        <v>387</v>
      </c>
      <c r="BF73" s="76" t="s">
        <v>387</v>
      </c>
      <c r="BG73" s="76" t="s">
        <v>240</v>
      </c>
      <c r="BH73" s="76" t="s">
        <v>234</v>
      </c>
      <c r="BI73" s="76" t="s">
        <v>234</v>
      </c>
      <c r="BJ73" s="76" t="s">
        <v>234</v>
      </c>
      <c r="BK73" s="76" t="s">
        <v>234</v>
      </c>
      <c r="BL73" s="76" t="s">
        <v>399</v>
      </c>
      <c r="BM73" s="76" t="s">
        <v>399</v>
      </c>
      <c r="BN73" s="76" t="s">
        <v>399</v>
      </c>
      <c r="BO73" s="76" t="s">
        <v>366</v>
      </c>
      <c r="BP73" s="76" t="s">
        <v>366</v>
      </c>
      <c r="BQ73" s="76" t="s">
        <v>366</v>
      </c>
      <c r="BR73" s="76" t="s">
        <v>522</v>
      </c>
      <c r="BS73" s="76" t="s">
        <v>382</v>
      </c>
      <c r="BT73" s="76" t="s">
        <v>523</v>
      </c>
      <c r="BU73" s="76" t="s">
        <v>382</v>
      </c>
      <c r="BV73" s="76" t="s">
        <v>523</v>
      </c>
      <c r="BW73" s="76" t="s">
        <v>382</v>
      </c>
      <c r="BX73" s="77">
        <v>1</v>
      </c>
      <c r="BY73" s="77">
        <v>7925</v>
      </c>
      <c r="BZ73" s="77">
        <v>0</v>
      </c>
      <c r="CA73" s="77">
        <v>6</v>
      </c>
      <c r="CB73" s="77">
        <v>19</v>
      </c>
      <c r="CC73" s="76" t="s">
        <v>219</v>
      </c>
      <c r="CD73" s="102">
        <v>45082.5777662037</v>
      </c>
      <c r="CE73" s="75" t="s">
        <v>389</v>
      </c>
      <c r="CF73" s="103">
        <v>45082.5754611574</v>
      </c>
      <c r="CG73" s="104">
        <v>0.575451388888889</v>
      </c>
      <c r="CH73" s="75" t="s">
        <v>389</v>
      </c>
      <c r="CI73" s="76" t="s">
        <v>390</v>
      </c>
      <c r="CJ73" s="76" t="s">
        <v>234</v>
      </c>
      <c r="CK73" s="76" t="s">
        <v>234</v>
      </c>
      <c r="CL73" s="76" t="s">
        <v>225</v>
      </c>
      <c r="CM73" s="76" t="s">
        <v>225</v>
      </c>
      <c r="CN73" s="76" t="s">
        <v>366</v>
      </c>
      <c r="CO73" s="76" t="s">
        <v>225</v>
      </c>
      <c r="CP73" s="76" t="s">
        <v>391</v>
      </c>
      <c r="CQ73" s="76" t="s">
        <v>225</v>
      </c>
      <c r="CR73" s="76" t="s">
        <v>234</v>
      </c>
      <c r="CS73" s="76" t="s">
        <v>234</v>
      </c>
      <c r="CT73" s="76" t="s">
        <v>234</v>
      </c>
      <c r="CU73" s="76" t="s">
        <v>225</v>
      </c>
      <c r="CV73" s="76" t="s">
        <v>234</v>
      </c>
      <c r="CW73" s="76" t="s">
        <v>234</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45082.5754611574</v>
      </c>
      <c r="DO73" s="103">
        <v>45082.5754611574</v>
      </c>
      <c r="DP73" s="76" t="s">
        <v>714</v>
      </c>
    </row>
    <row r="74" spans="1:120">
      <c r="A74" s="75">
        <v>44874</v>
      </c>
      <c r="B74" s="75">
        <v>44874</v>
      </c>
      <c r="C74" s="76" t="s">
        <v>513</v>
      </c>
      <c r="D74" s="76" t="s">
        <v>366</v>
      </c>
      <c r="E74" s="76" t="s">
        <v>367</v>
      </c>
      <c r="F74" s="76" t="s">
        <v>242</v>
      </c>
      <c r="G74" s="77">
        <v>1</v>
      </c>
      <c r="H74" s="77">
        <v>0</v>
      </c>
      <c r="I74" s="76" t="s">
        <v>234</v>
      </c>
      <c r="J74" s="76" t="s">
        <v>369</v>
      </c>
      <c r="K74" s="76" t="s">
        <v>369</v>
      </c>
      <c r="L74" s="75">
        <v>44874</v>
      </c>
      <c r="M74" s="76" t="s">
        <v>514</v>
      </c>
      <c r="N74" s="76" t="s">
        <v>366</v>
      </c>
      <c r="O74" s="77">
        <v>0</v>
      </c>
      <c r="P74" s="76" t="s">
        <v>515</v>
      </c>
      <c r="Q74" s="76" t="s">
        <v>516</v>
      </c>
      <c r="R74" s="77">
        <v>25</v>
      </c>
      <c r="S74" s="76" t="s">
        <v>517</v>
      </c>
      <c r="T74" s="77">
        <v>5</v>
      </c>
      <c r="U74" s="76" t="s">
        <v>242</v>
      </c>
      <c r="V74" s="76" t="s">
        <v>374</v>
      </c>
      <c r="W74" s="76" t="s">
        <v>234</v>
      </c>
      <c r="X74" s="76" t="s">
        <v>375</v>
      </c>
      <c r="Y74" s="76" t="s">
        <v>376</v>
      </c>
      <c r="Z74" s="76" t="s">
        <v>377</v>
      </c>
      <c r="AA74" s="76" t="s">
        <v>409</v>
      </c>
      <c r="AB74" s="77">
        <v>125</v>
      </c>
      <c r="AC74" s="76" t="s">
        <v>379</v>
      </c>
      <c r="AD74" s="102">
        <v>44875.1368981482</v>
      </c>
      <c r="AE74" s="76" t="s">
        <v>410</v>
      </c>
      <c r="AF74" s="76" t="s">
        <v>381</v>
      </c>
      <c r="AG74" s="76" t="s">
        <v>212</v>
      </c>
      <c r="AH74" s="76" t="s">
        <v>213</v>
      </c>
      <c r="AI74" s="76" t="s">
        <v>210</v>
      </c>
      <c r="AJ74" s="76" t="s">
        <v>366</v>
      </c>
      <c r="AK74" s="76" t="s">
        <v>382</v>
      </c>
      <c r="AL74" s="76" t="s">
        <v>366</v>
      </c>
      <c r="AM74" s="76" t="s">
        <v>233</v>
      </c>
      <c r="AN74" s="76" t="s">
        <v>366</v>
      </c>
      <c r="AO74" s="76" t="s">
        <v>379</v>
      </c>
      <c r="AP74" s="76" t="s">
        <v>379</v>
      </c>
      <c r="AQ74" s="76" t="s">
        <v>411</v>
      </c>
      <c r="AR74" s="76" t="s">
        <v>366</v>
      </c>
      <c r="AS74" s="76" t="s">
        <v>366</v>
      </c>
      <c r="AT74" s="77">
        <v>0</v>
      </c>
      <c r="AU74" s="76" t="s">
        <v>366</v>
      </c>
      <c r="AV74" s="76" t="s">
        <v>366</v>
      </c>
      <c r="AW74" s="76" t="s">
        <v>366</v>
      </c>
      <c r="AX74" s="76" t="s">
        <v>715</v>
      </c>
      <c r="AY74" s="76" t="s">
        <v>716</v>
      </c>
      <c r="AZ74" s="76" t="s">
        <v>232</v>
      </c>
      <c r="BA74" s="76" t="s">
        <v>379</v>
      </c>
      <c r="BB74" s="76" t="s">
        <v>382</v>
      </c>
      <c r="BC74" s="76" t="s">
        <v>717</v>
      </c>
      <c r="BD74" s="76" t="s">
        <v>382</v>
      </c>
      <c r="BE74" s="76" t="s">
        <v>528</v>
      </c>
      <c r="BF74" s="76" t="s">
        <v>387</v>
      </c>
      <c r="BG74" s="76" t="s">
        <v>240</v>
      </c>
      <c r="BH74" s="76" t="s">
        <v>234</v>
      </c>
      <c r="BI74" s="76" t="s">
        <v>234</v>
      </c>
      <c r="BJ74" s="76" t="s">
        <v>234</v>
      </c>
      <c r="BK74" s="76" t="s">
        <v>234</v>
      </c>
      <c r="BL74" s="76" t="s">
        <v>399</v>
      </c>
      <c r="BM74" s="76" t="s">
        <v>399</v>
      </c>
      <c r="BN74" s="76" t="s">
        <v>399</v>
      </c>
      <c r="BO74" s="76" t="s">
        <v>366</v>
      </c>
      <c r="BP74" s="76" t="s">
        <v>366</v>
      </c>
      <c r="BQ74" s="76" t="s">
        <v>366</v>
      </c>
      <c r="BR74" s="76" t="s">
        <v>522</v>
      </c>
      <c r="BS74" s="76" t="s">
        <v>382</v>
      </c>
      <c r="BT74" s="76" t="s">
        <v>523</v>
      </c>
      <c r="BU74" s="76" t="s">
        <v>382</v>
      </c>
      <c r="BV74" s="76" t="s">
        <v>523</v>
      </c>
      <c r="BW74" s="76" t="s">
        <v>382</v>
      </c>
      <c r="BX74" s="77">
        <v>1</v>
      </c>
      <c r="BY74" s="77">
        <v>7925</v>
      </c>
      <c r="BZ74" s="77">
        <v>0</v>
      </c>
      <c r="CA74" s="77">
        <v>6</v>
      </c>
      <c r="CB74" s="77">
        <v>19</v>
      </c>
      <c r="CC74" s="76" t="s">
        <v>219</v>
      </c>
      <c r="CD74" s="102">
        <v>45082.5777662037</v>
      </c>
      <c r="CE74" s="75" t="s">
        <v>389</v>
      </c>
      <c r="CF74" s="103">
        <v>45082.5754611574</v>
      </c>
      <c r="CG74" s="104">
        <v>0.575451388888889</v>
      </c>
      <c r="CH74" s="75" t="s">
        <v>389</v>
      </c>
      <c r="CI74" s="76" t="s">
        <v>390</v>
      </c>
      <c r="CJ74" s="76" t="s">
        <v>234</v>
      </c>
      <c r="CK74" s="76" t="s">
        <v>234</v>
      </c>
      <c r="CL74" s="76" t="s">
        <v>225</v>
      </c>
      <c r="CM74" s="76" t="s">
        <v>225</v>
      </c>
      <c r="CN74" s="76" t="s">
        <v>366</v>
      </c>
      <c r="CO74" s="76" t="s">
        <v>225</v>
      </c>
      <c r="CP74" s="76" t="s">
        <v>391</v>
      </c>
      <c r="CQ74" s="76" t="s">
        <v>225</v>
      </c>
      <c r="CR74" s="76" t="s">
        <v>234</v>
      </c>
      <c r="CS74" s="76" t="s">
        <v>234</v>
      </c>
      <c r="CT74" s="76" t="s">
        <v>234</v>
      </c>
      <c r="CU74" s="76" t="s">
        <v>225</v>
      </c>
      <c r="CV74" s="76" t="s">
        <v>234</v>
      </c>
      <c r="CW74" s="76" t="s">
        <v>234</v>
      </c>
      <c r="CX74" s="76" t="s">
        <v>234</v>
      </c>
      <c r="CY74" s="76" t="s">
        <v>234</v>
      </c>
      <c r="CZ74" s="76" t="s">
        <v>234</v>
      </c>
      <c r="DA74" s="76" t="s">
        <v>225</v>
      </c>
      <c r="DB74" s="76" t="s">
        <v>234</v>
      </c>
      <c r="DC74" s="76" t="s">
        <v>234</v>
      </c>
      <c r="DD74" s="76" t="s">
        <v>234</v>
      </c>
      <c r="DE74" s="76" t="s">
        <v>234</v>
      </c>
      <c r="DF74" s="76" t="s">
        <v>225</v>
      </c>
      <c r="DG74" s="76" t="s">
        <v>234</v>
      </c>
      <c r="DH74" s="76" t="s">
        <v>225</v>
      </c>
      <c r="DI74" s="76" t="s">
        <v>225</v>
      </c>
      <c r="DJ74" s="76" t="s">
        <v>225</v>
      </c>
      <c r="DK74" s="76" t="s">
        <v>382</v>
      </c>
      <c r="DL74" s="76" t="s">
        <v>382</v>
      </c>
      <c r="DM74" s="76" t="s">
        <v>382</v>
      </c>
      <c r="DN74" s="103">
        <v>45082.5754611574</v>
      </c>
      <c r="DO74" s="103">
        <v>45082.5754611574</v>
      </c>
      <c r="DP74" s="76" t="s">
        <v>718</v>
      </c>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719</v>
      </c>
    </row>
    <row r="78" s="41" customFormat="1"/>
    <row r="79" s="41" customFormat="1" spans="1:2">
      <c r="A79" s="40" t="s">
        <v>720</v>
      </c>
      <c r="B79" s="40"/>
    </row>
    <row r="80" s="41" customFormat="1" spans="1:37">
      <c r="A80" s="40"/>
      <c r="B80" s="40" t="s">
        <v>721</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722</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723</v>
      </c>
      <c r="C82" s="56"/>
      <c r="D82" s="56"/>
      <c r="E82" s="56"/>
      <c r="F82" s="56"/>
      <c r="G82" s="56"/>
    </row>
    <row r="83" s="41" customFormat="1" spans="2:7">
      <c r="B83" s="55"/>
      <c r="C83" s="56"/>
      <c r="D83" s="56"/>
      <c r="E83" s="56"/>
      <c r="F83" s="56"/>
      <c r="G83" s="56"/>
    </row>
    <row r="84" s="41" customFormat="1"/>
    <row r="85" spans="1:122">
      <c r="A85" s="51"/>
      <c r="B85" s="51"/>
      <c r="C85" s="52"/>
      <c r="D85" s="52"/>
      <c r="E85" s="52"/>
      <c r="F85" s="52"/>
      <c r="G85" s="53"/>
      <c r="H85" s="53"/>
      <c r="I85" s="52"/>
      <c r="J85" s="52"/>
      <c r="K85" s="52"/>
      <c r="L85" s="51"/>
      <c r="M85" s="52"/>
      <c r="N85" s="52"/>
      <c r="O85" s="53"/>
      <c r="P85" s="52"/>
      <c r="Q85" s="52"/>
      <c r="R85" s="53"/>
      <c r="S85" s="52"/>
      <c r="T85" s="53"/>
      <c r="U85" s="52"/>
      <c r="V85" s="52"/>
      <c r="W85" s="52"/>
      <c r="X85" s="52"/>
      <c r="Y85" s="52"/>
      <c r="Z85" s="52"/>
      <c r="AA85" s="52"/>
      <c r="AB85" s="53"/>
      <c r="AC85" s="52"/>
      <c r="AD85" s="64"/>
      <c r="AE85" s="52"/>
      <c r="AF85" s="52"/>
      <c r="AG85" s="52"/>
      <c r="AH85" s="52"/>
      <c r="AI85" s="52"/>
      <c r="AJ85" s="52"/>
      <c r="AK85" s="52"/>
      <c r="AL85" s="52"/>
      <c r="AM85" s="52"/>
      <c r="AN85" s="52"/>
      <c r="AO85" s="52"/>
      <c r="AP85" s="52"/>
      <c r="AQ85" s="52"/>
      <c r="AR85" s="52"/>
      <c r="AS85" s="52"/>
      <c r="AT85" s="53"/>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3"/>
      <c r="BY85" s="53"/>
      <c r="BZ85" s="53"/>
      <c r="CA85" s="53"/>
      <c r="CB85" s="53"/>
      <c r="CC85" s="52"/>
      <c r="CD85" s="64"/>
      <c r="CE85" s="51"/>
      <c r="CF85" s="70"/>
      <c r="CG85" s="71"/>
      <c r="CH85" s="51"/>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70"/>
      <c r="DO85" s="70"/>
      <c r="DP85" s="52"/>
      <c r="DQ85" s="74"/>
      <c r="DR85" s="74"/>
    </row>
    <row r="86" spans="1:122">
      <c r="A86" s="51"/>
      <c r="B86" s="51"/>
      <c r="C86" s="52"/>
      <c r="D86" s="52"/>
      <c r="E86" s="52"/>
      <c r="F86" s="52"/>
      <c r="G86" s="53"/>
      <c r="H86" s="53"/>
      <c r="I86" s="52"/>
      <c r="J86" s="52"/>
      <c r="K86" s="52"/>
      <c r="L86" s="51"/>
      <c r="M86" s="52"/>
      <c r="N86" s="52"/>
      <c r="O86" s="53"/>
      <c r="P86" s="52"/>
      <c r="Q86" s="52"/>
      <c r="R86" s="53"/>
      <c r="S86" s="52"/>
      <c r="T86" s="53"/>
      <c r="U86" s="52"/>
      <c r="V86" s="52"/>
      <c r="W86" s="52"/>
      <c r="X86" s="52"/>
      <c r="Y86" s="52"/>
      <c r="Z86" s="52"/>
      <c r="AA86" s="52"/>
      <c r="AB86" s="53"/>
      <c r="AC86" s="52"/>
      <c r="AD86" s="64"/>
      <c r="AE86" s="52"/>
      <c r="AF86" s="52"/>
      <c r="AG86" s="52"/>
      <c r="AH86" s="52"/>
      <c r="AI86" s="52"/>
      <c r="AJ86" s="52"/>
      <c r="AK86" s="52"/>
      <c r="AL86" s="52"/>
      <c r="AM86" s="52"/>
      <c r="AN86" s="52"/>
      <c r="AO86" s="52"/>
      <c r="AP86" s="52"/>
      <c r="AQ86" s="52"/>
      <c r="AR86" s="52"/>
      <c r="AS86" s="52"/>
      <c r="AT86" s="53"/>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3"/>
      <c r="BY86" s="53"/>
      <c r="BZ86" s="53"/>
      <c r="CA86" s="53"/>
      <c r="CB86" s="53"/>
      <c r="CC86" s="52"/>
      <c r="CD86" s="64"/>
      <c r="CE86" s="51"/>
      <c r="CF86" s="70"/>
      <c r="CG86" s="71"/>
      <c r="CH86" s="51"/>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70"/>
      <c r="DO86" s="70"/>
      <c r="DP86" s="52"/>
      <c r="DQ86" s="74"/>
      <c r="DR86" s="74"/>
    </row>
    <row r="87" spans="1:122">
      <c r="A87" s="51"/>
      <c r="B87" s="51"/>
      <c r="C87" s="52"/>
      <c r="D87" s="52"/>
      <c r="E87" s="52"/>
      <c r="F87" s="52"/>
      <c r="G87" s="53"/>
      <c r="H87" s="53"/>
      <c r="I87" s="52"/>
      <c r="J87" s="52"/>
      <c r="K87" s="52"/>
      <c r="L87" s="51"/>
      <c r="M87" s="52"/>
      <c r="N87" s="52"/>
      <c r="O87" s="53"/>
      <c r="P87" s="52"/>
      <c r="Q87" s="52"/>
      <c r="R87" s="53"/>
      <c r="S87" s="52"/>
      <c r="T87" s="53"/>
      <c r="U87" s="52"/>
      <c r="V87" s="52"/>
      <c r="W87" s="52"/>
      <c r="X87" s="52"/>
      <c r="Y87" s="52"/>
      <c r="Z87" s="52"/>
      <c r="AA87" s="52"/>
      <c r="AB87" s="53"/>
      <c r="AC87" s="52"/>
      <c r="AD87" s="64"/>
      <c r="AE87" s="52"/>
      <c r="AF87" s="52"/>
      <c r="AG87" s="52"/>
      <c r="AH87" s="52"/>
      <c r="AI87" s="52"/>
      <c r="AJ87" s="52"/>
      <c r="AK87" s="52"/>
      <c r="AL87" s="52"/>
      <c r="AM87" s="52"/>
      <c r="AN87" s="52"/>
      <c r="AO87" s="52"/>
      <c r="AP87" s="52"/>
      <c r="AQ87" s="52"/>
      <c r="AR87" s="52"/>
      <c r="AS87" s="52"/>
      <c r="AT87" s="53"/>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3"/>
      <c r="BY87" s="53"/>
      <c r="BZ87" s="53"/>
      <c r="CA87" s="53"/>
      <c r="CB87" s="53"/>
      <c r="CC87" s="52"/>
      <c r="CD87" s="64"/>
      <c r="CE87" s="51"/>
      <c r="CF87" s="70"/>
      <c r="CG87" s="71"/>
      <c r="CH87" s="51"/>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70"/>
      <c r="DO87" s="70"/>
      <c r="DP87" s="52"/>
      <c r="DQ87" s="74"/>
      <c r="DR87" s="74"/>
    </row>
    <row r="88" spans="1:122">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3"/>
      <c r="DM88" s="43"/>
      <c r="DN88" s="43"/>
      <c r="DO88" s="43"/>
      <c r="DP88" s="43"/>
      <c r="DQ88" s="43"/>
      <c r="DR88" s="43"/>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04" man="1"/>
  </colBreak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38" sqref="A138"/>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724</v>
      </c>
    </row>
    <row r="3" ht="30.75" spans="1:1">
      <c r="A3" s="23" t="s">
        <v>725</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726</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513</v>
      </c>
      <c r="D72" s="46" t="s">
        <v>366</v>
      </c>
      <c r="E72" s="46" t="s">
        <v>367</v>
      </c>
      <c r="F72" s="46" t="s">
        <v>368</v>
      </c>
      <c r="G72" s="47">
        <v>1</v>
      </c>
      <c r="H72" s="47">
        <v>0</v>
      </c>
      <c r="I72" s="46" t="s">
        <v>234</v>
      </c>
      <c r="J72" s="46" t="s">
        <v>369</v>
      </c>
      <c r="K72" s="46" t="s">
        <v>369</v>
      </c>
      <c r="L72" s="45">
        <v>44874</v>
      </c>
      <c r="M72" s="46" t="s">
        <v>514</v>
      </c>
      <c r="N72" s="46" t="s">
        <v>366</v>
      </c>
      <c r="O72" s="47">
        <v>0</v>
      </c>
      <c r="P72" s="46" t="s">
        <v>515</v>
      </c>
      <c r="Q72" s="46" t="s">
        <v>516</v>
      </c>
      <c r="R72" s="47">
        <v>25</v>
      </c>
      <c r="S72" s="46" t="s">
        <v>517</v>
      </c>
      <c r="T72" s="47">
        <v>5</v>
      </c>
      <c r="U72" s="46" t="s">
        <v>368</v>
      </c>
      <c r="V72" s="46" t="s">
        <v>374</v>
      </c>
      <c r="W72" s="46" t="s">
        <v>234</v>
      </c>
      <c r="X72" s="46" t="s">
        <v>375</v>
      </c>
      <c r="Y72" s="46" t="s">
        <v>376</v>
      </c>
      <c r="Z72" s="46" t="s">
        <v>377</v>
      </c>
      <c r="AA72" s="46" t="s">
        <v>518</v>
      </c>
      <c r="AB72" s="47">
        <v>125</v>
      </c>
      <c r="AC72" s="46" t="s">
        <v>379</v>
      </c>
      <c r="AD72" s="62">
        <v>44875.1368981482</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525</v>
      </c>
      <c r="AY72" s="46" t="s">
        <v>526</v>
      </c>
      <c r="AZ72" s="46" t="s">
        <v>232</v>
      </c>
      <c r="BA72" s="46" t="s">
        <v>379</v>
      </c>
      <c r="BB72" s="46" t="s">
        <v>382</v>
      </c>
      <c r="BC72" s="46" t="s">
        <v>527</v>
      </c>
      <c r="BD72" s="46" t="s">
        <v>382</v>
      </c>
      <c r="BE72" s="46" t="s">
        <v>387</v>
      </c>
      <c r="BF72" s="46" t="s">
        <v>387</v>
      </c>
      <c r="BG72" s="46" t="s">
        <v>240</v>
      </c>
      <c r="BH72" s="46" t="s">
        <v>234</v>
      </c>
      <c r="BI72" s="46" t="s">
        <v>234</v>
      </c>
      <c r="BJ72" s="46" t="s">
        <v>234</v>
      </c>
      <c r="BK72" s="46" t="s">
        <v>234</v>
      </c>
      <c r="BL72" s="46" t="s">
        <v>399</v>
      </c>
      <c r="BM72" s="46" t="s">
        <v>399</v>
      </c>
      <c r="BN72" s="46" t="s">
        <v>399</v>
      </c>
      <c r="BO72" s="46" t="s">
        <v>366</v>
      </c>
      <c r="BP72" s="46" t="s">
        <v>366</v>
      </c>
      <c r="BQ72" s="46" t="s">
        <v>366</v>
      </c>
      <c r="BR72" s="46" t="s">
        <v>522</v>
      </c>
      <c r="BS72" s="46" t="s">
        <v>382</v>
      </c>
      <c r="BT72" s="46" t="s">
        <v>523</v>
      </c>
      <c r="BU72" s="46" t="s">
        <v>382</v>
      </c>
      <c r="BV72" s="46" t="s">
        <v>523</v>
      </c>
      <c r="BW72" s="46" t="s">
        <v>382</v>
      </c>
      <c r="BX72" s="47">
        <v>17</v>
      </c>
      <c r="BY72" s="47">
        <v>7925</v>
      </c>
      <c r="BZ72" s="47">
        <v>0</v>
      </c>
      <c r="CA72" s="47">
        <v>19</v>
      </c>
      <c r="CB72" s="47">
        <v>8</v>
      </c>
      <c r="CC72" s="46" t="s">
        <v>219</v>
      </c>
      <c r="CD72" s="62">
        <v>45083.5813773148</v>
      </c>
      <c r="CE72" s="45" t="s">
        <v>389</v>
      </c>
      <c r="CF72" s="66">
        <v>45083.5787643171</v>
      </c>
      <c r="CG72" s="67">
        <v>0.578761574074074</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45083.5787643171</v>
      </c>
      <c r="DO72" s="66">
        <v>45083.5787643171</v>
      </c>
      <c r="DP72" s="46" t="s">
        <v>530</v>
      </c>
    </row>
    <row r="73" spans="1:120">
      <c r="A73" s="45">
        <v>44874</v>
      </c>
      <c r="B73" s="45">
        <v>44874</v>
      </c>
      <c r="C73" s="46" t="s">
        <v>513</v>
      </c>
      <c r="D73" s="46" t="s">
        <v>366</v>
      </c>
      <c r="E73" s="46" t="s">
        <v>367</v>
      </c>
      <c r="F73" s="46" t="s">
        <v>393</v>
      </c>
      <c r="G73" s="47">
        <v>1</v>
      </c>
      <c r="H73" s="47">
        <v>0</v>
      </c>
      <c r="I73" s="46" t="s">
        <v>234</v>
      </c>
      <c r="J73" s="46" t="s">
        <v>369</v>
      </c>
      <c r="K73" s="46" t="s">
        <v>369</v>
      </c>
      <c r="L73" s="45">
        <v>44874</v>
      </c>
      <c r="M73" s="46" t="s">
        <v>514</v>
      </c>
      <c r="N73" s="46" t="s">
        <v>366</v>
      </c>
      <c r="O73" s="47">
        <v>0</v>
      </c>
      <c r="P73" s="46" t="s">
        <v>515</v>
      </c>
      <c r="Q73" s="46" t="s">
        <v>516</v>
      </c>
      <c r="R73" s="47">
        <v>25</v>
      </c>
      <c r="S73" s="46" t="s">
        <v>517</v>
      </c>
      <c r="T73" s="47">
        <v>5</v>
      </c>
      <c r="U73" s="46" t="s">
        <v>393</v>
      </c>
      <c r="V73" s="46" t="s">
        <v>374</v>
      </c>
      <c r="W73" s="46" t="s">
        <v>234</v>
      </c>
      <c r="X73" s="46" t="s">
        <v>375</v>
      </c>
      <c r="Y73" s="46" t="s">
        <v>376</v>
      </c>
      <c r="Z73" s="46" t="s">
        <v>377</v>
      </c>
      <c r="AA73" s="46" t="s">
        <v>394</v>
      </c>
      <c r="AB73" s="47">
        <v>125</v>
      </c>
      <c r="AC73" s="46" t="s">
        <v>379</v>
      </c>
      <c r="AD73" s="62">
        <v>44875.1368981482</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703</v>
      </c>
      <c r="AY73" s="46" t="s">
        <v>704</v>
      </c>
      <c r="AZ73" s="46" t="s">
        <v>232</v>
      </c>
      <c r="BA73" s="46" t="s">
        <v>379</v>
      </c>
      <c r="BB73" s="46" t="s">
        <v>382</v>
      </c>
      <c r="BC73" s="46" t="s">
        <v>705</v>
      </c>
      <c r="BD73" s="46" t="s">
        <v>382</v>
      </c>
      <c r="BE73" s="46" t="s">
        <v>528</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522</v>
      </c>
      <c r="BS73" s="46" t="s">
        <v>382</v>
      </c>
      <c r="BT73" s="46" t="s">
        <v>523</v>
      </c>
      <c r="BU73" s="46" t="s">
        <v>382</v>
      </c>
      <c r="BV73" s="46" t="s">
        <v>523</v>
      </c>
      <c r="BW73" s="46" t="s">
        <v>382</v>
      </c>
      <c r="BX73" s="47">
        <v>17</v>
      </c>
      <c r="BY73" s="47">
        <v>7925</v>
      </c>
      <c r="BZ73" s="47">
        <v>0</v>
      </c>
      <c r="CA73" s="47">
        <v>48</v>
      </c>
      <c r="CB73" s="47">
        <v>6</v>
      </c>
      <c r="CC73" s="46" t="s">
        <v>219</v>
      </c>
      <c r="CD73" s="62">
        <v>45083.5813773148</v>
      </c>
      <c r="CE73" s="45" t="s">
        <v>389</v>
      </c>
      <c r="CF73" s="66">
        <v>45083.578764294</v>
      </c>
      <c r="CG73" s="67">
        <v>0.578761574074074</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45083.578764294</v>
      </c>
      <c r="DO73" s="66">
        <v>45083.578764294</v>
      </c>
      <c r="DP73" s="46" t="s">
        <v>706</v>
      </c>
    </row>
    <row r="74" spans="1:120">
      <c r="A74" s="45">
        <v>44874</v>
      </c>
      <c r="B74" s="45">
        <v>44874</v>
      </c>
      <c r="C74" s="46" t="s">
        <v>513</v>
      </c>
      <c r="D74" s="46" t="s">
        <v>366</v>
      </c>
      <c r="E74" s="46" t="s">
        <v>367</v>
      </c>
      <c r="F74" s="46" t="s">
        <v>401</v>
      </c>
      <c r="G74" s="47">
        <v>1</v>
      </c>
      <c r="H74" s="47">
        <v>0</v>
      </c>
      <c r="I74" s="46" t="s">
        <v>234</v>
      </c>
      <c r="J74" s="46" t="s">
        <v>369</v>
      </c>
      <c r="K74" s="46" t="s">
        <v>369</v>
      </c>
      <c r="L74" s="45">
        <v>44874</v>
      </c>
      <c r="M74" s="46" t="s">
        <v>514</v>
      </c>
      <c r="N74" s="46" t="s">
        <v>366</v>
      </c>
      <c r="O74" s="47">
        <v>0</v>
      </c>
      <c r="P74" s="46" t="s">
        <v>515</v>
      </c>
      <c r="Q74" s="46" t="s">
        <v>516</v>
      </c>
      <c r="R74" s="47">
        <v>25</v>
      </c>
      <c r="S74" s="46" t="s">
        <v>517</v>
      </c>
      <c r="T74" s="47">
        <v>5</v>
      </c>
      <c r="U74" s="46" t="s">
        <v>401</v>
      </c>
      <c r="V74" s="46" t="s">
        <v>374</v>
      </c>
      <c r="W74" s="46" t="s">
        <v>234</v>
      </c>
      <c r="X74" s="46" t="s">
        <v>375</v>
      </c>
      <c r="Y74" s="46" t="s">
        <v>376</v>
      </c>
      <c r="Z74" s="46" t="s">
        <v>377</v>
      </c>
      <c r="AA74" s="46" t="s">
        <v>531</v>
      </c>
      <c r="AB74" s="47">
        <v>125</v>
      </c>
      <c r="AC74" s="46" t="s">
        <v>379</v>
      </c>
      <c r="AD74" s="62">
        <v>44875.1368981482</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707</v>
      </c>
      <c r="AY74" s="46" t="s">
        <v>708</v>
      </c>
      <c r="AZ74" s="46" t="s">
        <v>232</v>
      </c>
      <c r="BA74" s="46" t="s">
        <v>379</v>
      </c>
      <c r="BB74" s="46" t="s">
        <v>382</v>
      </c>
      <c r="BC74" s="46" t="s">
        <v>709</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522</v>
      </c>
      <c r="BS74" s="46" t="s">
        <v>382</v>
      </c>
      <c r="BT74" s="46" t="s">
        <v>523</v>
      </c>
      <c r="BU74" s="46" t="s">
        <v>382</v>
      </c>
      <c r="BV74" s="46" t="s">
        <v>523</v>
      </c>
      <c r="BW74" s="46" t="s">
        <v>382</v>
      </c>
      <c r="BX74" s="47">
        <v>17</v>
      </c>
      <c r="BY74" s="47">
        <v>7925</v>
      </c>
      <c r="BZ74" s="47">
        <v>0</v>
      </c>
      <c r="CA74" s="47">
        <v>33</v>
      </c>
      <c r="CB74" s="47">
        <v>8</v>
      </c>
      <c r="CC74" s="46" t="s">
        <v>219</v>
      </c>
      <c r="CD74" s="62">
        <v>45083.5813773148</v>
      </c>
      <c r="CE74" s="45" t="s">
        <v>389</v>
      </c>
      <c r="CF74" s="66">
        <v>45083.5787643056</v>
      </c>
      <c r="CG74" s="67">
        <v>0.578761574074074</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45083.5787643056</v>
      </c>
      <c r="DO74" s="66">
        <v>45083.5787643056</v>
      </c>
      <c r="DP74" s="46" t="s">
        <v>710</v>
      </c>
    </row>
    <row r="75" spans="1:120">
      <c r="A75" s="45">
        <v>44874</v>
      </c>
      <c r="B75" s="45">
        <v>44874</v>
      </c>
      <c r="C75" s="46" t="s">
        <v>513</v>
      </c>
      <c r="D75" s="46" t="s">
        <v>366</v>
      </c>
      <c r="E75" s="46" t="s">
        <v>367</v>
      </c>
      <c r="F75" s="46" t="s">
        <v>235</v>
      </c>
      <c r="G75" s="47">
        <v>1</v>
      </c>
      <c r="H75" s="47">
        <v>0</v>
      </c>
      <c r="I75" s="46" t="s">
        <v>234</v>
      </c>
      <c r="J75" s="46" t="s">
        <v>369</v>
      </c>
      <c r="K75" s="46" t="s">
        <v>369</v>
      </c>
      <c r="L75" s="45">
        <v>44874</v>
      </c>
      <c r="M75" s="46" t="s">
        <v>514</v>
      </c>
      <c r="N75" s="46" t="s">
        <v>366</v>
      </c>
      <c r="O75" s="47">
        <v>0</v>
      </c>
      <c r="P75" s="46" t="s">
        <v>515</v>
      </c>
      <c r="Q75" s="46" t="s">
        <v>516</v>
      </c>
      <c r="R75" s="47">
        <v>25</v>
      </c>
      <c r="S75" s="46" t="s">
        <v>517</v>
      </c>
      <c r="T75" s="47">
        <v>5</v>
      </c>
      <c r="U75" s="46" t="s">
        <v>235</v>
      </c>
      <c r="V75" s="46" t="s">
        <v>374</v>
      </c>
      <c r="W75" s="46" t="s">
        <v>234</v>
      </c>
      <c r="X75" s="46" t="s">
        <v>375</v>
      </c>
      <c r="Y75" s="46" t="s">
        <v>376</v>
      </c>
      <c r="Z75" s="46" t="s">
        <v>377</v>
      </c>
      <c r="AA75" s="46" t="s">
        <v>409</v>
      </c>
      <c r="AB75" s="47">
        <v>125</v>
      </c>
      <c r="AC75" s="46" t="s">
        <v>379</v>
      </c>
      <c r="AD75" s="62">
        <v>44875.1368981482</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711</v>
      </c>
      <c r="AY75" s="46" t="s">
        <v>712</v>
      </c>
      <c r="AZ75" s="46" t="s">
        <v>232</v>
      </c>
      <c r="BA75" s="46" t="s">
        <v>379</v>
      </c>
      <c r="BB75" s="46" t="s">
        <v>382</v>
      </c>
      <c r="BC75" s="46" t="s">
        <v>713</v>
      </c>
      <c r="BD75" s="46" t="s">
        <v>382</v>
      </c>
      <c r="BE75" s="46" t="s">
        <v>387</v>
      </c>
      <c r="BF75" s="46" t="s">
        <v>387</v>
      </c>
      <c r="BG75" s="46" t="s">
        <v>240</v>
      </c>
      <c r="BH75" s="46" t="s">
        <v>234</v>
      </c>
      <c r="BI75" s="46" t="s">
        <v>234</v>
      </c>
      <c r="BJ75" s="46" t="s">
        <v>234</v>
      </c>
      <c r="BK75" s="46" t="s">
        <v>234</v>
      </c>
      <c r="BL75" s="46" t="s">
        <v>399</v>
      </c>
      <c r="BM75" s="46" t="s">
        <v>399</v>
      </c>
      <c r="BN75" s="46" t="s">
        <v>399</v>
      </c>
      <c r="BO75" s="46" t="s">
        <v>366</v>
      </c>
      <c r="BP75" s="46" t="s">
        <v>366</v>
      </c>
      <c r="BQ75" s="46" t="s">
        <v>366</v>
      </c>
      <c r="BR75" s="46" t="s">
        <v>522</v>
      </c>
      <c r="BS75" s="46" t="s">
        <v>382</v>
      </c>
      <c r="BT75" s="46" t="s">
        <v>523</v>
      </c>
      <c r="BU75" s="46" t="s">
        <v>382</v>
      </c>
      <c r="BV75" s="46" t="s">
        <v>523</v>
      </c>
      <c r="BW75" s="46" t="s">
        <v>382</v>
      </c>
      <c r="BX75" s="47">
        <v>17</v>
      </c>
      <c r="BY75" s="47">
        <v>7925</v>
      </c>
      <c r="BZ75" s="47">
        <v>0</v>
      </c>
      <c r="CA75" s="47">
        <v>43</v>
      </c>
      <c r="CB75" s="47">
        <v>11</v>
      </c>
      <c r="CC75" s="46" t="s">
        <v>219</v>
      </c>
      <c r="CD75" s="62">
        <v>45083.5813773148</v>
      </c>
      <c r="CE75" s="45" t="s">
        <v>389</v>
      </c>
      <c r="CF75" s="66">
        <v>45083.5787643403</v>
      </c>
      <c r="CG75" s="67">
        <v>0.578761574074074</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45083.5787643403</v>
      </c>
      <c r="DO75" s="66">
        <v>45083.5787643403</v>
      </c>
      <c r="DP75" s="46" t="s">
        <v>714</v>
      </c>
    </row>
    <row r="76" spans="1:120">
      <c r="A76" s="45">
        <v>44874</v>
      </c>
      <c r="B76" s="45">
        <v>44874</v>
      </c>
      <c r="C76" s="46" t="s">
        <v>513</v>
      </c>
      <c r="D76" s="46" t="s">
        <v>366</v>
      </c>
      <c r="E76" s="46" t="s">
        <v>367</v>
      </c>
      <c r="F76" s="46" t="s">
        <v>242</v>
      </c>
      <c r="G76" s="47">
        <v>1</v>
      </c>
      <c r="H76" s="47">
        <v>0</v>
      </c>
      <c r="I76" s="46" t="s">
        <v>234</v>
      </c>
      <c r="J76" s="46" t="s">
        <v>369</v>
      </c>
      <c r="K76" s="46" t="s">
        <v>369</v>
      </c>
      <c r="L76" s="45">
        <v>44874</v>
      </c>
      <c r="M76" s="46" t="s">
        <v>514</v>
      </c>
      <c r="N76" s="46" t="s">
        <v>366</v>
      </c>
      <c r="O76" s="47">
        <v>0</v>
      </c>
      <c r="P76" s="46" t="s">
        <v>515</v>
      </c>
      <c r="Q76" s="46" t="s">
        <v>516</v>
      </c>
      <c r="R76" s="47">
        <v>25</v>
      </c>
      <c r="S76" s="46" t="s">
        <v>517</v>
      </c>
      <c r="T76" s="47">
        <v>5</v>
      </c>
      <c r="U76" s="46" t="s">
        <v>242</v>
      </c>
      <c r="V76" s="46" t="s">
        <v>374</v>
      </c>
      <c r="W76" s="46" t="s">
        <v>234</v>
      </c>
      <c r="X76" s="46" t="s">
        <v>375</v>
      </c>
      <c r="Y76" s="46" t="s">
        <v>376</v>
      </c>
      <c r="Z76" s="46" t="s">
        <v>377</v>
      </c>
      <c r="AA76" s="46" t="s">
        <v>409</v>
      </c>
      <c r="AB76" s="47">
        <v>125</v>
      </c>
      <c r="AC76" s="46" t="s">
        <v>379</v>
      </c>
      <c r="AD76" s="62">
        <v>44875.1368981482</v>
      </c>
      <c r="AE76" s="46" t="s">
        <v>410</v>
      </c>
      <c r="AF76" s="46" t="s">
        <v>381</v>
      </c>
      <c r="AG76" s="46" t="s">
        <v>212</v>
      </c>
      <c r="AH76" s="46" t="s">
        <v>213</v>
      </c>
      <c r="AI76" s="46" t="s">
        <v>210</v>
      </c>
      <c r="AJ76" s="46" t="s">
        <v>366</v>
      </c>
      <c r="AK76" s="46" t="s">
        <v>382</v>
      </c>
      <c r="AL76" s="46" t="s">
        <v>366</v>
      </c>
      <c r="AM76" s="46" t="s">
        <v>233</v>
      </c>
      <c r="AN76" s="46" t="s">
        <v>366</v>
      </c>
      <c r="AO76" s="46" t="s">
        <v>379</v>
      </c>
      <c r="AP76" s="46" t="s">
        <v>379</v>
      </c>
      <c r="AQ76" s="46" t="s">
        <v>411</v>
      </c>
      <c r="AR76" s="46" t="s">
        <v>366</v>
      </c>
      <c r="AS76" s="46" t="s">
        <v>366</v>
      </c>
      <c r="AT76" s="47">
        <v>0</v>
      </c>
      <c r="AU76" s="46" t="s">
        <v>366</v>
      </c>
      <c r="AV76" s="46" t="s">
        <v>366</v>
      </c>
      <c r="AW76" s="46" t="s">
        <v>366</v>
      </c>
      <c r="AX76" s="46" t="s">
        <v>715</v>
      </c>
      <c r="AY76" s="46" t="s">
        <v>716</v>
      </c>
      <c r="AZ76" s="46" t="s">
        <v>232</v>
      </c>
      <c r="BA76" s="46" t="s">
        <v>379</v>
      </c>
      <c r="BB76" s="46" t="s">
        <v>382</v>
      </c>
      <c r="BC76" s="46" t="s">
        <v>717</v>
      </c>
      <c r="BD76" s="46" t="s">
        <v>382</v>
      </c>
      <c r="BE76" s="46" t="s">
        <v>528</v>
      </c>
      <c r="BF76" s="46" t="s">
        <v>387</v>
      </c>
      <c r="BG76" s="46" t="s">
        <v>240</v>
      </c>
      <c r="BH76" s="46" t="s">
        <v>234</v>
      </c>
      <c r="BI76" s="46" t="s">
        <v>234</v>
      </c>
      <c r="BJ76" s="46" t="s">
        <v>234</v>
      </c>
      <c r="BK76" s="46" t="s">
        <v>234</v>
      </c>
      <c r="BL76" s="46" t="s">
        <v>399</v>
      </c>
      <c r="BM76" s="46" t="s">
        <v>399</v>
      </c>
      <c r="BN76" s="46" t="s">
        <v>399</v>
      </c>
      <c r="BO76" s="46" t="s">
        <v>366</v>
      </c>
      <c r="BP76" s="46" t="s">
        <v>366</v>
      </c>
      <c r="BQ76" s="46" t="s">
        <v>366</v>
      </c>
      <c r="BR76" s="46" t="s">
        <v>522</v>
      </c>
      <c r="BS76" s="46" t="s">
        <v>382</v>
      </c>
      <c r="BT76" s="46" t="s">
        <v>523</v>
      </c>
      <c r="BU76" s="46" t="s">
        <v>382</v>
      </c>
      <c r="BV76" s="46" t="s">
        <v>523</v>
      </c>
      <c r="BW76" s="46" t="s">
        <v>382</v>
      </c>
      <c r="BX76" s="47">
        <v>17</v>
      </c>
      <c r="BY76" s="47">
        <v>7925</v>
      </c>
      <c r="BZ76" s="47">
        <v>0</v>
      </c>
      <c r="CA76" s="47">
        <v>43</v>
      </c>
      <c r="CB76" s="47">
        <v>11</v>
      </c>
      <c r="CC76" s="46" t="s">
        <v>219</v>
      </c>
      <c r="CD76" s="62">
        <v>45083.5813773148</v>
      </c>
      <c r="CE76" s="45" t="s">
        <v>389</v>
      </c>
      <c r="CF76" s="66">
        <v>45083.5787643403</v>
      </c>
      <c r="CG76" s="67">
        <v>0.578761574074074</v>
      </c>
      <c r="CH76" s="45" t="s">
        <v>389</v>
      </c>
      <c r="CI76" s="46" t="s">
        <v>390</v>
      </c>
      <c r="CJ76" s="46" t="s">
        <v>234</v>
      </c>
      <c r="CK76" s="46" t="s">
        <v>234</v>
      </c>
      <c r="CL76" s="46" t="s">
        <v>225</v>
      </c>
      <c r="CM76" s="46" t="s">
        <v>225</v>
      </c>
      <c r="CN76" s="46" t="s">
        <v>366</v>
      </c>
      <c r="CO76" s="46" t="s">
        <v>225</v>
      </c>
      <c r="CP76" s="46" t="s">
        <v>391</v>
      </c>
      <c r="CQ76" s="46" t="s">
        <v>225</v>
      </c>
      <c r="CR76" s="46" t="s">
        <v>234</v>
      </c>
      <c r="CS76" s="46" t="s">
        <v>234</v>
      </c>
      <c r="CT76" s="46" t="s">
        <v>234</v>
      </c>
      <c r="CU76" s="46" t="s">
        <v>225</v>
      </c>
      <c r="CV76" s="46" t="s">
        <v>234</v>
      </c>
      <c r="CW76" s="46" t="s">
        <v>234</v>
      </c>
      <c r="CX76" s="46" t="s">
        <v>234</v>
      </c>
      <c r="CY76" s="46" t="s">
        <v>234</v>
      </c>
      <c r="CZ76" s="46" t="s">
        <v>234</v>
      </c>
      <c r="DA76" s="46" t="s">
        <v>225</v>
      </c>
      <c r="DB76" s="46" t="s">
        <v>234</v>
      </c>
      <c r="DC76" s="46" t="s">
        <v>234</v>
      </c>
      <c r="DD76" s="46" t="s">
        <v>234</v>
      </c>
      <c r="DE76" s="46" t="s">
        <v>234</v>
      </c>
      <c r="DF76" s="46" t="s">
        <v>225</v>
      </c>
      <c r="DG76" s="46" t="s">
        <v>234</v>
      </c>
      <c r="DH76" s="46" t="s">
        <v>225</v>
      </c>
      <c r="DI76" s="46" t="s">
        <v>225</v>
      </c>
      <c r="DJ76" s="46" t="s">
        <v>225</v>
      </c>
      <c r="DK76" s="46" t="s">
        <v>382</v>
      </c>
      <c r="DL76" s="46" t="s">
        <v>382</v>
      </c>
      <c r="DM76" s="46" t="s">
        <v>382</v>
      </c>
      <c r="DN76" s="66">
        <v>45083.5787643403</v>
      </c>
      <c r="DO76" s="66">
        <v>45083.5787643403</v>
      </c>
      <c r="DP76" s="46" t="s">
        <v>718</v>
      </c>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727</v>
      </c>
    </row>
    <row r="80" s="41" customFormat="1"/>
    <row r="81" s="41" customFormat="1" spans="1:1">
      <c r="A81" s="41" t="s">
        <v>728</v>
      </c>
    </row>
    <row r="82" s="41" customFormat="1" spans="2:37">
      <c r="B82" s="40" t="s">
        <v>721</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722</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723</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729</v>
      </c>
      <c r="B87" s="55"/>
      <c r="C87" s="56"/>
      <c r="D87" s="56"/>
      <c r="E87" s="56"/>
      <c r="F87" s="56"/>
      <c r="G87" s="56"/>
    </row>
    <row r="88" s="41" customFormat="1" spans="2:7">
      <c r="B88" s="55"/>
      <c r="C88" s="56"/>
      <c r="D88" s="56"/>
      <c r="E88" s="56"/>
      <c r="F88" s="56"/>
      <c r="G88" s="56"/>
    </row>
    <row r="89" s="41" customFormat="1" spans="2:7">
      <c r="B89" s="55" t="s">
        <v>555</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730</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512</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513</v>
      </c>
      <c r="D99" s="58" t="s">
        <v>366</v>
      </c>
      <c r="E99" s="58" t="s">
        <v>367</v>
      </c>
      <c r="F99" s="58" t="s">
        <v>368</v>
      </c>
      <c r="G99" s="59">
        <v>1</v>
      </c>
      <c r="H99" s="59">
        <v>0</v>
      </c>
      <c r="I99" s="58" t="s">
        <v>234</v>
      </c>
      <c r="J99" s="58" t="s">
        <v>369</v>
      </c>
      <c r="K99" s="58" t="s">
        <v>369</v>
      </c>
      <c r="L99" s="57">
        <v>44874</v>
      </c>
      <c r="M99" s="58" t="s">
        <v>514</v>
      </c>
      <c r="N99" s="58" t="s">
        <v>366</v>
      </c>
      <c r="O99" s="59">
        <v>0</v>
      </c>
      <c r="P99" s="58" t="s">
        <v>515</v>
      </c>
      <c r="Q99" s="58" t="s">
        <v>516</v>
      </c>
      <c r="R99" s="59">
        <v>25</v>
      </c>
      <c r="S99" s="58" t="s">
        <v>517</v>
      </c>
      <c r="T99" s="59">
        <v>5</v>
      </c>
      <c r="U99" s="58" t="s">
        <v>368</v>
      </c>
      <c r="V99" s="58" t="s">
        <v>374</v>
      </c>
      <c r="W99" s="58" t="s">
        <v>234</v>
      </c>
      <c r="X99" s="58" t="s">
        <v>375</v>
      </c>
      <c r="Y99" s="58" t="s">
        <v>376</v>
      </c>
      <c r="Z99" s="58" t="s">
        <v>377</v>
      </c>
      <c r="AA99" s="58" t="s">
        <v>518</v>
      </c>
      <c r="AB99" s="59">
        <v>125</v>
      </c>
      <c r="AC99" s="58" t="s">
        <v>379</v>
      </c>
      <c r="AD99" s="65">
        <v>44875.1368981482</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525</v>
      </c>
      <c r="AY99" s="58" t="s">
        <v>526</v>
      </c>
      <c r="AZ99" s="58" t="s">
        <v>232</v>
      </c>
      <c r="BA99" s="58" t="s">
        <v>379</v>
      </c>
      <c r="BB99" s="58" t="s">
        <v>382</v>
      </c>
      <c r="BC99" s="58" t="s">
        <v>527</v>
      </c>
      <c r="BD99" s="58" t="s">
        <v>382</v>
      </c>
      <c r="BE99" s="58" t="s">
        <v>387</v>
      </c>
      <c r="BF99" s="58" t="s">
        <v>387</v>
      </c>
      <c r="BG99" s="58" t="s">
        <v>240</v>
      </c>
      <c r="BH99" s="58" t="s">
        <v>234</v>
      </c>
      <c r="BI99" s="58" t="s">
        <v>234</v>
      </c>
      <c r="BJ99" s="58" t="s">
        <v>234</v>
      </c>
      <c r="BK99" s="58" t="s">
        <v>225</v>
      </c>
      <c r="BL99" s="58" t="s">
        <v>399</v>
      </c>
      <c r="BM99" s="58" t="s">
        <v>399</v>
      </c>
      <c r="BN99" s="58" t="s">
        <v>399</v>
      </c>
      <c r="BO99" s="58" t="s">
        <v>366</v>
      </c>
      <c r="BP99" s="58" t="s">
        <v>366</v>
      </c>
      <c r="BQ99" s="58" t="s">
        <v>366</v>
      </c>
      <c r="BR99" s="58" t="s">
        <v>522</v>
      </c>
      <c r="BS99" s="58" t="s">
        <v>382</v>
      </c>
      <c r="BT99" s="58" t="s">
        <v>523</v>
      </c>
      <c r="BU99" s="58" t="s">
        <v>382</v>
      </c>
      <c r="BV99" s="58" t="s">
        <v>523</v>
      </c>
      <c r="BW99" s="58" t="s">
        <v>382</v>
      </c>
      <c r="BX99" s="59">
        <v>17</v>
      </c>
      <c r="BY99" s="59">
        <v>7925</v>
      </c>
      <c r="BZ99" s="59">
        <v>0</v>
      </c>
      <c r="CA99" s="59">
        <v>19</v>
      </c>
      <c r="CB99" s="59">
        <v>8</v>
      </c>
      <c r="CC99" s="58" t="s">
        <v>219</v>
      </c>
      <c r="CD99" s="65">
        <v>45083.5813773148</v>
      </c>
      <c r="CE99" s="57" t="s">
        <v>389</v>
      </c>
      <c r="CF99" s="72">
        <v>45083.6017831366</v>
      </c>
      <c r="CG99" s="73">
        <v>0.578761574074074</v>
      </c>
      <c r="CH99" s="57" t="s">
        <v>389</v>
      </c>
      <c r="CI99" s="58" t="s">
        <v>390</v>
      </c>
      <c r="CJ99" s="58" t="s">
        <v>234</v>
      </c>
      <c r="CK99" s="58" t="s">
        <v>234</v>
      </c>
      <c r="CL99" s="58" t="s">
        <v>225</v>
      </c>
      <c r="CM99" s="58" t="s">
        <v>225</v>
      </c>
      <c r="CN99" s="58" t="s">
        <v>366</v>
      </c>
      <c r="CO99" s="58" t="s">
        <v>225</v>
      </c>
      <c r="CP99" s="58" t="s">
        <v>432</v>
      </c>
      <c r="CQ99" s="58" t="s">
        <v>225</v>
      </c>
      <c r="CR99" s="58" t="s">
        <v>225</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45083.6017831366</v>
      </c>
      <c r="DO99" s="72">
        <v>45083.5787643171</v>
      </c>
      <c r="DP99" s="58" t="s">
        <v>530</v>
      </c>
    </row>
    <row r="100" s="41" customFormat="1" spans="1:120">
      <c r="A100" s="57">
        <v>44874</v>
      </c>
      <c r="B100" s="57">
        <v>44874</v>
      </c>
      <c r="C100" s="58" t="s">
        <v>513</v>
      </c>
      <c r="D100" s="58" t="s">
        <v>366</v>
      </c>
      <c r="E100" s="58" t="s">
        <v>367</v>
      </c>
      <c r="F100" s="58" t="s">
        <v>393</v>
      </c>
      <c r="G100" s="59">
        <v>1</v>
      </c>
      <c r="H100" s="59">
        <v>0</v>
      </c>
      <c r="I100" s="58" t="s">
        <v>234</v>
      </c>
      <c r="J100" s="58" t="s">
        <v>369</v>
      </c>
      <c r="K100" s="58" t="s">
        <v>369</v>
      </c>
      <c r="L100" s="57">
        <v>44874</v>
      </c>
      <c r="M100" s="58" t="s">
        <v>514</v>
      </c>
      <c r="N100" s="58" t="s">
        <v>366</v>
      </c>
      <c r="O100" s="59">
        <v>0</v>
      </c>
      <c r="P100" s="58" t="s">
        <v>515</v>
      </c>
      <c r="Q100" s="58" t="s">
        <v>516</v>
      </c>
      <c r="R100" s="59">
        <v>25</v>
      </c>
      <c r="S100" s="58" t="s">
        <v>517</v>
      </c>
      <c r="T100" s="59">
        <v>5</v>
      </c>
      <c r="U100" s="58" t="s">
        <v>393</v>
      </c>
      <c r="V100" s="58" t="s">
        <v>374</v>
      </c>
      <c r="W100" s="58" t="s">
        <v>234</v>
      </c>
      <c r="X100" s="58" t="s">
        <v>375</v>
      </c>
      <c r="Y100" s="58" t="s">
        <v>376</v>
      </c>
      <c r="Z100" s="58" t="s">
        <v>377</v>
      </c>
      <c r="AA100" s="58" t="s">
        <v>394</v>
      </c>
      <c r="AB100" s="59">
        <v>125</v>
      </c>
      <c r="AC100" s="58" t="s">
        <v>379</v>
      </c>
      <c r="AD100" s="65">
        <v>44875.1368981482</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703</v>
      </c>
      <c r="AY100" s="58" t="s">
        <v>704</v>
      </c>
      <c r="AZ100" s="58" t="s">
        <v>232</v>
      </c>
      <c r="BA100" s="58" t="s">
        <v>379</v>
      </c>
      <c r="BB100" s="58" t="s">
        <v>382</v>
      </c>
      <c r="BC100" s="58" t="s">
        <v>705</v>
      </c>
      <c r="BD100" s="58" t="s">
        <v>382</v>
      </c>
      <c r="BE100" s="58" t="s">
        <v>528</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522</v>
      </c>
      <c r="BS100" s="58" t="s">
        <v>382</v>
      </c>
      <c r="BT100" s="58" t="s">
        <v>523</v>
      </c>
      <c r="BU100" s="58" t="s">
        <v>382</v>
      </c>
      <c r="BV100" s="58" t="s">
        <v>523</v>
      </c>
      <c r="BW100" s="58" t="s">
        <v>382</v>
      </c>
      <c r="BX100" s="59">
        <v>17</v>
      </c>
      <c r="BY100" s="59">
        <v>7925</v>
      </c>
      <c r="BZ100" s="59">
        <v>0</v>
      </c>
      <c r="CA100" s="59">
        <v>48</v>
      </c>
      <c r="CB100" s="59">
        <v>6</v>
      </c>
      <c r="CC100" s="58" t="s">
        <v>219</v>
      </c>
      <c r="CD100" s="65">
        <v>45083.5813773148</v>
      </c>
      <c r="CE100" s="57" t="s">
        <v>389</v>
      </c>
      <c r="CF100" s="72">
        <v>45083.6017832523</v>
      </c>
      <c r="CG100" s="73">
        <v>0.578761574074074</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45083.6017832523</v>
      </c>
      <c r="DO100" s="72">
        <v>45083.578764294</v>
      </c>
      <c r="DP100" s="58" t="s">
        <v>706</v>
      </c>
    </row>
    <row r="101" s="41" customFormat="1" spans="1:120">
      <c r="A101" s="57">
        <v>44874</v>
      </c>
      <c r="B101" s="57">
        <v>44874</v>
      </c>
      <c r="C101" s="58" t="s">
        <v>513</v>
      </c>
      <c r="D101" s="58" t="s">
        <v>366</v>
      </c>
      <c r="E101" s="58" t="s">
        <v>367</v>
      </c>
      <c r="F101" s="58" t="s">
        <v>401</v>
      </c>
      <c r="G101" s="59">
        <v>1</v>
      </c>
      <c r="H101" s="59">
        <v>0</v>
      </c>
      <c r="I101" s="58" t="s">
        <v>234</v>
      </c>
      <c r="J101" s="58" t="s">
        <v>369</v>
      </c>
      <c r="K101" s="58" t="s">
        <v>369</v>
      </c>
      <c r="L101" s="57">
        <v>44874</v>
      </c>
      <c r="M101" s="58" t="s">
        <v>514</v>
      </c>
      <c r="N101" s="58" t="s">
        <v>366</v>
      </c>
      <c r="O101" s="59">
        <v>0</v>
      </c>
      <c r="P101" s="58" t="s">
        <v>515</v>
      </c>
      <c r="Q101" s="58" t="s">
        <v>516</v>
      </c>
      <c r="R101" s="59">
        <v>25</v>
      </c>
      <c r="S101" s="58" t="s">
        <v>517</v>
      </c>
      <c r="T101" s="59">
        <v>5</v>
      </c>
      <c r="U101" s="58" t="s">
        <v>401</v>
      </c>
      <c r="V101" s="58" t="s">
        <v>374</v>
      </c>
      <c r="W101" s="58" t="s">
        <v>234</v>
      </c>
      <c r="X101" s="58" t="s">
        <v>375</v>
      </c>
      <c r="Y101" s="58" t="s">
        <v>376</v>
      </c>
      <c r="Z101" s="58" t="s">
        <v>377</v>
      </c>
      <c r="AA101" s="58" t="s">
        <v>531</v>
      </c>
      <c r="AB101" s="59">
        <v>125</v>
      </c>
      <c r="AC101" s="58" t="s">
        <v>379</v>
      </c>
      <c r="AD101" s="65">
        <v>44875.1368981482</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707</v>
      </c>
      <c r="AY101" s="58" t="s">
        <v>708</v>
      </c>
      <c r="AZ101" s="58" t="s">
        <v>232</v>
      </c>
      <c r="BA101" s="58" t="s">
        <v>379</v>
      </c>
      <c r="BB101" s="58" t="s">
        <v>382</v>
      </c>
      <c r="BC101" s="58" t="s">
        <v>709</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522</v>
      </c>
      <c r="BS101" s="58" t="s">
        <v>382</v>
      </c>
      <c r="BT101" s="58" t="s">
        <v>523</v>
      </c>
      <c r="BU101" s="58" t="s">
        <v>382</v>
      </c>
      <c r="BV101" s="58" t="s">
        <v>523</v>
      </c>
      <c r="BW101" s="58" t="s">
        <v>382</v>
      </c>
      <c r="BX101" s="59">
        <v>17</v>
      </c>
      <c r="BY101" s="59">
        <v>7925</v>
      </c>
      <c r="BZ101" s="59">
        <v>0</v>
      </c>
      <c r="CA101" s="59">
        <v>33</v>
      </c>
      <c r="CB101" s="59">
        <v>8</v>
      </c>
      <c r="CC101" s="58" t="s">
        <v>219</v>
      </c>
      <c r="CD101" s="65">
        <v>45083.5813773148</v>
      </c>
      <c r="CE101" s="57" t="s">
        <v>389</v>
      </c>
      <c r="CF101" s="72">
        <v>45083.601783206</v>
      </c>
      <c r="CG101" s="73">
        <v>0.578761574074074</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234</v>
      </c>
      <c r="CT101" s="58" t="s">
        <v>234</v>
      </c>
      <c r="CU101" s="58" t="s">
        <v>225</v>
      </c>
      <c r="CV101" s="58" t="s">
        <v>234</v>
      </c>
      <c r="CW101" s="58" t="s">
        <v>234</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45083.601783206</v>
      </c>
      <c r="DO101" s="72">
        <v>45083.5787643056</v>
      </c>
      <c r="DP101" s="58" t="s">
        <v>710</v>
      </c>
    </row>
    <row r="102" s="41" customFormat="1" spans="1:120">
      <c r="A102" s="57">
        <v>44874</v>
      </c>
      <c r="B102" s="57">
        <v>44874</v>
      </c>
      <c r="C102" s="58" t="s">
        <v>513</v>
      </c>
      <c r="D102" s="58" t="s">
        <v>366</v>
      </c>
      <c r="E102" s="58" t="s">
        <v>367</v>
      </c>
      <c r="F102" s="58" t="s">
        <v>235</v>
      </c>
      <c r="G102" s="59">
        <v>1</v>
      </c>
      <c r="H102" s="59">
        <v>0</v>
      </c>
      <c r="I102" s="58" t="s">
        <v>234</v>
      </c>
      <c r="J102" s="58" t="s">
        <v>369</v>
      </c>
      <c r="K102" s="58" t="s">
        <v>369</v>
      </c>
      <c r="L102" s="57">
        <v>44874</v>
      </c>
      <c r="M102" s="58" t="s">
        <v>514</v>
      </c>
      <c r="N102" s="58" t="s">
        <v>366</v>
      </c>
      <c r="O102" s="59">
        <v>0</v>
      </c>
      <c r="P102" s="58" t="s">
        <v>515</v>
      </c>
      <c r="Q102" s="58" t="s">
        <v>516</v>
      </c>
      <c r="R102" s="59">
        <v>25</v>
      </c>
      <c r="S102" s="58" t="s">
        <v>517</v>
      </c>
      <c r="T102" s="59">
        <v>5</v>
      </c>
      <c r="U102" s="58" t="s">
        <v>235</v>
      </c>
      <c r="V102" s="58" t="s">
        <v>374</v>
      </c>
      <c r="W102" s="58" t="s">
        <v>234</v>
      </c>
      <c r="X102" s="58" t="s">
        <v>375</v>
      </c>
      <c r="Y102" s="58" t="s">
        <v>376</v>
      </c>
      <c r="Z102" s="58" t="s">
        <v>377</v>
      </c>
      <c r="AA102" s="58" t="s">
        <v>409</v>
      </c>
      <c r="AB102" s="59">
        <v>125</v>
      </c>
      <c r="AC102" s="58" t="s">
        <v>379</v>
      </c>
      <c r="AD102" s="65">
        <v>44875.1368981482</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711</v>
      </c>
      <c r="AY102" s="58" t="s">
        <v>712</v>
      </c>
      <c r="AZ102" s="58" t="s">
        <v>232</v>
      </c>
      <c r="BA102" s="58" t="s">
        <v>379</v>
      </c>
      <c r="BB102" s="58" t="s">
        <v>382</v>
      </c>
      <c r="BC102" s="58" t="s">
        <v>713</v>
      </c>
      <c r="BD102" s="58" t="s">
        <v>382</v>
      </c>
      <c r="BE102" s="58" t="s">
        <v>387</v>
      </c>
      <c r="BF102" s="58" t="s">
        <v>387</v>
      </c>
      <c r="BG102" s="58" t="s">
        <v>240</v>
      </c>
      <c r="BH102" s="58" t="s">
        <v>234</v>
      </c>
      <c r="BI102" s="58" t="s">
        <v>234</v>
      </c>
      <c r="BJ102" s="58" t="s">
        <v>234</v>
      </c>
      <c r="BK102" s="58" t="s">
        <v>225</v>
      </c>
      <c r="BL102" s="58" t="s">
        <v>399</v>
      </c>
      <c r="BM102" s="58" t="s">
        <v>399</v>
      </c>
      <c r="BN102" s="58" t="s">
        <v>399</v>
      </c>
      <c r="BO102" s="58" t="s">
        <v>366</v>
      </c>
      <c r="BP102" s="58" t="s">
        <v>366</v>
      </c>
      <c r="BQ102" s="58" t="s">
        <v>366</v>
      </c>
      <c r="BR102" s="58" t="s">
        <v>522</v>
      </c>
      <c r="BS102" s="58" t="s">
        <v>382</v>
      </c>
      <c r="BT102" s="58" t="s">
        <v>523</v>
      </c>
      <c r="BU102" s="58" t="s">
        <v>382</v>
      </c>
      <c r="BV102" s="58" t="s">
        <v>523</v>
      </c>
      <c r="BW102" s="58" t="s">
        <v>382</v>
      </c>
      <c r="BX102" s="59">
        <v>17</v>
      </c>
      <c r="BY102" s="59">
        <v>7925</v>
      </c>
      <c r="BZ102" s="59">
        <v>0</v>
      </c>
      <c r="CA102" s="59">
        <v>43</v>
      </c>
      <c r="CB102" s="59">
        <v>11</v>
      </c>
      <c r="CC102" s="58" t="s">
        <v>219</v>
      </c>
      <c r="CD102" s="65">
        <v>45083.5813773148</v>
      </c>
      <c r="CE102" s="57" t="s">
        <v>389</v>
      </c>
      <c r="CF102" s="72">
        <v>45083.601783044</v>
      </c>
      <c r="CG102" s="73">
        <v>0.578761574074074</v>
      </c>
      <c r="CH102" s="57" t="s">
        <v>389</v>
      </c>
      <c r="CI102" s="58" t="s">
        <v>390</v>
      </c>
      <c r="CJ102" s="58" t="s">
        <v>234</v>
      </c>
      <c r="CK102" s="58" t="s">
        <v>234</v>
      </c>
      <c r="CL102" s="58" t="s">
        <v>225</v>
      </c>
      <c r="CM102" s="58" t="s">
        <v>225</v>
      </c>
      <c r="CN102" s="58" t="s">
        <v>366</v>
      </c>
      <c r="CO102" s="58" t="s">
        <v>225</v>
      </c>
      <c r="CP102" s="58" t="s">
        <v>432</v>
      </c>
      <c r="CQ102" s="58" t="s">
        <v>225</v>
      </c>
      <c r="CR102" s="58" t="s">
        <v>234</v>
      </c>
      <c r="CS102" s="58" t="s">
        <v>234</v>
      </c>
      <c r="CT102" s="58" t="s">
        <v>234</v>
      </c>
      <c r="CU102" s="58" t="s">
        <v>225</v>
      </c>
      <c r="CV102" s="58" t="s">
        <v>234</v>
      </c>
      <c r="CW102" s="58" t="s">
        <v>234</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45083.601783044</v>
      </c>
      <c r="DO102" s="72">
        <v>45083.5787643403</v>
      </c>
      <c r="DP102" s="58" t="s">
        <v>714</v>
      </c>
    </row>
    <row r="103" s="41" customFormat="1" spans="1:120">
      <c r="A103" s="57">
        <v>44874</v>
      </c>
      <c r="B103" s="57">
        <v>44874</v>
      </c>
      <c r="C103" s="58" t="s">
        <v>513</v>
      </c>
      <c r="D103" s="58" t="s">
        <v>366</v>
      </c>
      <c r="E103" s="58" t="s">
        <v>367</v>
      </c>
      <c r="F103" s="58" t="s">
        <v>242</v>
      </c>
      <c r="G103" s="59">
        <v>1</v>
      </c>
      <c r="H103" s="59">
        <v>0</v>
      </c>
      <c r="I103" s="58" t="s">
        <v>234</v>
      </c>
      <c r="J103" s="58" t="s">
        <v>369</v>
      </c>
      <c r="K103" s="58" t="s">
        <v>369</v>
      </c>
      <c r="L103" s="57">
        <v>44874</v>
      </c>
      <c r="M103" s="58" t="s">
        <v>514</v>
      </c>
      <c r="N103" s="58" t="s">
        <v>366</v>
      </c>
      <c r="O103" s="59">
        <v>0</v>
      </c>
      <c r="P103" s="58" t="s">
        <v>515</v>
      </c>
      <c r="Q103" s="58" t="s">
        <v>516</v>
      </c>
      <c r="R103" s="59">
        <v>25</v>
      </c>
      <c r="S103" s="58" t="s">
        <v>517</v>
      </c>
      <c r="T103" s="59">
        <v>5</v>
      </c>
      <c r="U103" s="58" t="s">
        <v>242</v>
      </c>
      <c r="V103" s="58" t="s">
        <v>374</v>
      </c>
      <c r="W103" s="58" t="s">
        <v>234</v>
      </c>
      <c r="X103" s="58" t="s">
        <v>375</v>
      </c>
      <c r="Y103" s="58" t="s">
        <v>376</v>
      </c>
      <c r="Z103" s="58" t="s">
        <v>377</v>
      </c>
      <c r="AA103" s="58" t="s">
        <v>409</v>
      </c>
      <c r="AB103" s="59">
        <v>125</v>
      </c>
      <c r="AC103" s="58" t="s">
        <v>379</v>
      </c>
      <c r="AD103" s="65">
        <v>44875.1368981482</v>
      </c>
      <c r="AE103" s="58" t="s">
        <v>410</v>
      </c>
      <c r="AF103" s="58" t="s">
        <v>381</v>
      </c>
      <c r="AG103" s="58" t="s">
        <v>212</v>
      </c>
      <c r="AH103" s="58" t="s">
        <v>213</v>
      </c>
      <c r="AI103" s="58" t="s">
        <v>210</v>
      </c>
      <c r="AJ103" s="58" t="s">
        <v>366</v>
      </c>
      <c r="AK103" s="58" t="s">
        <v>382</v>
      </c>
      <c r="AL103" s="58" t="s">
        <v>366</v>
      </c>
      <c r="AM103" s="58" t="s">
        <v>233</v>
      </c>
      <c r="AN103" s="58" t="s">
        <v>366</v>
      </c>
      <c r="AO103" s="58" t="s">
        <v>379</v>
      </c>
      <c r="AP103" s="58" t="s">
        <v>379</v>
      </c>
      <c r="AQ103" s="58" t="s">
        <v>411</v>
      </c>
      <c r="AR103" s="58" t="s">
        <v>366</v>
      </c>
      <c r="AS103" s="58" t="s">
        <v>366</v>
      </c>
      <c r="AT103" s="59">
        <v>0</v>
      </c>
      <c r="AU103" s="58" t="s">
        <v>366</v>
      </c>
      <c r="AV103" s="58" t="s">
        <v>366</v>
      </c>
      <c r="AW103" s="58" t="s">
        <v>366</v>
      </c>
      <c r="AX103" s="58" t="s">
        <v>715</v>
      </c>
      <c r="AY103" s="58" t="s">
        <v>716</v>
      </c>
      <c r="AZ103" s="58" t="s">
        <v>232</v>
      </c>
      <c r="BA103" s="58" t="s">
        <v>379</v>
      </c>
      <c r="BB103" s="58" t="s">
        <v>382</v>
      </c>
      <c r="BC103" s="58" t="s">
        <v>717</v>
      </c>
      <c r="BD103" s="58" t="s">
        <v>382</v>
      </c>
      <c r="BE103" s="58" t="s">
        <v>528</v>
      </c>
      <c r="BF103" s="58" t="s">
        <v>387</v>
      </c>
      <c r="BG103" s="58" t="s">
        <v>240</v>
      </c>
      <c r="BH103" s="58" t="s">
        <v>234</v>
      </c>
      <c r="BI103" s="58" t="s">
        <v>234</v>
      </c>
      <c r="BJ103" s="58" t="s">
        <v>234</v>
      </c>
      <c r="BK103" s="58" t="s">
        <v>225</v>
      </c>
      <c r="BL103" s="58" t="s">
        <v>399</v>
      </c>
      <c r="BM103" s="58" t="s">
        <v>399</v>
      </c>
      <c r="BN103" s="58" t="s">
        <v>399</v>
      </c>
      <c r="BO103" s="58" t="s">
        <v>366</v>
      </c>
      <c r="BP103" s="58" t="s">
        <v>366</v>
      </c>
      <c r="BQ103" s="58" t="s">
        <v>366</v>
      </c>
      <c r="BR103" s="58" t="s">
        <v>522</v>
      </c>
      <c r="BS103" s="58" t="s">
        <v>382</v>
      </c>
      <c r="BT103" s="58" t="s">
        <v>523</v>
      </c>
      <c r="BU103" s="58" t="s">
        <v>382</v>
      </c>
      <c r="BV103" s="58" t="s">
        <v>523</v>
      </c>
      <c r="BW103" s="58" t="s">
        <v>382</v>
      </c>
      <c r="BX103" s="59">
        <v>17</v>
      </c>
      <c r="BY103" s="59">
        <v>7925</v>
      </c>
      <c r="BZ103" s="59">
        <v>0</v>
      </c>
      <c r="CA103" s="59">
        <v>43</v>
      </c>
      <c r="CB103" s="59">
        <v>11</v>
      </c>
      <c r="CC103" s="58" t="s">
        <v>219</v>
      </c>
      <c r="CD103" s="65">
        <v>45083.5813773148</v>
      </c>
      <c r="CE103" s="57" t="s">
        <v>389</v>
      </c>
      <c r="CF103" s="72">
        <v>45083.6017830208</v>
      </c>
      <c r="CG103" s="73">
        <v>0.578761574074074</v>
      </c>
      <c r="CH103" s="57" t="s">
        <v>389</v>
      </c>
      <c r="CI103" s="58" t="s">
        <v>390</v>
      </c>
      <c r="CJ103" s="58" t="s">
        <v>234</v>
      </c>
      <c r="CK103" s="58" t="s">
        <v>234</v>
      </c>
      <c r="CL103" s="58" t="s">
        <v>225</v>
      </c>
      <c r="CM103" s="58" t="s">
        <v>225</v>
      </c>
      <c r="CN103" s="58" t="s">
        <v>366</v>
      </c>
      <c r="CO103" s="58" t="s">
        <v>225</v>
      </c>
      <c r="CP103" s="58" t="s">
        <v>432</v>
      </c>
      <c r="CQ103" s="58" t="s">
        <v>225</v>
      </c>
      <c r="CR103" s="58" t="s">
        <v>234</v>
      </c>
      <c r="CS103" s="58" t="s">
        <v>234</v>
      </c>
      <c r="CT103" s="58" t="s">
        <v>234</v>
      </c>
      <c r="CU103" s="58" t="s">
        <v>225</v>
      </c>
      <c r="CV103" s="58" t="s">
        <v>234</v>
      </c>
      <c r="CW103" s="58" t="s">
        <v>234</v>
      </c>
      <c r="CX103" s="58" t="s">
        <v>234</v>
      </c>
      <c r="CY103" s="58" t="s">
        <v>234</v>
      </c>
      <c r="CZ103" s="58" t="s">
        <v>234</v>
      </c>
      <c r="DA103" s="58" t="s">
        <v>225</v>
      </c>
      <c r="DB103" s="58" t="s">
        <v>234</v>
      </c>
      <c r="DC103" s="58" t="s">
        <v>234</v>
      </c>
      <c r="DD103" s="58" t="s">
        <v>234</v>
      </c>
      <c r="DE103" s="58" t="s">
        <v>234</v>
      </c>
      <c r="DF103" s="58" t="s">
        <v>225</v>
      </c>
      <c r="DG103" s="58" t="s">
        <v>234</v>
      </c>
      <c r="DH103" s="58" t="s">
        <v>225</v>
      </c>
      <c r="DI103" s="58" t="s">
        <v>225</v>
      </c>
      <c r="DJ103" s="58" t="s">
        <v>225</v>
      </c>
      <c r="DK103" s="58" t="s">
        <v>382</v>
      </c>
      <c r="DL103" s="58" t="s">
        <v>382</v>
      </c>
      <c r="DM103" s="58" t="s">
        <v>382</v>
      </c>
      <c r="DN103" s="72">
        <v>45083.6017830208</v>
      </c>
      <c r="DO103" s="72">
        <v>45083.5787643403</v>
      </c>
      <c r="DP103" s="58" t="s">
        <v>718</v>
      </c>
    </row>
    <row r="104" s="41" customFormat="1"/>
    <row r="105" s="41" customFormat="1" ht="30.75" spans="1:1">
      <c r="A105" s="23" t="s">
        <v>731</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513</v>
      </c>
      <c r="E109" s="46" t="s">
        <v>366</v>
      </c>
      <c r="F109" s="46" t="s">
        <v>367</v>
      </c>
      <c r="G109" s="46" t="s">
        <v>368</v>
      </c>
      <c r="H109" s="47">
        <v>1</v>
      </c>
      <c r="I109" s="47">
        <v>0</v>
      </c>
      <c r="J109" s="46" t="s">
        <v>234</v>
      </c>
      <c r="K109" s="46" t="s">
        <v>369</v>
      </c>
      <c r="L109" s="46" t="s">
        <v>369</v>
      </c>
      <c r="M109" s="45">
        <v>44874</v>
      </c>
      <c r="N109" s="46" t="s">
        <v>514</v>
      </c>
      <c r="O109" s="46" t="s">
        <v>366</v>
      </c>
      <c r="P109" s="47">
        <v>0</v>
      </c>
      <c r="Q109" s="46" t="s">
        <v>515</v>
      </c>
      <c r="R109" s="46" t="s">
        <v>516</v>
      </c>
      <c r="S109" s="47">
        <v>25</v>
      </c>
      <c r="T109" s="46" t="s">
        <v>517</v>
      </c>
      <c r="U109" s="47">
        <v>5</v>
      </c>
      <c r="V109" s="46" t="s">
        <v>368</v>
      </c>
      <c r="W109" s="46" t="s">
        <v>374</v>
      </c>
      <c r="X109" s="46" t="s">
        <v>234</v>
      </c>
      <c r="Y109" s="46" t="s">
        <v>375</v>
      </c>
      <c r="Z109" s="46" t="s">
        <v>376</v>
      </c>
      <c r="AA109" s="46" t="s">
        <v>377</v>
      </c>
      <c r="AB109" s="46" t="s">
        <v>518</v>
      </c>
      <c r="AC109" s="47">
        <v>125</v>
      </c>
      <c r="AD109" s="46" t="s">
        <v>379</v>
      </c>
      <c r="AE109" s="62">
        <v>44875.1368981482</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525</v>
      </c>
      <c r="AZ109" s="46" t="s">
        <v>526</v>
      </c>
      <c r="BA109" s="46" t="s">
        <v>232</v>
      </c>
      <c r="BB109" s="46" t="s">
        <v>379</v>
      </c>
      <c r="BC109" s="46" t="s">
        <v>382</v>
      </c>
      <c r="BD109" s="46" t="s">
        <v>527</v>
      </c>
      <c r="BE109" s="46" t="s">
        <v>382</v>
      </c>
      <c r="BF109" s="46" t="s">
        <v>387</v>
      </c>
      <c r="BG109" s="46" t="s">
        <v>387</v>
      </c>
      <c r="BH109" s="46" t="s">
        <v>240</v>
      </c>
      <c r="BI109" s="46" t="s">
        <v>234</v>
      </c>
      <c r="BJ109" s="46" t="s">
        <v>234</v>
      </c>
      <c r="BK109" s="46" t="s">
        <v>234</v>
      </c>
      <c r="BL109" s="46" t="s">
        <v>234</v>
      </c>
      <c r="BM109" s="46" t="s">
        <v>399</v>
      </c>
      <c r="BN109" s="46" t="s">
        <v>399</v>
      </c>
      <c r="BO109" s="46" t="s">
        <v>399</v>
      </c>
      <c r="BP109" s="46" t="s">
        <v>366</v>
      </c>
      <c r="BQ109" s="46" t="s">
        <v>366</v>
      </c>
      <c r="BR109" s="46" t="s">
        <v>366</v>
      </c>
      <c r="BS109" s="46" t="s">
        <v>522</v>
      </c>
      <c r="BT109" s="46" t="s">
        <v>382</v>
      </c>
      <c r="BU109" s="46" t="s">
        <v>523</v>
      </c>
      <c r="BV109" s="46" t="s">
        <v>382</v>
      </c>
      <c r="BW109" s="46" t="s">
        <v>523</v>
      </c>
      <c r="BX109" s="46" t="s">
        <v>382</v>
      </c>
      <c r="BY109" s="47">
        <v>17</v>
      </c>
      <c r="BZ109" s="47">
        <v>7925</v>
      </c>
      <c r="CA109" s="47">
        <v>0</v>
      </c>
      <c r="CB109" s="47">
        <v>19</v>
      </c>
      <c r="CC109" s="47">
        <v>8</v>
      </c>
      <c r="CD109" s="46" t="s">
        <v>219</v>
      </c>
      <c r="CE109" s="62">
        <v>45083.5813773148</v>
      </c>
      <c r="CF109" s="45" t="s">
        <v>389</v>
      </c>
      <c r="CG109" s="66">
        <v>45083.5787643171</v>
      </c>
      <c r="CH109" s="67">
        <v>0.578761574074074</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234</v>
      </c>
      <c r="CU109" s="46" t="s">
        <v>234</v>
      </c>
      <c r="CV109" s="46" t="s">
        <v>225</v>
      </c>
      <c r="CW109" s="46" t="s">
        <v>234</v>
      </c>
      <c r="CX109" s="46" t="s">
        <v>234</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45083.5787643171</v>
      </c>
      <c r="DP109" s="66">
        <v>45083.5787643171</v>
      </c>
      <c r="DQ109" s="46" t="s">
        <v>530</v>
      </c>
    </row>
    <row r="110" s="41" customFormat="1" spans="1:121">
      <c r="A110" s="43" t="s">
        <v>436</v>
      </c>
      <c r="B110" s="57">
        <v>44874</v>
      </c>
      <c r="C110" s="57">
        <v>44874</v>
      </c>
      <c r="D110" s="58" t="s">
        <v>513</v>
      </c>
      <c r="E110" s="58" t="s">
        <v>366</v>
      </c>
      <c r="F110" s="58" t="s">
        <v>367</v>
      </c>
      <c r="G110" s="58" t="s">
        <v>368</v>
      </c>
      <c r="H110" s="59">
        <v>1</v>
      </c>
      <c r="I110" s="59">
        <v>0</v>
      </c>
      <c r="J110" s="58" t="s">
        <v>234</v>
      </c>
      <c r="K110" s="58" t="s">
        <v>369</v>
      </c>
      <c r="L110" s="58" t="s">
        <v>369</v>
      </c>
      <c r="M110" s="57">
        <v>44874</v>
      </c>
      <c r="N110" s="58" t="s">
        <v>514</v>
      </c>
      <c r="O110" s="58" t="s">
        <v>366</v>
      </c>
      <c r="P110" s="59">
        <v>0</v>
      </c>
      <c r="Q110" s="58" t="s">
        <v>515</v>
      </c>
      <c r="R110" s="58" t="s">
        <v>516</v>
      </c>
      <c r="S110" s="59">
        <v>25</v>
      </c>
      <c r="T110" s="58" t="s">
        <v>517</v>
      </c>
      <c r="U110" s="59">
        <v>5</v>
      </c>
      <c r="V110" s="58" t="s">
        <v>368</v>
      </c>
      <c r="W110" s="58" t="s">
        <v>374</v>
      </c>
      <c r="X110" s="58" t="s">
        <v>234</v>
      </c>
      <c r="Y110" s="58" t="s">
        <v>375</v>
      </c>
      <c r="Z110" s="58" t="s">
        <v>376</v>
      </c>
      <c r="AA110" s="58" t="s">
        <v>377</v>
      </c>
      <c r="AB110" s="58" t="s">
        <v>518</v>
      </c>
      <c r="AC110" s="59">
        <v>125</v>
      </c>
      <c r="AD110" s="58" t="s">
        <v>379</v>
      </c>
      <c r="AE110" s="65">
        <v>44875.1368981482</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525</v>
      </c>
      <c r="AZ110" s="58" t="s">
        <v>526</v>
      </c>
      <c r="BA110" s="58" t="s">
        <v>232</v>
      </c>
      <c r="BB110" s="58" t="s">
        <v>379</v>
      </c>
      <c r="BC110" s="58" t="s">
        <v>382</v>
      </c>
      <c r="BD110" s="58" t="s">
        <v>527</v>
      </c>
      <c r="BE110" s="58" t="s">
        <v>382</v>
      </c>
      <c r="BF110" s="58" t="s">
        <v>387</v>
      </c>
      <c r="BG110" s="58" t="s">
        <v>387</v>
      </c>
      <c r="BH110" s="58" t="s">
        <v>240</v>
      </c>
      <c r="BI110" s="58" t="s">
        <v>234</v>
      </c>
      <c r="BJ110" s="58" t="s">
        <v>234</v>
      </c>
      <c r="BK110" s="58" t="s">
        <v>234</v>
      </c>
      <c r="BL110" s="58" t="s">
        <v>225</v>
      </c>
      <c r="BM110" s="58" t="s">
        <v>399</v>
      </c>
      <c r="BN110" s="58" t="s">
        <v>399</v>
      </c>
      <c r="BO110" s="58" t="s">
        <v>399</v>
      </c>
      <c r="BP110" s="58" t="s">
        <v>366</v>
      </c>
      <c r="BQ110" s="58" t="s">
        <v>366</v>
      </c>
      <c r="BR110" s="58" t="s">
        <v>366</v>
      </c>
      <c r="BS110" s="58" t="s">
        <v>522</v>
      </c>
      <c r="BT110" s="58" t="s">
        <v>382</v>
      </c>
      <c r="BU110" s="58" t="s">
        <v>523</v>
      </c>
      <c r="BV110" s="58" t="s">
        <v>382</v>
      </c>
      <c r="BW110" s="58" t="s">
        <v>523</v>
      </c>
      <c r="BX110" s="58" t="s">
        <v>382</v>
      </c>
      <c r="BY110" s="59">
        <v>17</v>
      </c>
      <c r="BZ110" s="59">
        <v>7925</v>
      </c>
      <c r="CA110" s="59">
        <v>0</v>
      </c>
      <c r="CB110" s="59">
        <v>19</v>
      </c>
      <c r="CC110" s="59">
        <v>8</v>
      </c>
      <c r="CD110" s="58" t="s">
        <v>219</v>
      </c>
      <c r="CE110" s="65">
        <v>45083.5813773148</v>
      </c>
      <c r="CF110" s="57" t="s">
        <v>389</v>
      </c>
      <c r="CG110" s="72">
        <v>45083.6017831366</v>
      </c>
      <c r="CH110" s="73">
        <v>0.578761574074074</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234</v>
      </c>
      <c r="CU110" s="58" t="s">
        <v>234</v>
      </c>
      <c r="CV110" s="58" t="s">
        <v>225</v>
      </c>
      <c r="CW110" s="58" t="s">
        <v>234</v>
      </c>
      <c r="CX110" s="58" t="s">
        <v>234</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45083.6017831366</v>
      </c>
      <c r="DP110" s="72">
        <v>45083.5787643171</v>
      </c>
      <c r="DQ110" s="58" t="s">
        <v>530</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513</v>
      </c>
      <c r="E115" s="46" t="s">
        <v>366</v>
      </c>
      <c r="F115" s="46" t="s">
        <v>367</v>
      </c>
      <c r="G115" s="46" t="s">
        <v>393</v>
      </c>
      <c r="H115" s="47">
        <v>1</v>
      </c>
      <c r="I115" s="47">
        <v>0</v>
      </c>
      <c r="J115" s="46" t="s">
        <v>234</v>
      </c>
      <c r="K115" s="46" t="s">
        <v>369</v>
      </c>
      <c r="L115" s="46" t="s">
        <v>369</v>
      </c>
      <c r="M115" s="45">
        <v>44874</v>
      </c>
      <c r="N115" s="46" t="s">
        <v>514</v>
      </c>
      <c r="O115" s="46" t="s">
        <v>366</v>
      </c>
      <c r="P115" s="47">
        <v>0</v>
      </c>
      <c r="Q115" s="46" t="s">
        <v>515</v>
      </c>
      <c r="R115" s="46" t="s">
        <v>516</v>
      </c>
      <c r="S115" s="47">
        <v>25</v>
      </c>
      <c r="T115" s="46" t="s">
        <v>517</v>
      </c>
      <c r="U115" s="47">
        <v>5</v>
      </c>
      <c r="V115" s="46" t="s">
        <v>393</v>
      </c>
      <c r="W115" s="46" t="s">
        <v>374</v>
      </c>
      <c r="X115" s="46" t="s">
        <v>234</v>
      </c>
      <c r="Y115" s="46" t="s">
        <v>375</v>
      </c>
      <c r="Z115" s="46" t="s">
        <v>376</v>
      </c>
      <c r="AA115" s="46" t="s">
        <v>377</v>
      </c>
      <c r="AB115" s="46" t="s">
        <v>394</v>
      </c>
      <c r="AC115" s="47">
        <v>125</v>
      </c>
      <c r="AD115" s="46" t="s">
        <v>379</v>
      </c>
      <c r="AE115" s="62">
        <v>44875.1368981482</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703</v>
      </c>
      <c r="AZ115" s="46" t="s">
        <v>704</v>
      </c>
      <c r="BA115" s="46" t="s">
        <v>232</v>
      </c>
      <c r="BB115" s="46" t="s">
        <v>379</v>
      </c>
      <c r="BC115" s="46" t="s">
        <v>382</v>
      </c>
      <c r="BD115" s="46" t="s">
        <v>705</v>
      </c>
      <c r="BE115" s="46" t="s">
        <v>382</v>
      </c>
      <c r="BF115" s="46" t="s">
        <v>528</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522</v>
      </c>
      <c r="BT115" s="46" t="s">
        <v>382</v>
      </c>
      <c r="BU115" s="46" t="s">
        <v>523</v>
      </c>
      <c r="BV115" s="46" t="s">
        <v>382</v>
      </c>
      <c r="BW115" s="46" t="s">
        <v>523</v>
      </c>
      <c r="BX115" s="46" t="s">
        <v>382</v>
      </c>
      <c r="BY115" s="47">
        <v>17</v>
      </c>
      <c r="BZ115" s="47">
        <v>7925</v>
      </c>
      <c r="CA115" s="47">
        <v>0</v>
      </c>
      <c r="CB115" s="47">
        <v>48</v>
      </c>
      <c r="CC115" s="47">
        <v>6</v>
      </c>
      <c r="CD115" s="46" t="s">
        <v>219</v>
      </c>
      <c r="CE115" s="62">
        <v>45083.5813773148</v>
      </c>
      <c r="CF115" s="45" t="s">
        <v>389</v>
      </c>
      <c r="CG115" s="66">
        <v>45083.578764294</v>
      </c>
      <c r="CH115" s="67">
        <v>0.578761574074074</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234</v>
      </c>
      <c r="CU115" s="46" t="s">
        <v>234</v>
      </c>
      <c r="CV115" s="46" t="s">
        <v>225</v>
      </c>
      <c r="CW115" s="46" t="s">
        <v>234</v>
      </c>
      <c r="CX115" s="46" t="s">
        <v>234</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45083.578764294</v>
      </c>
      <c r="DP115" s="66">
        <v>45083.578764294</v>
      </c>
      <c r="DQ115" s="46" t="s">
        <v>706</v>
      </c>
    </row>
    <row r="116" s="41" customFormat="1" spans="1:121">
      <c r="A116" s="43" t="s">
        <v>436</v>
      </c>
      <c r="B116" s="57">
        <v>44874</v>
      </c>
      <c r="C116" s="57">
        <v>44874</v>
      </c>
      <c r="D116" s="58" t="s">
        <v>513</v>
      </c>
      <c r="E116" s="58" t="s">
        <v>366</v>
      </c>
      <c r="F116" s="58" t="s">
        <v>367</v>
      </c>
      <c r="G116" s="58" t="s">
        <v>393</v>
      </c>
      <c r="H116" s="59">
        <v>1</v>
      </c>
      <c r="I116" s="59">
        <v>0</v>
      </c>
      <c r="J116" s="58" t="s">
        <v>234</v>
      </c>
      <c r="K116" s="58" t="s">
        <v>369</v>
      </c>
      <c r="L116" s="58" t="s">
        <v>369</v>
      </c>
      <c r="M116" s="57">
        <v>44874</v>
      </c>
      <c r="N116" s="58" t="s">
        <v>514</v>
      </c>
      <c r="O116" s="58" t="s">
        <v>366</v>
      </c>
      <c r="P116" s="59">
        <v>0</v>
      </c>
      <c r="Q116" s="58" t="s">
        <v>515</v>
      </c>
      <c r="R116" s="58" t="s">
        <v>516</v>
      </c>
      <c r="S116" s="59">
        <v>25</v>
      </c>
      <c r="T116" s="58" t="s">
        <v>517</v>
      </c>
      <c r="U116" s="59">
        <v>5</v>
      </c>
      <c r="V116" s="58" t="s">
        <v>393</v>
      </c>
      <c r="W116" s="58" t="s">
        <v>374</v>
      </c>
      <c r="X116" s="58" t="s">
        <v>234</v>
      </c>
      <c r="Y116" s="58" t="s">
        <v>375</v>
      </c>
      <c r="Z116" s="58" t="s">
        <v>376</v>
      </c>
      <c r="AA116" s="58" t="s">
        <v>377</v>
      </c>
      <c r="AB116" s="58" t="s">
        <v>394</v>
      </c>
      <c r="AC116" s="59">
        <v>125</v>
      </c>
      <c r="AD116" s="58" t="s">
        <v>379</v>
      </c>
      <c r="AE116" s="65">
        <v>44875.1368981482</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703</v>
      </c>
      <c r="AZ116" s="58" t="s">
        <v>704</v>
      </c>
      <c r="BA116" s="58" t="s">
        <v>232</v>
      </c>
      <c r="BB116" s="58" t="s">
        <v>379</v>
      </c>
      <c r="BC116" s="58" t="s">
        <v>382</v>
      </c>
      <c r="BD116" s="58" t="s">
        <v>705</v>
      </c>
      <c r="BE116" s="58" t="s">
        <v>382</v>
      </c>
      <c r="BF116" s="58" t="s">
        <v>528</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522</v>
      </c>
      <c r="BT116" s="58" t="s">
        <v>382</v>
      </c>
      <c r="BU116" s="58" t="s">
        <v>523</v>
      </c>
      <c r="BV116" s="58" t="s">
        <v>382</v>
      </c>
      <c r="BW116" s="58" t="s">
        <v>523</v>
      </c>
      <c r="BX116" s="58" t="s">
        <v>382</v>
      </c>
      <c r="BY116" s="59">
        <v>17</v>
      </c>
      <c r="BZ116" s="59">
        <v>7925</v>
      </c>
      <c r="CA116" s="59">
        <v>0</v>
      </c>
      <c r="CB116" s="59">
        <v>48</v>
      </c>
      <c r="CC116" s="59">
        <v>6</v>
      </c>
      <c r="CD116" s="58" t="s">
        <v>219</v>
      </c>
      <c r="CE116" s="65">
        <v>45083.5813773148</v>
      </c>
      <c r="CF116" s="57" t="s">
        <v>389</v>
      </c>
      <c r="CG116" s="72">
        <v>45083.6017832523</v>
      </c>
      <c r="CH116" s="73">
        <v>0.578761574074074</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234</v>
      </c>
      <c r="CU116" s="58" t="s">
        <v>234</v>
      </c>
      <c r="CV116" s="58" t="s">
        <v>225</v>
      </c>
      <c r="CW116" s="58" t="s">
        <v>234</v>
      </c>
      <c r="CX116" s="58" t="s">
        <v>234</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45083.6017832523</v>
      </c>
      <c r="DP116" s="72">
        <v>45083.578764294</v>
      </c>
      <c r="DQ116" s="58" t="s">
        <v>706</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513</v>
      </c>
      <c r="E121" s="46" t="s">
        <v>366</v>
      </c>
      <c r="F121" s="46" t="s">
        <v>367</v>
      </c>
      <c r="G121" s="46" t="s">
        <v>401</v>
      </c>
      <c r="H121" s="47">
        <v>1</v>
      </c>
      <c r="I121" s="47">
        <v>0</v>
      </c>
      <c r="J121" s="46" t="s">
        <v>234</v>
      </c>
      <c r="K121" s="46" t="s">
        <v>369</v>
      </c>
      <c r="L121" s="46" t="s">
        <v>369</v>
      </c>
      <c r="M121" s="45">
        <v>44874</v>
      </c>
      <c r="N121" s="46" t="s">
        <v>514</v>
      </c>
      <c r="O121" s="46" t="s">
        <v>366</v>
      </c>
      <c r="P121" s="47">
        <v>0</v>
      </c>
      <c r="Q121" s="46" t="s">
        <v>515</v>
      </c>
      <c r="R121" s="46" t="s">
        <v>516</v>
      </c>
      <c r="S121" s="47">
        <v>25</v>
      </c>
      <c r="T121" s="46" t="s">
        <v>517</v>
      </c>
      <c r="U121" s="47">
        <v>5</v>
      </c>
      <c r="V121" s="46" t="s">
        <v>401</v>
      </c>
      <c r="W121" s="46" t="s">
        <v>374</v>
      </c>
      <c r="X121" s="46" t="s">
        <v>234</v>
      </c>
      <c r="Y121" s="46" t="s">
        <v>375</v>
      </c>
      <c r="Z121" s="46" t="s">
        <v>376</v>
      </c>
      <c r="AA121" s="46" t="s">
        <v>377</v>
      </c>
      <c r="AB121" s="46" t="s">
        <v>531</v>
      </c>
      <c r="AC121" s="47">
        <v>125</v>
      </c>
      <c r="AD121" s="46" t="s">
        <v>379</v>
      </c>
      <c r="AE121" s="62">
        <v>44875.1368981482</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707</v>
      </c>
      <c r="AZ121" s="46" t="s">
        <v>708</v>
      </c>
      <c r="BA121" s="46" t="s">
        <v>232</v>
      </c>
      <c r="BB121" s="46" t="s">
        <v>379</v>
      </c>
      <c r="BC121" s="46" t="s">
        <v>382</v>
      </c>
      <c r="BD121" s="46" t="s">
        <v>709</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522</v>
      </c>
      <c r="BT121" s="46" t="s">
        <v>382</v>
      </c>
      <c r="BU121" s="46" t="s">
        <v>523</v>
      </c>
      <c r="BV121" s="46" t="s">
        <v>382</v>
      </c>
      <c r="BW121" s="46" t="s">
        <v>523</v>
      </c>
      <c r="BX121" s="46" t="s">
        <v>382</v>
      </c>
      <c r="BY121" s="47">
        <v>17</v>
      </c>
      <c r="BZ121" s="47">
        <v>7925</v>
      </c>
      <c r="CA121" s="47">
        <v>0</v>
      </c>
      <c r="CB121" s="47">
        <v>33</v>
      </c>
      <c r="CC121" s="47">
        <v>8</v>
      </c>
      <c r="CD121" s="46" t="s">
        <v>219</v>
      </c>
      <c r="CE121" s="62">
        <v>45083.5813773148</v>
      </c>
      <c r="CF121" s="45" t="s">
        <v>389</v>
      </c>
      <c r="CG121" s="66">
        <v>45083.5787643056</v>
      </c>
      <c r="CH121" s="67">
        <v>0.578761574074074</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234</v>
      </c>
      <c r="CU121" s="46" t="s">
        <v>234</v>
      </c>
      <c r="CV121" s="46" t="s">
        <v>225</v>
      </c>
      <c r="CW121" s="46" t="s">
        <v>234</v>
      </c>
      <c r="CX121" s="46" t="s">
        <v>234</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45083.5787643056</v>
      </c>
      <c r="DP121" s="66">
        <v>45083.5787643056</v>
      </c>
      <c r="DQ121" s="46" t="s">
        <v>710</v>
      </c>
    </row>
    <row r="122" s="41" customFormat="1" spans="1:121">
      <c r="A122" s="43" t="s">
        <v>436</v>
      </c>
      <c r="B122" s="57">
        <v>44874</v>
      </c>
      <c r="C122" s="57">
        <v>44874</v>
      </c>
      <c r="D122" s="58" t="s">
        <v>513</v>
      </c>
      <c r="E122" s="58" t="s">
        <v>366</v>
      </c>
      <c r="F122" s="58" t="s">
        <v>367</v>
      </c>
      <c r="G122" s="58" t="s">
        <v>401</v>
      </c>
      <c r="H122" s="59">
        <v>1</v>
      </c>
      <c r="I122" s="59">
        <v>0</v>
      </c>
      <c r="J122" s="58" t="s">
        <v>234</v>
      </c>
      <c r="K122" s="58" t="s">
        <v>369</v>
      </c>
      <c r="L122" s="58" t="s">
        <v>369</v>
      </c>
      <c r="M122" s="57">
        <v>44874</v>
      </c>
      <c r="N122" s="58" t="s">
        <v>514</v>
      </c>
      <c r="O122" s="58" t="s">
        <v>366</v>
      </c>
      <c r="P122" s="59">
        <v>0</v>
      </c>
      <c r="Q122" s="58" t="s">
        <v>515</v>
      </c>
      <c r="R122" s="58" t="s">
        <v>516</v>
      </c>
      <c r="S122" s="59">
        <v>25</v>
      </c>
      <c r="T122" s="58" t="s">
        <v>517</v>
      </c>
      <c r="U122" s="59">
        <v>5</v>
      </c>
      <c r="V122" s="58" t="s">
        <v>401</v>
      </c>
      <c r="W122" s="58" t="s">
        <v>374</v>
      </c>
      <c r="X122" s="58" t="s">
        <v>234</v>
      </c>
      <c r="Y122" s="58" t="s">
        <v>375</v>
      </c>
      <c r="Z122" s="58" t="s">
        <v>376</v>
      </c>
      <c r="AA122" s="58" t="s">
        <v>377</v>
      </c>
      <c r="AB122" s="58" t="s">
        <v>531</v>
      </c>
      <c r="AC122" s="59">
        <v>125</v>
      </c>
      <c r="AD122" s="58" t="s">
        <v>379</v>
      </c>
      <c r="AE122" s="65">
        <v>44875.1368981482</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707</v>
      </c>
      <c r="AZ122" s="58" t="s">
        <v>708</v>
      </c>
      <c r="BA122" s="58" t="s">
        <v>232</v>
      </c>
      <c r="BB122" s="58" t="s">
        <v>379</v>
      </c>
      <c r="BC122" s="58" t="s">
        <v>382</v>
      </c>
      <c r="BD122" s="58" t="s">
        <v>709</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522</v>
      </c>
      <c r="BT122" s="58" t="s">
        <v>382</v>
      </c>
      <c r="BU122" s="58" t="s">
        <v>523</v>
      </c>
      <c r="BV122" s="58" t="s">
        <v>382</v>
      </c>
      <c r="BW122" s="58" t="s">
        <v>523</v>
      </c>
      <c r="BX122" s="58" t="s">
        <v>382</v>
      </c>
      <c r="BY122" s="59">
        <v>17</v>
      </c>
      <c r="BZ122" s="59">
        <v>7925</v>
      </c>
      <c r="CA122" s="59">
        <v>0</v>
      </c>
      <c r="CB122" s="59">
        <v>33</v>
      </c>
      <c r="CC122" s="59">
        <v>8</v>
      </c>
      <c r="CD122" s="58" t="s">
        <v>219</v>
      </c>
      <c r="CE122" s="65">
        <v>45083.5813773148</v>
      </c>
      <c r="CF122" s="57" t="s">
        <v>389</v>
      </c>
      <c r="CG122" s="72">
        <v>45083.601783206</v>
      </c>
      <c r="CH122" s="73">
        <v>0.578761574074074</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234</v>
      </c>
      <c r="CU122" s="58" t="s">
        <v>234</v>
      </c>
      <c r="CV122" s="58" t="s">
        <v>225</v>
      </c>
      <c r="CW122" s="58" t="s">
        <v>234</v>
      </c>
      <c r="CX122" s="58" t="s">
        <v>234</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45083.601783206</v>
      </c>
      <c r="DP122" s="72">
        <v>45083.5787643056</v>
      </c>
      <c r="DQ122" s="58" t="s">
        <v>710</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558</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513</v>
      </c>
      <c r="E127" s="46" t="s">
        <v>366</v>
      </c>
      <c r="F127" s="46" t="s">
        <v>367</v>
      </c>
      <c r="G127" s="46" t="s">
        <v>235</v>
      </c>
      <c r="H127" s="47">
        <v>1</v>
      </c>
      <c r="I127" s="47">
        <v>0</v>
      </c>
      <c r="J127" s="46" t="s">
        <v>234</v>
      </c>
      <c r="K127" s="46" t="s">
        <v>369</v>
      </c>
      <c r="L127" s="46" t="s">
        <v>369</v>
      </c>
      <c r="M127" s="45">
        <v>44874</v>
      </c>
      <c r="N127" s="46" t="s">
        <v>514</v>
      </c>
      <c r="O127" s="46" t="s">
        <v>366</v>
      </c>
      <c r="P127" s="47">
        <v>0</v>
      </c>
      <c r="Q127" s="46" t="s">
        <v>515</v>
      </c>
      <c r="R127" s="46" t="s">
        <v>516</v>
      </c>
      <c r="S127" s="47">
        <v>25</v>
      </c>
      <c r="T127" s="46" t="s">
        <v>517</v>
      </c>
      <c r="U127" s="47">
        <v>5</v>
      </c>
      <c r="V127" s="46" t="s">
        <v>235</v>
      </c>
      <c r="W127" s="46" t="s">
        <v>374</v>
      </c>
      <c r="X127" s="46" t="s">
        <v>234</v>
      </c>
      <c r="Y127" s="46" t="s">
        <v>375</v>
      </c>
      <c r="Z127" s="46" t="s">
        <v>376</v>
      </c>
      <c r="AA127" s="46" t="s">
        <v>377</v>
      </c>
      <c r="AB127" s="46" t="s">
        <v>409</v>
      </c>
      <c r="AC127" s="47">
        <v>125</v>
      </c>
      <c r="AD127" s="46" t="s">
        <v>379</v>
      </c>
      <c r="AE127" s="62">
        <v>44875.1368981482</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711</v>
      </c>
      <c r="AZ127" s="46" t="s">
        <v>712</v>
      </c>
      <c r="BA127" s="46" t="s">
        <v>232</v>
      </c>
      <c r="BB127" s="46" t="s">
        <v>379</v>
      </c>
      <c r="BC127" s="46" t="s">
        <v>382</v>
      </c>
      <c r="BD127" s="46" t="s">
        <v>713</v>
      </c>
      <c r="BE127" s="46" t="s">
        <v>382</v>
      </c>
      <c r="BF127" s="46" t="s">
        <v>387</v>
      </c>
      <c r="BG127" s="46" t="s">
        <v>387</v>
      </c>
      <c r="BH127" s="46" t="s">
        <v>240</v>
      </c>
      <c r="BI127" s="46" t="s">
        <v>234</v>
      </c>
      <c r="BJ127" s="46" t="s">
        <v>234</v>
      </c>
      <c r="BK127" s="46" t="s">
        <v>234</v>
      </c>
      <c r="BL127" s="46" t="s">
        <v>234</v>
      </c>
      <c r="BM127" s="46" t="s">
        <v>399</v>
      </c>
      <c r="BN127" s="46" t="s">
        <v>399</v>
      </c>
      <c r="BO127" s="46" t="s">
        <v>399</v>
      </c>
      <c r="BP127" s="46" t="s">
        <v>366</v>
      </c>
      <c r="BQ127" s="46" t="s">
        <v>366</v>
      </c>
      <c r="BR127" s="46" t="s">
        <v>366</v>
      </c>
      <c r="BS127" s="46" t="s">
        <v>522</v>
      </c>
      <c r="BT127" s="46" t="s">
        <v>382</v>
      </c>
      <c r="BU127" s="46" t="s">
        <v>523</v>
      </c>
      <c r="BV127" s="46" t="s">
        <v>382</v>
      </c>
      <c r="BW127" s="46" t="s">
        <v>523</v>
      </c>
      <c r="BX127" s="46" t="s">
        <v>382</v>
      </c>
      <c r="BY127" s="47">
        <v>17</v>
      </c>
      <c r="BZ127" s="47">
        <v>7925</v>
      </c>
      <c r="CA127" s="47">
        <v>0</v>
      </c>
      <c r="CB127" s="47">
        <v>43</v>
      </c>
      <c r="CC127" s="47">
        <v>11</v>
      </c>
      <c r="CD127" s="46" t="s">
        <v>219</v>
      </c>
      <c r="CE127" s="62">
        <v>45083.5813773148</v>
      </c>
      <c r="CF127" s="45" t="s">
        <v>389</v>
      </c>
      <c r="CG127" s="66">
        <v>45083.5787643403</v>
      </c>
      <c r="CH127" s="67">
        <v>0.578761574074074</v>
      </c>
      <c r="CI127" s="45" t="s">
        <v>389</v>
      </c>
      <c r="CJ127" s="46" t="s">
        <v>390</v>
      </c>
      <c r="CK127" s="46" t="s">
        <v>234</v>
      </c>
      <c r="CL127" s="46" t="s">
        <v>234</v>
      </c>
      <c r="CM127" s="46" t="s">
        <v>225</v>
      </c>
      <c r="CN127" s="46" t="s">
        <v>225</v>
      </c>
      <c r="CO127" s="46" t="s">
        <v>366</v>
      </c>
      <c r="CP127" s="46" t="s">
        <v>225</v>
      </c>
      <c r="CQ127" s="46" t="s">
        <v>391</v>
      </c>
      <c r="CR127" s="46" t="s">
        <v>225</v>
      </c>
      <c r="CS127" s="46" t="s">
        <v>234</v>
      </c>
      <c r="CT127" s="46" t="s">
        <v>234</v>
      </c>
      <c r="CU127" s="46" t="s">
        <v>234</v>
      </c>
      <c r="CV127" s="46" t="s">
        <v>225</v>
      </c>
      <c r="CW127" s="46" t="s">
        <v>234</v>
      </c>
      <c r="CX127" s="46" t="s">
        <v>234</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45083.5787643403</v>
      </c>
      <c r="DP127" s="66">
        <v>45083.5787643403</v>
      </c>
      <c r="DQ127" s="46" t="s">
        <v>714</v>
      </c>
    </row>
    <row r="128" s="41" customFormat="1" spans="1:121">
      <c r="A128" s="43" t="s">
        <v>436</v>
      </c>
      <c r="B128" s="57">
        <v>44874</v>
      </c>
      <c r="C128" s="57">
        <v>44874</v>
      </c>
      <c r="D128" s="58" t="s">
        <v>513</v>
      </c>
      <c r="E128" s="58" t="s">
        <v>366</v>
      </c>
      <c r="F128" s="58" t="s">
        <v>367</v>
      </c>
      <c r="G128" s="58" t="s">
        <v>235</v>
      </c>
      <c r="H128" s="59">
        <v>1</v>
      </c>
      <c r="I128" s="59">
        <v>0</v>
      </c>
      <c r="J128" s="58" t="s">
        <v>234</v>
      </c>
      <c r="K128" s="58" t="s">
        <v>369</v>
      </c>
      <c r="L128" s="58" t="s">
        <v>369</v>
      </c>
      <c r="M128" s="57">
        <v>44874</v>
      </c>
      <c r="N128" s="58" t="s">
        <v>514</v>
      </c>
      <c r="O128" s="58" t="s">
        <v>366</v>
      </c>
      <c r="P128" s="59">
        <v>0</v>
      </c>
      <c r="Q128" s="58" t="s">
        <v>515</v>
      </c>
      <c r="R128" s="58" t="s">
        <v>516</v>
      </c>
      <c r="S128" s="59">
        <v>25</v>
      </c>
      <c r="T128" s="58" t="s">
        <v>517</v>
      </c>
      <c r="U128" s="59">
        <v>5</v>
      </c>
      <c r="V128" s="58" t="s">
        <v>235</v>
      </c>
      <c r="W128" s="58" t="s">
        <v>374</v>
      </c>
      <c r="X128" s="58" t="s">
        <v>234</v>
      </c>
      <c r="Y128" s="58" t="s">
        <v>375</v>
      </c>
      <c r="Z128" s="58" t="s">
        <v>376</v>
      </c>
      <c r="AA128" s="58" t="s">
        <v>377</v>
      </c>
      <c r="AB128" s="58" t="s">
        <v>409</v>
      </c>
      <c r="AC128" s="59">
        <v>125</v>
      </c>
      <c r="AD128" s="58" t="s">
        <v>379</v>
      </c>
      <c r="AE128" s="65">
        <v>44875.1368981482</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711</v>
      </c>
      <c r="AZ128" s="58" t="s">
        <v>712</v>
      </c>
      <c r="BA128" s="58" t="s">
        <v>232</v>
      </c>
      <c r="BB128" s="58" t="s">
        <v>379</v>
      </c>
      <c r="BC128" s="58" t="s">
        <v>382</v>
      </c>
      <c r="BD128" s="58" t="s">
        <v>713</v>
      </c>
      <c r="BE128" s="58" t="s">
        <v>382</v>
      </c>
      <c r="BF128" s="58" t="s">
        <v>387</v>
      </c>
      <c r="BG128" s="58" t="s">
        <v>387</v>
      </c>
      <c r="BH128" s="58" t="s">
        <v>240</v>
      </c>
      <c r="BI128" s="58" t="s">
        <v>234</v>
      </c>
      <c r="BJ128" s="58" t="s">
        <v>234</v>
      </c>
      <c r="BK128" s="58" t="s">
        <v>234</v>
      </c>
      <c r="BL128" s="58" t="s">
        <v>225</v>
      </c>
      <c r="BM128" s="58" t="s">
        <v>399</v>
      </c>
      <c r="BN128" s="58" t="s">
        <v>399</v>
      </c>
      <c r="BO128" s="58" t="s">
        <v>399</v>
      </c>
      <c r="BP128" s="58" t="s">
        <v>366</v>
      </c>
      <c r="BQ128" s="58" t="s">
        <v>366</v>
      </c>
      <c r="BR128" s="58" t="s">
        <v>366</v>
      </c>
      <c r="BS128" s="58" t="s">
        <v>522</v>
      </c>
      <c r="BT128" s="58" t="s">
        <v>382</v>
      </c>
      <c r="BU128" s="58" t="s">
        <v>523</v>
      </c>
      <c r="BV128" s="58" t="s">
        <v>382</v>
      </c>
      <c r="BW128" s="58" t="s">
        <v>523</v>
      </c>
      <c r="BX128" s="58" t="s">
        <v>382</v>
      </c>
      <c r="BY128" s="59">
        <v>17</v>
      </c>
      <c r="BZ128" s="59">
        <v>7925</v>
      </c>
      <c r="CA128" s="59">
        <v>0</v>
      </c>
      <c r="CB128" s="59">
        <v>43</v>
      </c>
      <c r="CC128" s="59">
        <v>11</v>
      </c>
      <c r="CD128" s="58" t="s">
        <v>219</v>
      </c>
      <c r="CE128" s="65">
        <v>45083.5813773148</v>
      </c>
      <c r="CF128" s="57" t="s">
        <v>389</v>
      </c>
      <c r="CG128" s="72">
        <v>45083.601783044</v>
      </c>
      <c r="CH128" s="73">
        <v>0.578761574074074</v>
      </c>
      <c r="CI128" s="57" t="s">
        <v>389</v>
      </c>
      <c r="CJ128" s="58" t="s">
        <v>390</v>
      </c>
      <c r="CK128" s="58" t="s">
        <v>234</v>
      </c>
      <c r="CL128" s="58" t="s">
        <v>234</v>
      </c>
      <c r="CM128" s="58" t="s">
        <v>225</v>
      </c>
      <c r="CN128" s="58" t="s">
        <v>225</v>
      </c>
      <c r="CO128" s="58" t="s">
        <v>366</v>
      </c>
      <c r="CP128" s="58" t="s">
        <v>225</v>
      </c>
      <c r="CQ128" s="58" t="s">
        <v>432</v>
      </c>
      <c r="CR128" s="58" t="s">
        <v>225</v>
      </c>
      <c r="CS128" s="58" t="s">
        <v>234</v>
      </c>
      <c r="CT128" s="58" t="s">
        <v>234</v>
      </c>
      <c r="CU128" s="58" t="s">
        <v>234</v>
      </c>
      <c r="CV128" s="58" t="s">
        <v>225</v>
      </c>
      <c r="CW128" s="58" t="s">
        <v>234</v>
      </c>
      <c r="CX128" s="58" t="s">
        <v>234</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45083.601783044</v>
      </c>
      <c r="DP128" s="72">
        <v>45083.5787643403</v>
      </c>
      <c r="DQ128" s="58" t="s">
        <v>714</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spans="1:122">
      <c r="A131" s="43"/>
      <c r="B131" s="41" t="s">
        <v>559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ht="27" spans="1:121">
      <c r="A132" s="43"/>
      <c r="B132" s="60" t="s">
        <v>249</v>
      </c>
      <c r="C132" s="60" t="s">
        <v>250</v>
      </c>
      <c r="D132" s="60" t="s">
        <v>251</v>
      </c>
      <c r="E132" s="60" t="s">
        <v>252</v>
      </c>
      <c r="F132" s="60" t="s">
        <v>253</v>
      </c>
      <c r="G132" s="60" t="s">
        <v>156</v>
      </c>
      <c r="H132" s="60" t="s">
        <v>254</v>
      </c>
      <c r="I132" s="60" t="s">
        <v>255</v>
      </c>
      <c r="J132" s="60" t="s">
        <v>256</v>
      </c>
      <c r="K132" s="60" t="s">
        <v>257</v>
      </c>
      <c r="L132" s="60" t="s">
        <v>258</v>
      </c>
      <c r="M132" s="60" t="s">
        <v>259</v>
      </c>
      <c r="N132" s="60" t="s">
        <v>260</v>
      </c>
      <c r="O132" s="60" t="s">
        <v>261</v>
      </c>
      <c r="P132" s="60" t="s">
        <v>262</v>
      </c>
      <c r="Q132" s="60" t="s">
        <v>263</v>
      </c>
      <c r="R132" s="60" t="s">
        <v>264</v>
      </c>
      <c r="S132" s="60" t="s">
        <v>265</v>
      </c>
      <c r="T132" s="60" t="s">
        <v>266</v>
      </c>
      <c r="U132" s="60" t="s">
        <v>267</v>
      </c>
      <c r="V132" s="60" t="s">
        <v>268</v>
      </c>
      <c r="W132" s="60" t="s">
        <v>269</v>
      </c>
      <c r="X132" s="60" t="s">
        <v>270</v>
      </c>
      <c r="Y132" s="60" t="s">
        <v>271</v>
      </c>
      <c r="Z132" s="60" t="s">
        <v>272</v>
      </c>
      <c r="AA132" s="60" t="s">
        <v>273</v>
      </c>
      <c r="AB132" s="60" t="s">
        <v>274</v>
      </c>
      <c r="AC132" s="60" t="s">
        <v>275</v>
      </c>
      <c r="AD132" s="60" t="s">
        <v>276</v>
      </c>
      <c r="AE132" s="60" t="s">
        <v>277</v>
      </c>
      <c r="AF132" s="60" t="s">
        <v>278</v>
      </c>
      <c r="AG132" s="60" t="s">
        <v>279</v>
      </c>
      <c r="AH132" s="60" t="s">
        <v>159</v>
      </c>
      <c r="AI132" s="60" t="s">
        <v>280</v>
      </c>
      <c r="AJ132" s="60" t="s">
        <v>157</v>
      </c>
      <c r="AK132" s="60" t="s">
        <v>281</v>
      </c>
      <c r="AL132" s="60" t="s">
        <v>282</v>
      </c>
      <c r="AM132" s="60" t="s">
        <v>283</v>
      </c>
      <c r="AN132" s="60" t="s">
        <v>284</v>
      </c>
      <c r="AO132" s="60" t="s">
        <v>285</v>
      </c>
      <c r="AP132" s="60" t="s">
        <v>286</v>
      </c>
      <c r="AQ132" s="60" t="s">
        <v>287</v>
      </c>
      <c r="AR132" s="60" t="s">
        <v>288</v>
      </c>
      <c r="AS132" s="60" t="s">
        <v>289</v>
      </c>
      <c r="AT132" s="60" t="s">
        <v>290</v>
      </c>
      <c r="AU132" s="60" t="s">
        <v>291</v>
      </c>
      <c r="AV132" s="60" t="s">
        <v>292</v>
      </c>
      <c r="AW132" s="60" t="s">
        <v>293</v>
      </c>
      <c r="AX132" s="60" t="s">
        <v>294</v>
      </c>
      <c r="AY132" s="60" t="s">
        <v>295</v>
      </c>
      <c r="AZ132" s="60" t="s">
        <v>296</v>
      </c>
      <c r="BA132" s="60" t="s">
        <v>297</v>
      </c>
      <c r="BB132" s="60" t="s">
        <v>298</v>
      </c>
      <c r="BC132" s="60" t="s">
        <v>299</v>
      </c>
      <c r="BD132" s="60" t="s">
        <v>300</v>
      </c>
      <c r="BE132" s="60" t="s">
        <v>301</v>
      </c>
      <c r="BF132" s="60" t="s">
        <v>302</v>
      </c>
      <c r="BG132" s="60" t="s">
        <v>303</v>
      </c>
      <c r="BH132" s="60" t="s">
        <v>304</v>
      </c>
      <c r="BI132" s="60" t="s">
        <v>305</v>
      </c>
      <c r="BJ132" s="60" t="s">
        <v>306</v>
      </c>
      <c r="BK132" s="60" t="s">
        <v>307</v>
      </c>
      <c r="BL132" s="60" t="s">
        <v>308</v>
      </c>
      <c r="BM132" s="60" t="s">
        <v>309</v>
      </c>
      <c r="BN132" s="60" t="s">
        <v>310</v>
      </c>
      <c r="BO132" s="60" t="s">
        <v>311</v>
      </c>
      <c r="BP132" s="60" t="s">
        <v>312</v>
      </c>
      <c r="BQ132" s="60" t="s">
        <v>313</v>
      </c>
      <c r="BR132" s="60" t="s">
        <v>314</v>
      </c>
      <c r="BS132" s="60" t="s">
        <v>315</v>
      </c>
      <c r="BT132" s="60" t="s">
        <v>316</v>
      </c>
      <c r="BU132" s="60" t="s">
        <v>317</v>
      </c>
      <c r="BV132" s="60" t="s">
        <v>318</v>
      </c>
      <c r="BW132" s="60" t="s">
        <v>319</v>
      </c>
      <c r="BX132" s="60" t="s">
        <v>320</v>
      </c>
      <c r="BY132" s="60" t="s">
        <v>321</v>
      </c>
      <c r="BZ132" s="60" t="s">
        <v>322</v>
      </c>
      <c r="CA132" s="60" t="s">
        <v>323</v>
      </c>
      <c r="CB132" s="60" t="s">
        <v>324</v>
      </c>
      <c r="CC132" s="60" t="s">
        <v>325</v>
      </c>
      <c r="CD132" s="60" t="s">
        <v>326</v>
      </c>
      <c r="CE132" s="60" t="s">
        <v>327</v>
      </c>
      <c r="CF132" s="60" t="s">
        <v>328</v>
      </c>
      <c r="CG132" s="60" t="s">
        <v>329</v>
      </c>
      <c r="CH132" s="60" t="s">
        <v>330</v>
      </c>
      <c r="CI132" s="60" t="s">
        <v>331</v>
      </c>
      <c r="CJ132" s="60" t="s">
        <v>332</v>
      </c>
      <c r="CK132" s="60" t="s">
        <v>333</v>
      </c>
      <c r="CL132" s="60" t="s">
        <v>334</v>
      </c>
      <c r="CM132" s="60" t="s">
        <v>335</v>
      </c>
      <c r="CN132" s="60" t="s">
        <v>336</v>
      </c>
      <c r="CO132" s="60" t="s">
        <v>337</v>
      </c>
      <c r="CP132" s="60" t="s">
        <v>338</v>
      </c>
      <c r="CQ132" s="60" t="s">
        <v>339</v>
      </c>
      <c r="CR132" s="60" t="s">
        <v>340</v>
      </c>
      <c r="CS132" s="60" t="s">
        <v>341</v>
      </c>
      <c r="CT132" s="60" t="s">
        <v>342</v>
      </c>
      <c r="CU132" s="60" t="s">
        <v>343</v>
      </c>
      <c r="CV132" s="60" t="s">
        <v>344</v>
      </c>
      <c r="CW132" s="60" t="s">
        <v>345</v>
      </c>
      <c r="CX132" s="60" t="s">
        <v>346</v>
      </c>
      <c r="CY132" s="60" t="s">
        <v>347</v>
      </c>
      <c r="CZ132" s="60" t="s">
        <v>348</v>
      </c>
      <c r="DA132" s="60" t="s">
        <v>349</v>
      </c>
      <c r="DB132" s="60" t="s">
        <v>350</v>
      </c>
      <c r="DC132" s="60" t="s">
        <v>351</v>
      </c>
      <c r="DD132" s="60" t="s">
        <v>352</v>
      </c>
      <c r="DE132" s="60" t="s">
        <v>353</v>
      </c>
      <c r="DF132" s="60" t="s">
        <v>354</v>
      </c>
      <c r="DG132" s="60" t="s">
        <v>355</v>
      </c>
      <c r="DH132" s="60" t="s">
        <v>356</v>
      </c>
      <c r="DI132" s="60" t="s">
        <v>357</v>
      </c>
      <c r="DJ132" s="60" t="s">
        <v>358</v>
      </c>
      <c r="DK132" s="60" t="s">
        <v>359</v>
      </c>
      <c r="DL132" s="60" t="s">
        <v>360</v>
      </c>
      <c r="DM132" s="60" t="s">
        <v>361</v>
      </c>
      <c r="DN132" s="60" t="s">
        <v>362</v>
      </c>
      <c r="DO132" s="60" t="s">
        <v>208</v>
      </c>
      <c r="DP132" s="60" t="s">
        <v>363</v>
      </c>
      <c r="DQ132" s="60" t="s">
        <v>364</v>
      </c>
    </row>
    <row r="133" s="41" customFormat="1" spans="1:121">
      <c r="A133" s="43" t="s">
        <v>435</v>
      </c>
      <c r="B133" s="45">
        <v>44874</v>
      </c>
      <c r="C133" s="45">
        <v>44874</v>
      </c>
      <c r="D133" s="46" t="s">
        <v>513</v>
      </c>
      <c r="E133" s="46" t="s">
        <v>366</v>
      </c>
      <c r="F133" s="46" t="s">
        <v>367</v>
      </c>
      <c r="G133" s="46" t="s">
        <v>242</v>
      </c>
      <c r="H133" s="47">
        <v>1</v>
      </c>
      <c r="I133" s="47">
        <v>0</v>
      </c>
      <c r="J133" s="46" t="s">
        <v>234</v>
      </c>
      <c r="K133" s="46" t="s">
        <v>369</v>
      </c>
      <c r="L133" s="46" t="s">
        <v>369</v>
      </c>
      <c r="M133" s="45">
        <v>44874</v>
      </c>
      <c r="N133" s="46" t="s">
        <v>514</v>
      </c>
      <c r="O133" s="46" t="s">
        <v>366</v>
      </c>
      <c r="P133" s="47">
        <v>0</v>
      </c>
      <c r="Q133" s="46" t="s">
        <v>515</v>
      </c>
      <c r="R133" s="46" t="s">
        <v>516</v>
      </c>
      <c r="S133" s="47">
        <v>25</v>
      </c>
      <c r="T133" s="46" t="s">
        <v>517</v>
      </c>
      <c r="U133" s="47">
        <v>5</v>
      </c>
      <c r="V133" s="46" t="s">
        <v>242</v>
      </c>
      <c r="W133" s="46" t="s">
        <v>374</v>
      </c>
      <c r="X133" s="46" t="s">
        <v>234</v>
      </c>
      <c r="Y133" s="46" t="s">
        <v>375</v>
      </c>
      <c r="Z133" s="46" t="s">
        <v>376</v>
      </c>
      <c r="AA133" s="46" t="s">
        <v>377</v>
      </c>
      <c r="AB133" s="46" t="s">
        <v>409</v>
      </c>
      <c r="AC133" s="47">
        <v>125</v>
      </c>
      <c r="AD133" s="46" t="s">
        <v>379</v>
      </c>
      <c r="AE133" s="62">
        <v>44875.1368981482</v>
      </c>
      <c r="AF133" s="46" t="s">
        <v>410</v>
      </c>
      <c r="AG133" s="46" t="s">
        <v>381</v>
      </c>
      <c r="AH133" s="46" t="s">
        <v>212</v>
      </c>
      <c r="AI133" s="46" t="s">
        <v>213</v>
      </c>
      <c r="AJ133" s="46" t="s">
        <v>210</v>
      </c>
      <c r="AK133" s="46" t="s">
        <v>366</v>
      </c>
      <c r="AL133" s="46" t="s">
        <v>382</v>
      </c>
      <c r="AM133" s="46" t="s">
        <v>366</v>
      </c>
      <c r="AN133" s="46" t="s">
        <v>233</v>
      </c>
      <c r="AO133" s="46" t="s">
        <v>366</v>
      </c>
      <c r="AP133" s="46" t="s">
        <v>379</v>
      </c>
      <c r="AQ133" s="46" t="s">
        <v>379</v>
      </c>
      <c r="AR133" s="46" t="s">
        <v>411</v>
      </c>
      <c r="AS133" s="46" t="s">
        <v>366</v>
      </c>
      <c r="AT133" s="46" t="s">
        <v>366</v>
      </c>
      <c r="AU133" s="47">
        <v>0</v>
      </c>
      <c r="AV133" s="46" t="s">
        <v>366</v>
      </c>
      <c r="AW133" s="46" t="s">
        <v>366</v>
      </c>
      <c r="AX133" s="46" t="s">
        <v>366</v>
      </c>
      <c r="AY133" s="46" t="s">
        <v>715</v>
      </c>
      <c r="AZ133" s="46" t="s">
        <v>716</v>
      </c>
      <c r="BA133" s="46" t="s">
        <v>232</v>
      </c>
      <c r="BB133" s="46" t="s">
        <v>379</v>
      </c>
      <c r="BC133" s="46" t="s">
        <v>382</v>
      </c>
      <c r="BD133" s="46" t="s">
        <v>717</v>
      </c>
      <c r="BE133" s="46" t="s">
        <v>382</v>
      </c>
      <c r="BF133" s="46" t="s">
        <v>528</v>
      </c>
      <c r="BG133" s="46" t="s">
        <v>387</v>
      </c>
      <c r="BH133" s="46" t="s">
        <v>240</v>
      </c>
      <c r="BI133" s="46" t="s">
        <v>234</v>
      </c>
      <c r="BJ133" s="46" t="s">
        <v>234</v>
      </c>
      <c r="BK133" s="46" t="s">
        <v>234</v>
      </c>
      <c r="BL133" s="46" t="s">
        <v>234</v>
      </c>
      <c r="BM133" s="46" t="s">
        <v>399</v>
      </c>
      <c r="BN133" s="46" t="s">
        <v>399</v>
      </c>
      <c r="BO133" s="46" t="s">
        <v>399</v>
      </c>
      <c r="BP133" s="46" t="s">
        <v>366</v>
      </c>
      <c r="BQ133" s="46" t="s">
        <v>366</v>
      </c>
      <c r="BR133" s="46" t="s">
        <v>366</v>
      </c>
      <c r="BS133" s="46" t="s">
        <v>522</v>
      </c>
      <c r="BT133" s="46" t="s">
        <v>382</v>
      </c>
      <c r="BU133" s="46" t="s">
        <v>523</v>
      </c>
      <c r="BV133" s="46" t="s">
        <v>382</v>
      </c>
      <c r="BW133" s="46" t="s">
        <v>523</v>
      </c>
      <c r="BX133" s="46" t="s">
        <v>382</v>
      </c>
      <c r="BY133" s="47">
        <v>17</v>
      </c>
      <c r="BZ133" s="47">
        <v>7925</v>
      </c>
      <c r="CA133" s="47">
        <v>0</v>
      </c>
      <c r="CB133" s="47">
        <v>43</v>
      </c>
      <c r="CC133" s="47">
        <v>11</v>
      </c>
      <c r="CD133" s="46" t="s">
        <v>219</v>
      </c>
      <c r="CE133" s="62">
        <v>45083.5813773148</v>
      </c>
      <c r="CF133" s="45" t="s">
        <v>389</v>
      </c>
      <c r="CG133" s="66">
        <v>45083.5787643403</v>
      </c>
      <c r="CH133" s="67">
        <v>0.578761574074074</v>
      </c>
      <c r="CI133" s="45" t="s">
        <v>389</v>
      </c>
      <c r="CJ133" s="46" t="s">
        <v>390</v>
      </c>
      <c r="CK133" s="46" t="s">
        <v>234</v>
      </c>
      <c r="CL133" s="46" t="s">
        <v>234</v>
      </c>
      <c r="CM133" s="46" t="s">
        <v>225</v>
      </c>
      <c r="CN133" s="46" t="s">
        <v>225</v>
      </c>
      <c r="CO133" s="46" t="s">
        <v>366</v>
      </c>
      <c r="CP133" s="46" t="s">
        <v>225</v>
      </c>
      <c r="CQ133" s="46" t="s">
        <v>391</v>
      </c>
      <c r="CR133" s="46" t="s">
        <v>225</v>
      </c>
      <c r="CS133" s="46" t="s">
        <v>234</v>
      </c>
      <c r="CT133" s="46" t="s">
        <v>234</v>
      </c>
      <c r="CU133" s="46" t="s">
        <v>234</v>
      </c>
      <c r="CV133" s="46" t="s">
        <v>225</v>
      </c>
      <c r="CW133" s="46" t="s">
        <v>234</v>
      </c>
      <c r="CX133" s="46" t="s">
        <v>234</v>
      </c>
      <c r="CY133" s="46" t="s">
        <v>234</v>
      </c>
      <c r="CZ133" s="46" t="s">
        <v>234</v>
      </c>
      <c r="DA133" s="46" t="s">
        <v>234</v>
      </c>
      <c r="DB133" s="46" t="s">
        <v>225</v>
      </c>
      <c r="DC133" s="46" t="s">
        <v>234</v>
      </c>
      <c r="DD133" s="46" t="s">
        <v>234</v>
      </c>
      <c r="DE133" s="46" t="s">
        <v>234</v>
      </c>
      <c r="DF133" s="46" t="s">
        <v>234</v>
      </c>
      <c r="DG133" s="46" t="s">
        <v>225</v>
      </c>
      <c r="DH133" s="46" t="s">
        <v>234</v>
      </c>
      <c r="DI133" s="46" t="s">
        <v>225</v>
      </c>
      <c r="DJ133" s="46" t="s">
        <v>225</v>
      </c>
      <c r="DK133" s="46" t="s">
        <v>225</v>
      </c>
      <c r="DL133" s="46" t="s">
        <v>382</v>
      </c>
      <c r="DM133" s="46" t="s">
        <v>382</v>
      </c>
      <c r="DN133" s="46" t="s">
        <v>382</v>
      </c>
      <c r="DO133" s="66">
        <v>45083.5787643403</v>
      </c>
      <c r="DP133" s="66">
        <v>45083.5787643403</v>
      </c>
      <c r="DQ133" s="46" t="s">
        <v>718</v>
      </c>
    </row>
    <row r="134" s="41" customFormat="1" spans="1:121">
      <c r="A134" s="43" t="s">
        <v>436</v>
      </c>
      <c r="B134" s="57">
        <v>44874</v>
      </c>
      <c r="C134" s="57">
        <v>44874</v>
      </c>
      <c r="D134" s="58" t="s">
        <v>513</v>
      </c>
      <c r="E134" s="58" t="s">
        <v>366</v>
      </c>
      <c r="F134" s="58" t="s">
        <v>367</v>
      </c>
      <c r="G134" s="58" t="s">
        <v>242</v>
      </c>
      <c r="H134" s="59">
        <v>1</v>
      </c>
      <c r="I134" s="59">
        <v>0</v>
      </c>
      <c r="J134" s="58" t="s">
        <v>234</v>
      </c>
      <c r="K134" s="58" t="s">
        <v>369</v>
      </c>
      <c r="L134" s="58" t="s">
        <v>369</v>
      </c>
      <c r="M134" s="57">
        <v>44874</v>
      </c>
      <c r="N134" s="58" t="s">
        <v>514</v>
      </c>
      <c r="O134" s="58" t="s">
        <v>366</v>
      </c>
      <c r="P134" s="59">
        <v>0</v>
      </c>
      <c r="Q134" s="58" t="s">
        <v>515</v>
      </c>
      <c r="R134" s="58" t="s">
        <v>516</v>
      </c>
      <c r="S134" s="59">
        <v>25</v>
      </c>
      <c r="T134" s="58" t="s">
        <v>517</v>
      </c>
      <c r="U134" s="59">
        <v>5</v>
      </c>
      <c r="V134" s="58" t="s">
        <v>242</v>
      </c>
      <c r="W134" s="58" t="s">
        <v>374</v>
      </c>
      <c r="X134" s="58" t="s">
        <v>234</v>
      </c>
      <c r="Y134" s="58" t="s">
        <v>375</v>
      </c>
      <c r="Z134" s="58" t="s">
        <v>376</v>
      </c>
      <c r="AA134" s="58" t="s">
        <v>377</v>
      </c>
      <c r="AB134" s="58" t="s">
        <v>409</v>
      </c>
      <c r="AC134" s="59">
        <v>125</v>
      </c>
      <c r="AD134" s="58" t="s">
        <v>379</v>
      </c>
      <c r="AE134" s="65">
        <v>44875.1368981482</v>
      </c>
      <c r="AF134" s="58" t="s">
        <v>410</v>
      </c>
      <c r="AG134" s="58" t="s">
        <v>381</v>
      </c>
      <c r="AH134" s="58" t="s">
        <v>212</v>
      </c>
      <c r="AI134" s="58" t="s">
        <v>213</v>
      </c>
      <c r="AJ134" s="58" t="s">
        <v>210</v>
      </c>
      <c r="AK134" s="58" t="s">
        <v>366</v>
      </c>
      <c r="AL134" s="58" t="s">
        <v>382</v>
      </c>
      <c r="AM134" s="58" t="s">
        <v>366</v>
      </c>
      <c r="AN134" s="58" t="s">
        <v>233</v>
      </c>
      <c r="AO134" s="58" t="s">
        <v>366</v>
      </c>
      <c r="AP134" s="58" t="s">
        <v>379</v>
      </c>
      <c r="AQ134" s="58" t="s">
        <v>379</v>
      </c>
      <c r="AR134" s="58" t="s">
        <v>411</v>
      </c>
      <c r="AS134" s="58" t="s">
        <v>366</v>
      </c>
      <c r="AT134" s="58" t="s">
        <v>366</v>
      </c>
      <c r="AU134" s="59">
        <v>0</v>
      </c>
      <c r="AV134" s="58" t="s">
        <v>366</v>
      </c>
      <c r="AW134" s="58" t="s">
        <v>366</v>
      </c>
      <c r="AX134" s="58" t="s">
        <v>366</v>
      </c>
      <c r="AY134" s="58" t="s">
        <v>715</v>
      </c>
      <c r="AZ134" s="58" t="s">
        <v>716</v>
      </c>
      <c r="BA134" s="58" t="s">
        <v>232</v>
      </c>
      <c r="BB134" s="58" t="s">
        <v>379</v>
      </c>
      <c r="BC134" s="58" t="s">
        <v>382</v>
      </c>
      <c r="BD134" s="58" t="s">
        <v>717</v>
      </c>
      <c r="BE134" s="58" t="s">
        <v>382</v>
      </c>
      <c r="BF134" s="58" t="s">
        <v>528</v>
      </c>
      <c r="BG134" s="58" t="s">
        <v>387</v>
      </c>
      <c r="BH134" s="58" t="s">
        <v>240</v>
      </c>
      <c r="BI134" s="58" t="s">
        <v>234</v>
      </c>
      <c r="BJ134" s="58" t="s">
        <v>234</v>
      </c>
      <c r="BK134" s="58" t="s">
        <v>234</v>
      </c>
      <c r="BL134" s="58" t="s">
        <v>225</v>
      </c>
      <c r="BM134" s="58" t="s">
        <v>399</v>
      </c>
      <c r="BN134" s="58" t="s">
        <v>399</v>
      </c>
      <c r="BO134" s="58" t="s">
        <v>399</v>
      </c>
      <c r="BP134" s="58" t="s">
        <v>366</v>
      </c>
      <c r="BQ134" s="58" t="s">
        <v>366</v>
      </c>
      <c r="BR134" s="58" t="s">
        <v>366</v>
      </c>
      <c r="BS134" s="58" t="s">
        <v>522</v>
      </c>
      <c r="BT134" s="58" t="s">
        <v>382</v>
      </c>
      <c r="BU134" s="58" t="s">
        <v>523</v>
      </c>
      <c r="BV134" s="58" t="s">
        <v>382</v>
      </c>
      <c r="BW134" s="58" t="s">
        <v>523</v>
      </c>
      <c r="BX134" s="58" t="s">
        <v>382</v>
      </c>
      <c r="BY134" s="59">
        <v>17</v>
      </c>
      <c r="BZ134" s="59">
        <v>7925</v>
      </c>
      <c r="CA134" s="59">
        <v>0</v>
      </c>
      <c r="CB134" s="59">
        <v>43</v>
      </c>
      <c r="CC134" s="59">
        <v>11</v>
      </c>
      <c r="CD134" s="58" t="s">
        <v>219</v>
      </c>
      <c r="CE134" s="65">
        <v>45083.5813773148</v>
      </c>
      <c r="CF134" s="57" t="s">
        <v>389</v>
      </c>
      <c r="CG134" s="72">
        <v>45083.6017830208</v>
      </c>
      <c r="CH134" s="73">
        <v>0.578761574074074</v>
      </c>
      <c r="CI134" s="57" t="s">
        <v>389</v>
      </c>
      <c r="CJ134" s="58" t="s">
        <v>390</v>
      </c>
      <c r="CK134" s="58" t="s">
        <v>234</v>
      </c>
      <c r="CL134" s="58" t="s">
        <v>234</v>
      </c>
      <c r="CM134" s="58" t="s">
        <v>225</v>
      </c>
      <c r="CN134" s="58" t="s">
        <v>225</v>
      </c>
      <c r="CO134" s="58" t="s">
        <v>366</v>
      </c>
      <c r="CP134" s="58" t="s">
        <v>225</v>
      </c>
      <c r="CQ134" s="58" t="s">
        <v>432</v>
      </c>
      <c r="CR134" s="58" t="s">
        <v>225</v>
      </c>
      <c r="CS134" s="58" t="s">
        <v>234</v>
      </c>
      <c r="CT134" s="58" t="s">
        <v>234</v>
      </c>
      <c r="CU134" s="58" t="s">
        <v>234</v>
      </c>
      <c r="CV134" s="58" t="s">
        <v>225</v>
      </c>
      <c r="CW134" s="58" t="s">
        <v>234</v>
      </c>
      <c r="CX134" s="58" t="s">
        <v>234</v>
      </c>
      <c r="CY134" s="58" t="s">
        <v>234</v>
      </c>
      <c r="CZ134" s="58" t="s">
        <v>234</v>
      </c>
      <c r="DA134" s="58" t="s">
        <v>234</v>
      </c>
      <c r="DB134" s="58" t="s">
        <v>225</v>
      </c>
      <c r="DC134" s="58" t="s">
        <v>234</v>
      </c>
      <c r="DD134" s="58" t="s">
        <v>234</v>
      </c>
      <c r="DE134" s="58" t="s">
        <v>234</v>
      </c>
      <c r="DF134" s="58" t="s">
        <v>234</v>
      </c>
      <c r="DG134" s="58" t="s">
        <v>225</v>
      </c>
      <c r="DH134" s="58" t="s">
        <v>234</v>
      </c>
      <c r="DI134" s="58" t="s">
        <v>225</v>
      </c>
      <c r="DJ134" s="58" t="s">
        <v>225</v>
      </c>
      <c r="DK134" s="58" t="s">
        <v>225</v>
      </c>
      <c r="DL134" s="58" t="s">
        <v>382</v>
      </c>
      <c r="DM134" s="58" t="s">
        <v>382</v>
      </c>
      <c r="DN134" s="58" t="s">
        <v>382</v>
      </c>
      <c r="DO134" s="72">
        <v>45083.6017830208</v>
      </c>
      <c r="DP134" s="72">
        <v>45083.5787643403</v>
      </c>
      <c r="DQ134" s="58" t="s">
        <v>718</v>
      </c>
    </row>
    <row r="135" s="41" customFormat="1" spans="1:121">
      <c r="A135" s="43"/>
      <c r="B135" s="61" t="str">
        <f t="shared" ref="B135:BM135" si="8">IF(B133&lt;&gt;B134,"差異あり","")</f>
        <v/>
      </c>
      <c r="C135" s="61" t="str">
        <f t="shared" si="8"/>
        <v/>
      </c>
      <c r="D135" s="61" t="str">
        <f t="shared" si="8"/>
        <v/>
      </c>
      <c r="E135" s="61" t="str">
        <f t="shared" si="8"/>
        <v/>
      </c>
      <c r="F135" s="61" t="str">
        <f t="shared" si="8"/>
        <v/>
      </c>
      <c r="G135" s="61" t="str">
        <f t="shared" si="8"/>
        <v/>
      </c>
      <c r="H135" s="61" t="str">
        <f t="shared" si="8"/>
        <v/>
      </c>
      <c r="I135" s="61" t="str">
        <f t="shared" si="8"/>
        <v/>
      </c>
      <c r="J135" s="61" t="str">
        <f t="shared" si="8"/>
        <v/>
      </c>
      <c r="K135" s="61" t="str">
        <f t="shared" si="8"/>
        <v/>
      </c>
      <c r="L135" s="61" t="str">
        <f t="shared" si="8"/>
        <v/>
      </c>
      <c r="M135" s="61" t="str">
        <f t="shared" si="8"/>
        <v/>
      </c>
      <c r="N135" s="61" t="str">
        <f t="shared" si="8"/>
        <v/>
      </c>
      <c r="O135" s="61" t="str">
        <f t="shared" si="8"/>
        <v/>
      </c>
      <c r="P135" s="61" t="str">
        <f t="shared" si="8"/>
        <v/>
      </c>
      <c r="Q135" s="61" t="str">
        <f t="shared" si="8"/>
        <v/>
      </c>
      <c r="R135" s="61" t="str">
        <f t="shared" si="8"/>
        <v/>
      </c>
      <c r="S135" s="61" t="str">
        <f t="shared" si="8"/>
        <v/>
      </c>
      <c r="T135" s="61" t="str">
        <f t="shared" si="8"/>
        <v/>
      </c>
      <c r="U135" s="61" t="str">
        <f t="shared" si="8"/>
        <v/>
      </c>
      <c r="V135" s="61" t="str">
        <f t="shared" si="8"/>
        <v/>
      </c>
      <c r="W135" s="61" t="str">
        <f t="shared" si="8"/>
        <v/>
      </c>
      <c r="X135" s="61" t="str">
        <f t="shared" si="8"/>
        <v/>
      </c>
      <c r="Y135" s="61" t="str">
        <f t="shared" si="8"/>
        <v/>
      </c>
      <c r="Z135" s="61" t="str">
        <f t="shared" si="8"/>
        <v/>
      </c>
      <c r="AA135" s="61" t="str">
        <f t="shared" si="8"/>
        <v/>
      </c>
      <c r="AB135" s="61" t="str">
        <f t="shared" si="8"/>
        <v/>
      </c>
      <c r="AC135" s="61" t="str">
        <f t="shared" si="8"/>
        <v/>
      </c>
      <c r="AD135" s="61" t="str">
        <f t="shared" si="8"/>
        <v/>
      </c>
      <c r="AE135" s="61" t="str">
        <f t="shared" si="8"/>
        <v/>
      </c>
      <c r="AF135" s="61" t="str">
        <f t="shared" si="8"/>
        <v/>
      </c>
      <c r="AG135" s="61" t="str">
        <f t="shared" si="8"/>
        <v/>
      </c>
      <c r="AH135" s="61" t="str">
        <f t="shared" si="8"/>
        <v/>
      </c>
      <c r="AI135" s="61" t="str">
        <f t="shared" si="8"/>
        <v/>
      </c>
      <c r="AJ135" s="61" t="str">
        <f t="shared" si="8"/>
        <v/>
      </c>
      <c r="AK135" s="61" t="str">
        <f t="shared" si="8"/>
        <v/>
      </c>
      <c r="AL135" s="61" t="str">
        <f t="shared" si="8"/>
        <v/>
      </c>
      <c r="AM135" s="61" t="str">
        <f t="shared" si="8"/>
        <v/>
      </c>
      <c r="AN135" s="61" t="str">
        <f t="shared" si="8"/>
        <v/>
      </c>
      <c r="AO135" s="61" t="str">
        <f t="shared" si="8"/>
        <v/>
      </c>
      <c r="AP135" s="61" t="str">
        <f t="shared" si="8"/>
        <v/>
      </c>
      <c r="AQ135" s="61" t="str">
        <f t="shared" si="8"/>
        <v/>
      </c>
      <c r="AR135" s="61" t="str">
        <f t="shared" si="8"/>
        <v/>
      </c>
      <c r="AS135" s="61" t="str">
        <f t="shared" si="8"/>
        <v/>
      </c>
      <c r="AT135" s="61" t="str">
        <f t="shared" si="8"/>
        <v/>
      </c>
      <c r="AU135" s="61" t="str">
        <f t="shared" si="8"/>
        <v/>
      </c>
      <c r="AV135" s="61" t="str">
        <f t="shared" si="8"/>
        <v/>
      </c>
      <c r="AW135" s="61" t="str">
        <f t="shared" si="8"/>
        <v/>
      </c>
      <c r="AX135" s="61" t="str">
        <f t="shared" si="8"/>
        <v/>
      </c>
      <c r="AY135" s="61" t="str">
        <f t="shared" si="8"/>
        <v/>
      </c>
      <c r="AZ135" s="61" t="str">
        <f t="shared" si="8"/>
        <v/>
      </c>
      <c r="BA135" s="61" t="str">
        <f t="shared" si="8"/>
        <v/>
      </c>
      <c r="BB135" s="61" t="str">
        <f t="shared" si="8"/>
        <v/>
      </c>
      <c r="BC135" s="61" t="str">
        <f t="shared" si="8"/>
        <v/>
      </c>
      <c r="BD135" s="61" t="str">
        <f t="shared" si="8"/>
        <v/>
      </c>
      <c r="BE135" s="61" t="str">
        <f t="shared" si="8"/>
        <v/>
      </c>
      <c r="BF135" s="61" t="str">
        <f t="shared" si="8"/>
        <v/>
      </c>
      <c r="BG135" s="61" t="str">
        <f t="shared" si="8"/>
        <v/>
      </c>
      <c r="BH135" s="61" t="str">
        <f t="shared" si="8"/>
        <v/>
      </c>
      <c r="BI135" s="61" t="str">
        <f t="shared" si="8"/>
        <v/>
      </c>
      <c r="BJ135" s="61" t="str">
        <f t="shared" si="8"/>
        <v/>
      </c>
      <c r="BK135" s="61" t="str">
        <f t="shared" si="8"/>
        <v/>
      </c>
      <c r="BL135" s="61" t="str">
        <f t="shared" si="8"/>
        <v>差異あり</v>
      </c>
      <c r="BM135" s="61" t="str">
        <f t="shared" si="8"/>
        <v/>
      </c>
      <c r="BN135" s="61" t="str">
        <f t="shared" ref="BN135:DQ135" si="9">IF(BN133&lt;&gt;BN134,"差異あり","")</f>
        <v/>
      </c>
      <c r="BO135" s="61" t="str">
        <f t="shared" si="9"/>
        <v/>
      </c>
      <c r="BP135" s="61" t="str">
        <f t="shared" si="9"/>
        <v/>
      </c>
      <c r="BQ135" s="61" t="str">
        <f t="shared" si="9"/>
        <v/>
      </c>
      <c r="BR135" s="61" t="str">
        <f t="shared" si="9"/>
        <v/>
      </c>
      <c r="BS135" s="61" t="str">
        <f t="shared" si="9"/>
        <v/>
      </c>
      <c r="BT135" s="61" t="str">
        <f t="shared" si="9"/>
        <v/>
      </c>
      <c r="BU135" s="61" t="str">
        <f t="shared" si="9"/>
        <v/>
      </c>
      <c r="BV135" s="61" t="str">
        <f t="shared" si="9"/>
        <v/>
      </c>
      <c r="BW135" s="61" t="str">
        <f t="shared" si="9"/>
        <v/>
      </c>
      <c r="BX135" s="61" t="str">
        <f t="shared" si="9"/>
        <v/>
      </c>
      <c r="BY135" s="61" t="str">
        <f t="shared" si="9"/>
        <v/>
      </c>
      <c r="BZ135" s="61" t="str">
        <f t="shared" si="9"/>
        <v/>
      </c>
      <c r="CA135" s="61" t="str">
        <f t="shared" si="9"/>
        <v/>
      </c>
      <c r="CB135" s="61" t="str">
        <f t="shared" si="9"/>
        <v/>
      </c>
      <c r="CC135" s="61" t="str">
        <f t="shared" si="9"/>
        <v/>
      </c>
      <c r="CD135" s="61" t="str">
        <f t="shared" si="9"/>
        <v/>
      </c>
      <c r="CE135" s="61" t="str">
        <f t="shared" si="9"/>
        <v/>
      </c>
      <c r="CF135" s="61" t="str">
        <f t="shared" si="9"/>
        <v/>
      </c>
      <c r="CG135" s="61" t="str">
        <f t="shared" si="9"/>
        <v>差異あり</v>
      </c>
      <c r="CH135" s="61" t="str">
        <f t="shared" si="9"/>
        <v/>
      </c>
      <c r="CI135" s="61" t="str">
        <f t="shared" si="9"/>
        <v/>
      </c>
      <c r="CJ135" s="61" t="str">
        <f t="shared" si="9"/>
        <v/>
      </c>
      <c r="CK135" s="61" t="str">
        <f t="shared" si="9"/>
        <v/>
      </c>
      <c r="CL135" s="61" t="str">
        <f t="shared" si="9"/>
        <v/>
      </c>
      <c r="CM135" s="61" t="str">
        <f t="shared" si="9"/>
        <v/>
      </c>
      <c r="CN135" s="61" t="str">
        <f t="shared" si="9"/>
        <v/>
      </c>
      <c r="CO135" s="61" t="str">
        <f t="shared" si="9"/>
        <v/>
      </c>
      <c r="CP135" s="61" t="str">
        <f t="shared" si="9"/>
        <v/>
      </c>
      <c r="CQ135" s="61" t="str">
        <f t="shared" si="9"/>
        <v>差異あり</v>
      </c>
      <c r="CR135" s="61" t="str">
        <f t="shared" si="9"/>
        <v/>
      </c>
      <c r="CS135" s="61" t="str">
        <f t="shared" si="9"/>
        <v/>
      </c>
      <c r="CT135" s="61" t="str">
        <f t="shared" si="9"/>
        <v/>
      </c>
      <c r="CU135" s="61" t="str">
        <f t="shared" si="9"/>
        <v/>
      </c>
      <c r="CV135" s="61" t="str">
        <f t="shared" si="9"/>
        <v/>
      </c>
      <c r="CW135" s="61" t="str">
        <f t="shared" si="9"/>
        <v/>
      </c>
      <c r="CX135" s="61" t="str">
        <f t="shared" si="9"/>
        <v/>
      </c>
      <c r="CY135" s="61" t="str">
        <f t="shared" si="9"/>
        <v/>
      </c>
      <c r="CZ135" s="61" t="str">
        <f t="shared" si="9"/>
        <v/>
      </c>
      <c r="DA135" s="61" t="str">
        <f t="shared" si="9"/>
        <v/>
      </c>
      <c r="DB135" s="61" t="str">
        <f t="shared" si="9"/>
        <v/>
      </c>
      <c r="DC135" s="61" t="str">
        <f t="shared" si="9"/>
        <v/>
      </c>
      <c r="DD135" s="61" t="str">
        <f t="shared" si="9"/>
        <v/>
      </c>
      <c r="DE135" s="61" t="str">
        <f t="shared" si="9"/>
        <v/>
      </c>
      <c r="DF135" s="61" t="str">
        <f t="shared" si="9"/>
        <v/>
      </c>
      <c r="DG135" s="61" t="str">
        <f t="shared" si="9"/>
        <v/>
      </c>
      <c r="DH135" s="61" t="str">
        <f t="shared" si="9"/>
        <v/>
      </c>
      <c r="DI135" s="61" t="str">
        <f t="shared" si="9"/>
        <v/>
      </c>
      <c r="DJ135" s="61" t="str">
        <f t="shared" si="9"/>
        <v/>
      </c>
      <c r="DK135" s="61" t="str">
        <f t="shared" si="9"/>
        <v/>
      </c>
      <c r="DL135" s="61" t="str">
        <f t="shared" si="9"/>
        <v/>
      </c>
      <c r="DM135" s="61" t="str">
        <f t="shared" si="9"/>
        <v/>
      </c>
      <c r="DN135" s="61" t="str">
        <f t="shared" si="9"/>
        <v/>
      </c>
      <c r="DO135" s="61" t="str">
        <f t="shared" si="9"/>
        <v>差異あり</v>
      </c>
      <c r="DP135" s="61" t="str">
        <f t="shared" si="9"/>
        <v/>
      </c>
      <c r="DQ135" s="61" t="str">
        <f t="shared" si="9"/>
        <v/>
      </c>
    </row>
    <row r="136" s="41" customFormat="1" spans="1:122">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row>
    <row r="137" s="41" customFormat="1" ht="30.75" spans="1:122">
      <c r="A137" s="23" t="s">
        <v>732</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1" customFormat="1" spans="1:122">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spans="1:122">
      <c r="A139" s="43"/>
      <c r="B139" s="41" t="s">
        <v>434</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513</v>
      </c>
      <c r="E141" s="76" t="s">
        <v>366</v>
      </c>
      <c r="F141" s="76" t="s">
        <v>367</v>
      </c>
      <c r="G141" s="76" t="s">
        <v>368</v>
      </c>
      <c r="H141" s="77">
        <v>1</v>
      </c>
      <c r="I141" s="77">
        <v>0</v>
      </c>
      <c r="J141" s="76" t="s">
        <v>234</v>
      </c>
      <c r="K141" s="76" t="s">
        <v>369</v>
      </c>
      <c r="L141" s="76" t="s">
        <v>369</v>
      </c>
      <c r="M141" s="75">
        <v>44874</v>
      </c>
      <c r="N141" s="76" t="s">
        <v>514</v>
      </c>
      <c r="O141" s="76" t="s">
        <v>366</v>
      </c>
      <c r="P141" s="77">
        <v>0</v>
      </c>
      <c r="Q141" s="76" t="s">
        <v>515</v>
      </c>
      <c r="R141" s="76" t="s">
        <v>516</v>
      </c>
      <c r="S141" s="77">
        <v>25</v>
      </c>
      <c r="T141" s="76" t="s">
        <v>517</v>
      </c>
      <c r="U141" s="77">
        <v>5</v>
      </c>
      <c r="V141" s="76" t="s">
        <v>368</v>
      </c>
      <c r="W141" s="76" t="s">
        <v>374</v>
      </c>
      <c r="X141" s="76" t="s">
        <v>234</v>
      </c>
      <c r="Y141" s="76" t="s">
        <v>375</v>
      </c>
      <c r="Z141" s="76" t="s">
        <v>376</v>
      </c>
      <c r="AA141" s="76" t="s">
        <v>377</v>
      </c>
      <c r="AB141" s="76" t="s">
        <v>518</v>
      </c>
      <c r="AC141" s="77">
        <v>125</v>
      </c>
      <c r="AD141" s="76" t="s">
        <v>379</v>
      </c>
      <c r="AE141" s="102">
        <v>44875.1368981482</v>
      </c>
      <c r="AF141" s="76" t="s">
        <v>380</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525</v>
      </c>
      <c r="AZ141" s="76" t="s">
        <v>526</v>
      </c>
      <c r="BA141" s="76" t="s">
        <v>232</v>
      </c>
      <c r="BB141" s="76" t="s">
        <v>379</v>
      </c>
      <c r="BC141" s="76" t="s">
        <v>382</v>
      </c>
      <c r="BD141" s="76" t="s">
        <v>527</v>
      </c>
      <c r="BE141" s="76" t="s">
        <v>382</v>
      </c>
      <c r="BF141" s="76" t="s">
        <v>387</v>
      </c>
      <c r="BG141" s="76" t="s">
        <v>387</v>
      </c>
      <c r="BH141" s="76" t="s">
        <v>240</v>
      </c>
      <c r="BI141" s="76" t="s">
        <v>234</v>
      </c>
      <c r="BJ141" s="76" t="s">
        <v>234</v>
      </c>
      <c r="BK141" s="76" t="s">
        <v>234</v>
      </c>
      <c r="BL141" s="76" t="s">
        <v>234</v>
      </c>
      <c r="BM141" s="76" t="s">
        <v>399</v>
      </c>
      <c r="BN141" s="76" t="s">
        <v>399</v>
      </c>
      <c r="BO141" s="76" t="s">
        <v>399</v>
      </c>
      <c r="BP141" s="76" t="s">
        <v>366</v>
      </c>
      <c r="BQ141" s="76" t="s">
        <v>366</v>
      </c>
      <c r="BR141" s="76" t="s">
        <v>366</v>
      </c>
      <c r="BS141" s="76" t="s">
        <v>522</v>
      </c>
      <c r="BT141" s="76" t="s">
        <v>382</v>
      </c>
      <c r="BU141" s="76" t="s">
        <v>523</v>
      </c>
      <c r="BV141" s="76" t="s">
        <v>382</v>
      </c>
      <c r="BW141" s="76" t="s">
        <v>523</v>
      </c>
      <c r="BX141" s="76" t="s">
        <v>382</v>
      </c>
      <c r="BY141" s="77">
        <v>1</v>
      </c>
      <c r="BZ141" s="77">
        <v>7925</v>
      </c>
      <c r="CA141" s="77">
        <v>0</v>
      </c>
      <c r="CB141" s="77">
        <v>6</v>
      </c>
      <c r="CC141" s="77">
        <v>7</v>
      </c>
      <c r="CD141" s="76" t="s">
        <v>219</v>
      </c>
      <c r="CE141" s="102">
        <v>45082.5777662037</v>
      </c>
      <c r="CF141" s="75" t="s">
        <v>389</v>
      </c>
      <c r="CG141" s="103">
        <v>45082.5754611458</v>
      </c>
      <c r="CH141" s="104">
        <v>0.575451388888889</v>
      </c>
      <c r="CI141" s="75" t="s">
        <v>389</v>
      </c>
      <c r="CJ141" s="76" t="s">
        <v>390</v>
      </c>
      <c r="CK141" s="76" t="s">
        <v>234</v>
      </c>
      <c r="CL141" s="76" t="s">
        <v>234</v>
      </c>
      <c r="CM141" s="76" t="s">
        <v>225</v>
      </c>
      <c r="CN141" s="76" t="s">
        <v>225</v>
      </c>
      <c r="CO141" s="76" t="s">
        <v>366</v>
      </c>
      <c r="CP141" s="76" t="s">
        <v>225</v>
      </c>
      <c r="CQ141" s="76" t="s">
        <v>391</v>
      </c>
      <c r="CR141" s="76" t="s">
        <v>225</v>
      </c>
      <c r="CS141" s="76" t="s">
        <v>225</v>
      </c>
      <c r="CT141" s="76" t="s">
        <v>234</v>
      </c>
      <c r="CU141" s="76" t="s">
        <v>234</v>
      </c>
      <c r="CV141" s="76" t="s">
        <v>225</v>
      </c>
      <c r="CW141" s="76" t="s">
        <v>234</v>
      </c>
      <c r="CX141" s="76" t="s">
        <v>234</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45082.5754611458</v>
      </c>
      <c r="DP141" s="103">
        <v>45082.5754611458</v>
      </c>
      <c r="DQ141" s="76" t="s">
        <v>530</v>
      </c>
      <c r="DR141"/>
    </row>
    <row r="142" s="41" customFormat="1" spans="1:122">
      <c r="A142" s="43" t="s">
        <v>442</v>
      </c>
      <c r="B142" s="45">
        <v>44874</v>
      </c>
      <c r="C142" s="45">
        <v>44874</v>
      </c>
      <c r="D142" s="46" t="s">
        <v>513</v>
      </c>
      <c r="E142" s="46" t="s">
        <v>366</v>
      </c>
      <c r="F142" s="46" t="s">
        <v>367</v>
      </c>
      <c r="G142" s="46" t="s">
        <v>368</v>
      </c>
      <c r="H142" s="47">
        <v>1</v>
      </c>
      <c r="I142" s="47">
        <v>0</v>
      </c>
      <c r="J142" s="46" t="s">
        <v>234</v>
      </c>
      <c r="K142" s="46" t="s">
        <v>369</v>
      </c>
      <c r="L142" s="46" t="s">
        <v>369</v>
      </c>
      <c r="M142" s="45">
        <v>44874</v>
      </c>
      <c r="N142" s="46" t="s">
        <v>514</v>
      </c>
      <c r="O142" s="46" t="s">
        <v>366</v>
      </c>
      <c r="P142" s="47">
        <v>0</v>
      </c>
      <c r="Q142" s="46" t="s">
        <v>515</v>
      </c>
      <c r="R142" s="46" t="s">
        <v>516</v>
      </c>
      <c r="S142" s="47">
        <v>25</v>
      </c>
      <c r="T142" s="46" t="s">
        <v>517</v>
      </c>
      <c r="U142" s="47">
        <v>5</v>
      </c>
      <c r="V142" s="46" t="s">
        <v>368</v>
      </c>
      <c r="W142" s="46" t="s">
        <v>374</v>
      </c>
      <c r="X142" s="46" t="s">
        <v>234</v>
      </c>
      <c r="Y142" s="46" t="s">
        <v>375</v>
      </c>
      <c r="Z142" s="46" t="s">
        <v>376</v>
      </c>
      <c r="AA142" s="46" t="s">
        <v>377</v>
      </c>
      <c r="AB142" s="46" t="s">
        <v>518</v>
      </c>
      <c r="AC142" s="47">
        <v>125</v>
      </c>
      <c r="AD142" s="46" t="s">
        <v>379</v>
      </c>
      <c r="AE142" s="62">
        <v>44875.1368981482</v>
      </c>
      <c r="AF142" s="46" t="s">
        <v>380</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525</v>
      </c>
      <c r="AZ142" s="46" t="s">
        <v>526</v>
      </c>
      <c r="BA142" s="46" t="s">
        <v>232</v>
      </c>
      <c r="BB142" s="46" t="s">
        <v>379</v>
      </c>
      <c r="BC142" s="46" t="s">
        <v>382</v>
      </c>
      <c r="BD142" s="46" t="s">
        <v>527</v>
      </c>
      <c r="BE142" s="46" t="s">
        <v>382</v>
      </c>
      <c r="BF142" s="46" t="s">
        <v>387</v>
      </c>
      <c r="BG142" s="46" t="s">
        <v>387</v>
      </c>
      <c r="BH142" s="46" t="s">
        <v>240</v>
      </c>
      <c r="BI142" s="46" t="s">
        <v>234</v>
      </c>
      <c r="BJ142" s="46" t="s">
        <v>234</v>
      </c>
      <c r="BK142" s="46" t="s">
        <v>234</v>
      </c>
      <c r="BL142" s="46" t="s">
        <v>234</v>
      </c>
      <c r="BM142" s="46" t="s">
        <v>399</v>
      </c>
      <c r="BN142" s="46" t="s">
        <v>399</v>
      </c>
      <c r="BO142" s="46" t="s">
        <v>399</v>
      </c>
      <c r="BP142" s="46" t="s">
        <v>366</v>
      </c>
      <c r="BQ142" s="46" t="s">
        <v>366</v>
      </c>
      <c r="BR142" s="46" t="s">
        <v>366</v>
      </c>
      <c r="BS142" s="46" t="s">
        <v>522</v>
      </c>
      <c r="BT142" s="46" t="s">
        <v>382</v>
      </c>
      <c r="BU142" s="46" t="s">
        <v>523</v>
      </c>
      <c r="BV142" s="46" t="s">
        <v>382</v>
      </c>
      <c r="BW142" s="46" t="s">
        <v>523</v>
      </c>
      <c r="BX142" s="46" t="s">
        <v>382</v>
      </c>
      <c r="BY142" s="47">
        <v>17</v>
      </c>
      <c r="BZ142" s="47">
        <v>7925</v>
      </c>
      <c r="CA142" s="47">
        <v>0</v>
      </c>
      <c r="CB142" s="47">
        <v>19</v>
      </c>
      <c r="CC142" s="47">
        <v>8</v>
      </c>
      <c r="CD142" s="46" t="s">
        <v>219</v>
      </c>
      <c r="CE142" s="62">
        <v>45083.5813773148</v>
      </c>
      <c r="CF142" s="45" t="s">
        <v>389</v>
      </c>
      <c r="CG142" s="66">
        <v>45083.5787643171</v>
      </c>
      <c r="CH142" s="67">
        <v>0.578761574074074</v>
      </c>
      <c r="CI142" s="45" t="s">
        <v>389</v>
      </c>
      <c r="CJ142" s="46" t="s">
        <v>390</v>
      </c>
      <c r="CK142" s="46" t="s">
        <v>234</v>
      </c>
      <c r="CL142" s="46" t="s">
        <v>234</v>
      </c>
      <c r="CM142" s="46" t="s">
        <v>225</v>
      </c>
      <c r="CN142" s="46" t="s">
        <v>225</v>
      </c>
      <c r="CO142" s="46" t="s">
        <v>366</v>
      </c>
      <c r="CP142" s="46" t="s">
        <v>225</v>
      </c>
      <c r="CQ142" s="46" t="s">
        <v>391</v>
      </c>
      <c r="CR142" s="46" t="s">
        <v>225</v>
      </c>
      <c r="CS142" s="46" t="s">
        <v>225</v>
      </c>
      <c r="CT142" s="46" t="s">
        <v>234</v>
      </c>
      <c r="CU142" s="46" t="s">
        <v>234</v>
      </c>
      <c r="CV142" s="46" t="s">
        <v>225</v>
      </c>
      <c r="CW142" s="46" t="s">
        <v>234</v>
      </c>
      <c r="CX142" s="46" t="s">
        <v>234</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45083.5787643171</v>
      </c>
      <c r="DP142" s="66">
        <v>45083.5787643171</v>
      </c>
      <c r="DQ142" s="46" t="s">
        <v>530</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1:122">
      <c r="A145" s="43"/>
      <c r="B145" s="43" t="s">
        <v>437</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513</v>
      </c>
      <c r="E147" s="76" t="s">
        <v>366</v>
      </c>
      <c r="F147" s="76" t="s">
        <v>367</v>
      </c>
      <c r="G147" s="76" t="s">
        <v>393</v>
      </c>
      <c r="H147" s="77">
        <v>1</v>
      </c>
      <c r="I147" s="77">
        <v>0</v>
      </c>
      <c r="J147" s="76" t="s">
        <v>234</v>
      </c>
      <c r="K147" s="76" t="s">
        <v>369</v>
      </c>
      <c r="L147" s="76" t="s">
        <v>369</v>
      </c>
      <c r="M147" s="75">
        <v>44874</v>
      </c>
      <c r="N147" s="76" t="s">
        <v>514</v>
      </c>
      <c r="O147" s="76" t="s">
        <v>366</v>
      </c>
      <c r="P147" s="77">
        <v>0</v>
      </c>
      <c r="Q147" s="76" t="s">
        <v>515</v>
      </c>
      <c r="R147" s="76" t="s">
        <v>516</v>
      </c>
      <c r="S147" s="77">
        <v>25</v>
      </c>
      <c r="T147" s="76" t="s">
        <v>517</v>
      </c>
      <c r="U147" s="77">
        <v>5</v>
      </c>
      <c r="V147" s="76" t="s">
        <v>393</v>
      </c>
      <c r="W147" s="76" t="s">
        <v>374</v>
      </c>
      <c r="X147" s="76" t="s">
        <v>234</v>
      </c>
      <c r="Y147" s="76" t="s">
        <v>375</v>
      </c>
      <c r="Z147" s="76" t="s">
        <v>376</v>
      </c>
      <c r="AA147" s="76" t="s">
        <v>377</v>
      </c>
      <c r="AB147" s="76" t="s">
        <v>394</v>
      </c>
      <c r="AC147" s="77">
        <v>125</v>
      </c>
      <c r="AD147" s="76" t="s">
        <v>379</v>
      </c>
      <c r="AE147" s="102">
        <v>44875.1368981482</v>
      </c>
      <c r="AF147" s="76" t="s">
        <v>395</v>
      </c>
      <c r="AG147" s="76" t="s">
        <v>381</v>
      </c>
      <c r="AH147" s="76" t="s">
        <v>212</v>
      </c>
      <c r="AI147" s="76" t="s">
        <v>213</v>
      </c>
      <c r="AJ147" s="76" t="s">
        <v>210</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703</v>
      </c>
      <c r="AZ147" s="76" t="s">
        <v>704</v>
      </c>
      <c r="BA147" s="76" t="s">
        <v>232</v>
      </c>
      <c r="BB147" s="76" t="s">
        <v>379</v>
      </c>
      <c r="BC147" s="76" t="s">
        <v>382</v>
      </c>
      <c r="BD147" s="76" t="s">
        <v>705</v>
      </c>
      <c r="BE147" s="76" t="s">
        <v>382</v>
      </c>
      <c r="BF147" s="76" t="s">
        <v>528</v>
      </c>
      <c r="BG147" s="76" t="s">
        <v>387</v>
      </c>
      <c r="BH147" s="76" t="s">
        <v>240</v>
      </c>
      <c r="BI147" s="76" t="s">
        <v>234</v>
      </c>
      <c r="BJ147" s="76" t="s">
        <v>234</v>
      </c>
      <c r="BK147" s="76" t="s">
        <v>234</v>
      </c>
      <c r="BL147" s="76" t="s">
        <v>234</v>
      </c>
      <c r="BM147" s="76" t="s">
        <v>529</v>
      </c>
      <c r="BN147" s="76" t="s">
        <v>529</v>
      </c>
      <c r="BO147" s="76" t="s">
        <v>529</v>
      </c>
      <c r="BP147" s="76" t="s">
        <v>366</v>
      </c>
      <c r="BQ147" s="76" t="s">
        <v>366</v>
      </c>
      <c r="BR147" s="76" t="s">
        <v>366</v>
      </c>
      <c r="BS147" s="76" t="s">
        <v>522</v>
      </c>
      <c r="BT147" s="76" t="s">
        <v>382</v>
      </c>
      <c r="BU147" s="76" t="s">
        <v>523</v>
      </c>
      <c r="BV147" s="76" t="s">
        <v>382</v>
      </c>
      <c r="BW147" s="76" t="s">
        <v>523</v>
      </c>
      <c r="BX147" s="76" t="s">
        <v>382</v>
      </c>
      <c r="BY147" s="77">
        <v>1</v>
      </c>
      <c r="BZ147" s="77">
        <v>7925</v>
      </c>
      <c r="CA147" s="77">
        <v>0</v>
      </c>
      <c r="CB147" s="77">
        <v>14</v>
      </c>
      <c r="CC147" s="77">
        <v>20</v>
      </c>
      <c r="CD147" s="76" t="s">
        <v>219</v>
      </c>
      <c r="CE147" s="102">
        <v>45082.5777662037</v>
      </c>
      <c r="CF147" s="75" t="s">
        <v>389</v>
      </c>
      <c r="CG147" s="103">
        <v>45082.5754611343</v>
      </c>
      <c r="CH147" s="104">
        <v>0.575451388888889</v>
      </c>
      <c r="CI147" s="75" t="s">
        <v>389</v>
      </c>
      <c r="CJ147" s="76" t="s">
        <v>390</v>
      </c>
      <c r="CK147" s="76" t="s">
        <v>234</v>
      </c>
      <c r="CL147" s="76" t="s">
        <v>234</v>
      </c>
      <c r="CM147" s="76" t="s">
        <v>225</v>
      </c>
      <c r="CN147" s="76" t="s">
        <v>225</v>
      </c>
      <c r="CO147" s="76" t="s">
        <v>366</v>
      </c>
      <c r="CP147" s="76" t="s">
        <v>225</v>
      </c>
      <c r="CQ147" s="76" t="s">
        <v>391</v>
      </c>
      <c r="CR147" s="76" t="s">
        <v>225</v>
      </c>
      <c r="CS147" s="76" t="s">
        <v>234</v>
      </c>
      <c r="CT147" s="76" t="s">
        <v>234</v>
      </c>
      <c r="CU147" s="76" t="s">
        <v>234</v>
      </c>
      <c r="CV147" s="76" t="s">
        <v>225</v>
      </c>
      <c r="CW147" s="76" t="s">
        <v>234</v>
      </c>
      <c r="CX147" s="76" t="s">
        <v>234</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45082.5754611343</v>
      </c>
      <c r="DP147" s="103">
        <v>45082.5754611343</v>
      </c>
      <c r="DQ147" s="76" t="s">
        <v>706</v>
      </c>
      <c r="DR147"/>
    </row>
    <row r="148" s="41" customFormat="1" spans="1:122">
      <c r="A148" s="43" t="s">
        <v>442</v>
      </c>
      <c r="B148" s="45">
        <v>44874</v>
      </c>
      <c r="C148" s="45">
        <v>44874</v>
      </c>
      <c r="D148" s="46" t="s">
        <v>513</v>
      </c>
      <c r="E148" s="46" t="s">
        <v>366</v>
      </c>
      <c r="F148" s="46" t="s">
        <v>367</v>
      </c>
      <c r="G148" s="46" t="s">
        <v>393</v>
      </c>
      <c r="H148" s="47">
        <v>1</v>
      </c>
      <c r="I148" s="47">
        <v>0</v>
      </c>
      <c r="J148" s="46" t="s">
        <v>234</v>
      </c>
      <c r="K148" s="46" t="s">
        <v>369</v>
      </c>
      <c r="L148" s="46" t="s">
        <v>369</v>
      </c>
      <c r="M148" s="45">
        <v>44874</v>
      </c>
      <c r="N148" s="46" t="s">
        <v>514</v>
      </c>
      <c r="O148" s="46" t="s">
        <v>366</v>
      </c>
      <c r="P148" s="47">
        <v>0</v>
      </c>
      <c r="Q148" s="46" t="s">
        <v>515</v>
      </c>
      <c r="R148" s="46" t="s">
        <v>516</v>
      </c>
      <c r="S148" s="47">
        <v>25</v>
      </c>
      <c r="T148" s="46" t="s">
        <v>517</v>
      </c>
      <c r="U148" s="47">
        <v>5</v>
      </c>
      <c r="V148" s="46" t="s">
        <v>393</v>
      </c>
      <c r="W148" s="46" t="s">
        <v>374</v>
      </c>
      <c r="X148" s="46" t="s">
        <v>234</v>
      </c>
      <c r="Y148" s="46" t="s">
        <v>375</v>
      </c>
      <c r="Z148" s="46" t="s">
        <v>376</v>
      </c>
      <c r="AA148" s="46" t="s">
        <v>377</v>
      </c>
      <c r="AB148" s="46" t="s">
        <v>394</v>
      </c>
      <c r="AC148" s="47">
        <v>125</v>
      </c>
      <c r="AD148" s="46" t="s">
        <v>379</v>
      </c>
      <c r="AE148" s="62">
        <v>44875.1368981482</v>
      </c>
      <c r="AF148" s="46" t="s">
        <v>395</v>
      </c>
      <c r="AG148" s="46" t="s">
        <v>381</v>
      </c>
      <c r="AH148" s="46" t="s">
        <v>212</v>
      </c>
      <c r="AI148" s="46" t="s">
        <v>213</v>
      </c>
      <c r="AJ148" s="46" t="s">
        <v>210</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703</v>
      </c>
      <c r="AZ148" s="46" t="s">
        <v>704</v>
      </c>
      <c r="BA148" s="46" t="s">
        <v>232</v>
      </c>
      <c r="BB148" s="46" t="s">
        <v>379</v>
      </c>
      <c r="BC148" s="46" t="s">
        <v>382</v>
      </c>
      <c r="BD148" s="46" t="s">
        <v>705</v>
      </c>
      <c r="BE148" s="46" t="s">
        <v>382</v>
      </c>
      <c r="BF148" s="46" t="s">
        <v>528</v>
      </c>
      <c r="BG148" s="46" t="s">
        <v>387</v>
      </c>
      <c r="BH148" s="46" t="s">
        <v>240</v>
      </c>
      <c r="BI148" s="46" t="s">
        <v>234</v>
      </c>
      <c r="BJ148" s="46" t="s">
        <v>234</v>
      </c>
      <c r="BK148" s="46" t="s">
        <v>234</v>
      </c>
      <c r="BL148" s="46" t="s">
        <v>234</v>
      </c>
      <c r="BM148" s="46" t="s">
        <v>529</v>
      </c>
      <c r="BN148" s="46" t="s">
        <v>529</v>
      </c>
      <c r="BO148" s="46" t="s">
        <v>529</v>
      </c>
      <c r="BP148" s="46" t="s">
        <v>366</v>
      </c>
      <c r="BQ148" s="46" t="s">
        <v>366</v>
      </c>
      <c r="BR148" s="46" t="s">
        <v>366</v>
      </c>
      <c r="BS148" s="46" t="s">
        <v>522</v>
      </c>
      <c r="BT148" s="46" t="s">
        <v>382</v>
      </c>
      <c r="BU148" s="46" t="s">
        <v>523</v>
      </c>
      <c r="BV148" s="46" t="s">
        <v>382</v>
      </c>
      <c r="BW148" s="46" t="s">
        <v>523</v>
      </c>
      <c r="BX148" s="46" t="s">
        <v>382</v>
      </c>
      <c r="BY148" s="47">
        <v>17</v>
      </c>
      <c r="BZ148" s="47">
        <v>7925</v>
      </c>
      <c r="CA148" s="47">
        <v>0</v>
      </c>
      <c r="CB148" s="47">
        <v>48</v>
      </c>
      <c r="CC148" s="47">
        <v>6</v>
      </c>
      <c r="CD148" s="46" t="s">
        <v>219</v>
      </c>
      <c r="CE148" s="62">
        <v>45083.5813773148</v>
      </c>
      <c r="CF148" s="45" t="s">
        <v>389</v>
      </c>
      <c r="CG148" s="66">
        <v>45083.578764294</v>
      </c>
      <c r="CH148" s="67">
        <v>0.578761574074074</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234</v>
      </c>
      <c r="CU148" s="46" t="s">
        <v>234</v>
      </c>
      <c r="CV148" s="46" t="s">
        <v>225</v>
      </c>
      <c r="CW148" s="46" t="s">
        <v>234</v>
      </c>
      <c r="CX148" s="46" t="s">
        <v>234</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45083.578764294</v>
      </c>
      <c r="DP148" s="66">
        <v>45083.578764294</v>
      </c>
      <c r="DQ148" s="46" t="s">
        <v>706</v>
      </c>
      <c r="DR148"/>
    </row>
    <row r="149" s="41" customFormat="1" spans="1:122">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c r="DR149" s="43"/>
    </row>
    <row r="150" s="41" customFormat="1" spans="1:122">
      <c r="A150" s="43"/>
      <c r="DR150" s="43"/>
    </row>
    <row r="151" s="41" customFormat="1" spans="2:122">
      <c r="B151" s="43"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513</v>
      </c>
      <c r="E153" s="76" t="s">
        <v>366</v>
      </c>
      <c r="F153" s="76" t="s">
        <v>367</v>
      </c>
      <c r="G153" s="76" t="s">
        <v>401</v>
      </c>
      <c r="H153" s="77">
        <v>1</v>
      </c>
      <c r="I153" s="77">
        <v>0</v>
      </c>
      <c r="J153" s="76" t="s">
        <v>234</v>
      </c>
      <c r="K153" s="76" t="s">
        <v>369</v>
      </c>
      <c r="L153" s="76" t="s">
        <v>369</v>
      </c>
      <c r="M153" s="75">
        <v>44874</v>
      </c>
      <c r="N153" s="76" t="s">
        <v>514</v>
      </c>
      <c r="O153" s="76" t="s">
        <v>366</v>
      </c>
      <c r="P153" s="77">
        <v>0</v>
      </c>
      <c r="Q153" s="76" t="s">
        <v>515</v>
      </c>
      <c r="R153" s="76" t="s">
        <v>516</v>
      </c>
      <c r="S153" s="77">
        <v>25</v>
      </c>
      <c r="T153" s="76" t="s">
        <v>517</v>
      </c>
      <c r="U153" s="77">
        <v>5</v>
      </c>
      <c r="V153" s="76" t="s">
        <v>401</v>
      </c>
      <c r="W153" s="76" t="s">
        <v>374</v>
      </c>
      <c r="X153" s="76" t="s">
        <v>234</v>
      </c>
      <c r="Y153" s="76" t="s">
        <v>375</v>
      </c>
      <c r="Z153" s="76" t="s">
        <v>376</v>
      </c>
      <c r="AA153" s="76" t="s">
        <v>377</v>
      </c>
      <c r="AB153" s="76" t="s">
        <v>531</v>
      </c>
      <c r="AC153" s="77">
        <v>125</v>
      </c>
      <c r="AD153" s="76" t="s">
        <v>379</v>
      </c>
      <c r="AE153" s="102">
        <v>44875.1368981482</v>
      </c>
      <c r="AF153" s="76" t="s">
        <v>403</v>
      </c>
      <c r="AG153" s="76" t="s">
        <v>381</v>
      </c>
      <c r="AH153" s="76" t="s">
        <v>212</v>
      </c>
      <c r="AI153" s="76" t="s">
        <v>213</v>
      </c>
      <c r="AJ153" s="76" t="s">
        <v>404</v>
      </c>
      <c r="AK153" s="76" t="s">
        <v>366</v>
      </c>
      <c r="AL153" s="76" t="s">
        <v>382</v>
      </c>
      <c r="AM153" s="76" t="s">
        <v>366</v>
      </c>
      <c r="AN153" s="76" t="s">
        <v>233</v>
      </c>
      <c r="AO153" s="76" t="s">
        <v>366</v>
      </c>
      <c r="AP153" s="76" t="s">
        <v>379</v>
      </c>
      <c r="AQ153" s="76" t="s">
        <v>379</v>
      </c>
      <c r="AR153" s="76" t="s">
        <v>383</v>
      </c>
      <c r="AS153" s="76" t="s">
        <v>366</v>
      </c>
      <c r="AT153" s="76" t="s">
        <v>366</v>
      </c>
      <c r="AU153" s="77">
        <v>0</v>
      </c>
      <c r="AV153" s="76" t="s">
        <v>366</v>
      </c>
      <c r="AW153" s="76" t="s">
        <v>366</v>
      </c>
      <c r="AX153" s="76" t="s">
        <v>366</v>
      </c>
      <c r="AY153" s="76" t="s">
        <v>707</v>
      </c>
      <c r="AZ153" s="76" t="s">
        <v>708</v>
      </c>
      <c r="BA153" s="76" t="s">
        <v>232</v>
      </c>
      <c r="BB153" s="76" t="s">
        <v>379</v>
      </c>
      <c r="BC153" s="76" t="s">
        <v>382</v>
      </c>
      <c r="BD153" s="76" t="s">
        <v>709</v>
      </c>
      <c r="BE153" s="76" t="s">
        <v>382</v>
      </c>
      <c r="BF153" s="76" t="s">
        <v>387</v>
      </c>
      <c r="BG153" s="76" t="s">
        <v>387</v>
      </c>
      <c r="BH153" s="76" t="s">
        <v>240</v>
      </c>
      <c r="BI153" s="76" t="s">
        <v>234</v>
      </c>
      <c r="BJ153" s="76" t="s">
        <v>234</v>
      </c>
      <c r="BK153" s="76" t="s">
        <v>234</v>
      </c>
      <c r="BL153" s="76" t="s">
        <v>234</v>
      </c>
      <c r="BM153" s="76" t="s">
        <v>399</v>
      </c>
      <c r="BN153" s="76" t="s">
        <v>399</v>
      </c>
      <c r="BO153" s="76" t="s">
        <v>399</v>
      </c>
      <c r="BP153" s="76" t="s">
        <v>366</v>
      </c>
      <c r="BQ153" s="76" t="s">
        <v>366</v>
      </c>
      <c r="BR153" s="76" t="s">
        <v>366</v>
      </c>
      <c r="BS153" s="76" t="s">
        <v>522</v>
      </c>
      <c r="BT153" s="76" t="s">
        <v>382</v>
      </c>
      <c r="BU153" s="76" t="s">
        <v>523</v>
      </c>
      <c r="BV153" s="76" t="s">
        <v>382</v>
      </c>
      <c r="BW153" s="76" t="s">
        <v>523</v>
      </c>
      <c r="BX153" s="76" t="s">
        <v>382</v>
      </c>
      <c r="BY153" s="77">
        <v>1</v>
      </c>
      <c r="BZ153" s="77">
        <v>7925</v>
      </c>
      <c r="CA153" s="77">
        <v>0</v>
      </c>
      <c r="CB153" s="77">
        <v>13</v>
      </c>
      <c r="CC153" s="77">
        <v>19</v>
      </c>
      <c r="CD153" s="76" t="s">
        <v>219</v>
      </c>
      <c r="CE153" s="102">
        <v>45082.5777662037</v>
      </c>
      <c r="CF153" s="75" t="s">
        <v>389</v>
      </c>
      <c r="CG153" s="103">
        <v>45082.5754611343</v>
      </c>
      <c r="CH153" s="104">
        <v>0.575451388888889</v>
      </c>
      <c r="CI153" s="75" t="s">
        <v>389</v>
      </c>
      <c r="CJ153" s="76" t="s">
        <v>390</v>
      </c>
      <c r="CK153" s="76" t="s">
        <v>234</v>
      </c>
      <c r="CL153" s="76" t="s">
        <v>234</v>
      </c>
      <c r="CM153" s="76" t="s">
        <v>225</v>
      </c>
      <c r="CN153" s="76" t="s">
        <v>225</v>
      </c>
      <c r="CO153" s="76" t="s">
        <v>366</v>
      </c>
      <c r="CP153" s="76" t="s">
        <v>225</v>
      </c>
      <c r="CQ153" s="76" t="s">
        <v>391</v>
      </c>
      <c r="CR153" s="76" t="s">
        <v>225</v>
      </c>
      <c r="CS153" s="76" t="s">
        <v>225</v>
      </c>
      <c r="CT153" s="76" t="s">
        <v>234</v>
      </c>
      <c r="CU153" s="76" t="s">
        <v>234</v>
      </c>
      <c r="CV153" s="76" t="s">
        <v>225</v>
      </c>
      <c r="CW153" s="76" t="s">
        <v>234</v>
      </c>
      <c r="CX153" s="76" t="s">
        <v>234</v>
      </c>
      <c r="CY153" s="76" t="s">
        <v>225</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45082.5754611343</v>
      </c>
      <c r="DP153" s="103">
        <v>45082.5754611343</v>
      </c>
      <c r="DQ153" s="76" t="s">
        <v>710</v>
      </c>
      <c r="DR153"/>
    </row>
    <row r="154" s="41" customFormat="1" spans="1:122">
      <c r="A154" s="43" t="s">
        <v>442</v>
      </c>
      <c r="B154" s="45">
        <v>44874</v>
      </c>
      <c r="C154" s="45">
        <v>44874</v>
      </c>
      <c r="D154" s="46" t="s">
        <v>513</v>
      </c>
      <c r="E154" s="46" t="s">
        <v>366</v>
      </c>
      <c r="F154" s="46" t="s">
        <v>367</v>
      </c>
      <c r="G154" s="46" t="s">
        <v>401</v>
      </c>
      <c r="H154" s="47">
        <v>1</v>
      </c>
      <c r="I154" s="47">
        <v>0</v>
      </c>
      <c r="J154" s="46" t="s">
        <v>234</v>
      </c>
      <c r="K154" s="46" t="s">
        <v>369</v>
      </c>
      <c r="L154" s="46" t="s">
        <v>369</v>
      </c>
      <c r="M154" s="45">
        <v>44874</v>
      </c>
      <c r="N154" s="46" t="s">
        <v>514</v>
      </c>
      <c r="O154" s="46" t="s">
        <v>366</v>
      </c>
      <c r="P154" s="47">
        <v>0</v>
      </c>
      <c r="Q154" s="46" t="s">
        <v>515</v>
      </c>
      <c r="R154" s="46" t="s">
        <v>516</v>
      </c>
      <c r="S154" s="47">
        <v>25</v>
      </c>
      <c r="T154" s="46" t="s">
        <v>517</v>
      </c>
      <c r="U154" s="47">
        <v>5</v>
      </c>
      <c r="V154" s="46" t="s">
        <v>401</v>
      </c>
      <c r="W154" s="46" t="s">
        <v>374</v>
      </c>
      <c r="X154" s="46" t="s">
        <v>234</v>
      </c>
      <c r="Y154" s="46" t="s">
        <v>375</v>
      </c>
      <c r="Z154" s="46" t="s">
        <v>376</v>
      </c>
      <c r="AA154" s="46" t="s">
        <v>377</v>
      </c>
      <c r="AB154" s="46" t="s">
        <v>531</v>
      </c>
      <c r="AC154" s="47">
        <v>125</v>
      </c>
      <c r="AD154" s="46" t="s">
        <v>379</v>
      </c>
      <c r="AE154" s="62">
        <v>44875.1368981482</v>
      </c>
      <c r="AF154" s="46" t="s">
        <v>403</v>
      </c>
      <c r="AG154" s="46" t="s">
        <v>381</v>
      </c>
      <c r="AH154" s="46" t="s">
        <v>212</v>
      </c>
      <c r="AI154" s="46" t="s">
        <v>213</v>
      </c>
      <c r="AJ154" s="46" t="s">
        <v>404</v>
      </c>
      <c r="AK154" s="46" t="s">
        <v>366</v>
      </c>
      <c r="AL154" s="46" t="s">
        <v>382</v>
      </c>
      <c r="AM154" s="46" t="s">
        <v>366</v>
      </c>
      <c r="AN154" s="46" t="s">
        <v>233</v>
      </c>
      <c r="AO154" s="46" t="s">
        <v>366</v>
      </c>
      <c r="AP154" s="46" t="s">
        <v>379</v>
      </c>
      <c r="AQ154" s="46" t="s">
        <v>379</v>
      </c>
      <c r="AR154" s="46" t="s">
        <v>383</v>
      </c>
      <c r="AS154" s="46" t="s">
        <v>366</v>
      </c>
      <c r="AT154" s="46" t="s">
        <v>366</v>
      </c>
      <c r="AU154" s="47">
        <v>0</v>
      </c>
      <c r="AV154" s="46" t="s">
        <v>366</v>
      </c>
      <c r="AW154" s="46" t="s">
        <v>366</v>
      </c>
      <c r="AX154" s="46" t="s">
        <v>366</v>
      </c>
      <c r="AY154" s="46" t="s">
        <v>707</v>
      </c>
      <c r="AZ154" s="46" t="s">
        <v>708</v>
      </c>
      <c r="BA154" s="46" t="s">
        <v>232</v>
      </c>
      <c r="BB154" s="46" t="s">
        <v>379</v>
      </c>
      <c r="BC154" s="46" t="s">
        <v>382</v>
      </c>
      <c r="BD154" s="46" t="s">
        <v>709</v>
      </c>
      <c r="BE154" s="46" t="s">
        <v>382</v>
      </c>
      <c r="BF154" s="46" t="s">
        <v>387</v>
      </c>
      <c r="BG154" s="46" t="s">
        <v>387</v>
      </c>
      <c r="BH154" s="46" t="s">
        <v>240</v>
      </c>
      <c r="BI154" s="46" t="s">
        <v>234</v>
      </c>
      <c r="BJ154" s="46" t="s">
        <v>234</v>
      </c>
      <c r="BK154" s="46" t="s">
        <v>234</v>
      </c>
      <c r="BL154" s="46" t="s">
        <v>234</v>
      </c>
      <c r="BM154" s="46" t="s">
        <v>399</v>
      </c>
      <c r="BN154" s="46" t="s">
        <v>399</v>
      </c>
      <c r="BO154" s="46" t="s">
        <v>399</v>
      </c>
      <c r="BP154" s="46" t="s">
        <v>366</v>
      </c>
      <c r="BQ154" s="46" t="s">
        <v>366</v>
      </c>
      <c r="BR154" s="46" t="s">
        <v>366</v>
      </c>
      <c r="BS154" s="46" t="s">
        <v>522</v>
      </c>
      <c r="BT154" s="46" t="s">
        <v>382</v>
      </c>
      <c r="BU154" s="46" t="s">
        <v>523</v>
      </c>
      <c r="BV154" s="46" t="s">
        <v>382</v>
      </c>
      <c r="BW154" s="46" t="s">
        <v>523</v>
      </c>
      <c r="BX154" s="46" t="s">
        <v>382</v>
      </c>
      <c r="BY154" s="47">
        <v>17</v>
      </c>
      <c r="BZ154" s="47">
        <v>7925</v>
      </c>
      <c r="CA154" s="47">
        <v>0</v>
      </c>
      <c r="CB154" s="47">
        <v>33</v>
      </c>
      <c r="CC154" s="47">
        <v>8</v>
      </c>
      <c r="CD154" s="46" t="s">
        <v>219</v>
      </c>
      <c r="CE154" s="62">
        <v>45083.5813773148</v>
      </c>
      <c r="CF154" s="45" t="s">
        <v>389</v>
      </c>
      <c r="CG154" s="66">
        <v>45083.5787643056</v>
      </c>
      <c r="CH154" s="67">
        <v>0.578761574074074</v>
      </c>
      <c r="CI154" s="45" t="s">
        <v>389</v>
      </c>
      <c r="CJ154" s="46" t="s">
        <v>390</v>
      </c>
      <c r="CK154" s="46" t="s">
        <v>234</v>
      </c>
      <c r="CL154" s="46" t="s">
        <v>234</v>
      </c>
      <c r="CM154" s="46" t="s">
        <v>225</v>
      </c>
      <c r="CN154" s="46" t="s">
        <v>225</v>
      </c>
      <c r="CO154" s="46" t="s">
        <v>366</v>
      </c>
      <c r="CP154" s="46" t="s">
        <v>225</v>
      </c>
      <c r="CQ154" s="46" t="s">
        <v>391</v>
      </c>
      <c r="CR154" s="46" t="s">
        <v>225</v>
      </c>
      <c r="CS154" s="46" t="s">
        <v>225</v>
      </c>
      <c r="CT154" s="46" t="s">
        <v>234</v>
      </c>
      <c r="CU154" s="46" t="s">
        <v>234</v>
      </c>
      <c r="CV154" s="46" t="s">
        <v>225</v>
      </c>
      <c r="CW154" s="46" t="s">
        <v>234</v>
      </c>
      <c r="CX154" s="46" t="s">
        <v>234</v>
      </c>
      <c r="CY154" s="46" t="s">
        <v>225</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45083.5787643056</v>
      </c>
      <c r="DP154" s="66">
        <v>45083.5787643056</v>
      </c>
      <c r="DQ154" s="46" t="s">
        <v>710</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1" t="s">
        <v>558</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27" spans="1:122">
      <c r="A158" s="43"/>
      <c r="B158" s="60" t="s">
        <v>249</v>
      </c>
      <c r="C158" s="60" t="s">
        <v>250</v>
      </c>
      <c r="D158" s="60" t="s">
        <v>251</v>
      </c>
      <c r="E158" s="60" t="s">
        <v>252</v>
      </c>
      <c r="F158" s="60" t="s">
        <v>253</v>
      </c>
      <c r="G158" s="60" t="s">
        <v>156</v>
      </c>
      <c r="H158" s="60" t="s">
        <v>254</v>
      </c>
      <c r="I158" s="60" t="s">
        <v>255</v>
      </c>
      <c r="J158" s="60" t="s">
        <v>256</v>
      </c>
      <c r="K158" s="60" t="s">
        <v>257</v>
      </c>
      <c r="L158" s="60" t="s">
        <v>258</v>
      </c>
      <c r="M158" s="60" t="s">
        <v>259</v>
      </c>
      <c r="N158" s="60" t="s">
        <v>260</v>
      </c>
      <c r="O158" s="60" t="s">
        <v>261</v>
      </c>
      <c r="P158" s="60" t="s">
        <v>262</v>
      </c>
      <c r="Q158" s="60" t="s">
        <v>263</v>
      </c>
      <c r="R158" s="60" t="s">
        <v>264</v>
      </c>
      <c r="S158" s="60" t="s">
        <v>265</v>
      </c>
      <c r="T158" s="60" t="s">
        <v>266</v>
      </c>
      <c r="U158" s="60" t="s">
        <v>267</v>
      </c>
      <c r="V158" s="60" t="s">
        <v>268</v>
      </c>
      <c r="W158" s="60" t="s">
        <v>269</v>
      </c>
      <c r="X158" s="60" t="s">
        <v>270</v>
      </c>
      <c r="Y158" s="60" t="s">
        <v>271</v>
      </c>
      <c r="Z158" s="60" t="s">
        <v>272</v>
      </c>
      <c r="AA158" s="60" t="s">
        <v>273</v>
      </c>
      <c r="AB158" s="60" t="s">
        <v>274</v>
      </c>
      <c r="AC158" s="60" t="s">
        <v>275</v>
      </c>
      <c r="AD158" s="60" t="s">
        <v>276</v>
      </c>
      <c r="AE158" s="60" t="s">
        <v>277</v>
      </c>
      <c r="AF158" s="60" t="s">
        <v>278</v>
      </c>
      <c r="AG158" s="60" t="s">
        <v>279</v>
      </c>
      <c r="AH158" s="60" t="s">
        <v>159</v>
      </c>
      <c r="AI158" s="60" t="s">
        <v>280</v>
      </c>
      <c r="AJ158" s="60" t="s">
        <v>157</v>
      </c>
      <c r="AK158" s="60" t="s">
        <v>281</v>
      </c>
      <c r="AL158" s="60" t="s">
        <v>282</v>
      </c>
      <c r="AM158" s="60" t="s">
        <v>283</v>
      </c>
      <c r="AN158" s="60" t="s">
        <v>284</v>
      </c>
      <c r="AO158" s="60" t="s">
        <v>285</v>
      </c>
      <c r="AP158" s="60" t="s">
        <v>286</v>
      </c>
      <c r="AQ158" s="60" t="s">
        <v>287</v>
      </c>
      <c r="AR158" s="60" t="s">
        <v>288</v>
      </c>
      <c r="AS158" s="60" t="s">
        <v>289</v>
      </c>
      <c r="AT158" s="60" t="s">
        <v>290</v>
      </c>
      <c r="AU158" s="60" t="s">
        <v>291</v>
      </c>
      <c r="AV158" s="60" t="s">
        <v>292</v>
      </c>
      <c r="AW158" s="60" t="s">
        <v>293</v>
      </c>
      <c r="AX158" s="60" t="s">
        <v>294</v>
      </c>
      <c r="AY158" s="60" t="s">
        <v>295</v>
      </c>
      <c r="AZ158" s="60" t="s">
        <v>296</v>
      </c>
      <c r="BA158" s="60" t="s">
        <v>297</v>
      </c>
      <c r="BB158" s="60" t="s">
        <v>298</v>
      </c>
      <c r="BC158" s="60" t="s">
        <v>299</v>
      </c>
      <c r="BD158" s="60" t="s">
        <v>300</v>
      </c>
      <c r="BE158" s="60" t="s">
        <v>301</v>
      </c>
      <c r="BF158" s="60" t="s">
        <v>302</v>
      </c>
      <c r="BG158" s="60" t="s">
        <v>303</v>
      </c>
      <c r="BH158" s="60" t="s">
        <v>304</v>
      </c>
      <c r="BI158" s="60" t="s">
        <v>305</v>
      </c>
      <c r="BJ158" s="60" t="s">
        <v>306</v>
      </c>
      <c r="BK158" s="60" t="s">
        <v>307</v>
      </c>
      <c r="BL158" s="60" t="s">
        <v>308</v>
      </c>
      <c r="BM158" s="60" t="s">
        <v>309</v>
      </c>
      <c r="BN158" s="60" t="s">
        <v>310</v>
      </c>
      <c r="BO158" s="60" t="s">
        <v>311</v>
      </c>
      <c r="BP158" s="60" t="s">
        <v>312</v>
      </c>
      <c r="BQ158" s="60" t="s">
        <v>313</v>
      </c>
      <c r="BR158" s="60" t="s">
        <v>314</v>
      </c>
      <c r="BS158" s="60" t="s">
        <v>315</v>
      </c>
      <c r="BT158" s="60" t="s">
        <v>316</v>
      </c>
      <c r="BU158" s="60" t="s">
        <v>317</v>
      </c>
      <c r="BV158" s="60" t="s">
        <v>318</v>
      </c>
      <c r="BW158" s="60" t="s">
        <v>319</v>
      </c>
      <c r="BX158" s="60" t="s">
        <v>320</v>
      </c>
      <c r="BY158" s="60" t="s">
        <v>321</v>
      </c>
      <c r="BZ158" s="60" t="s">
        <v>322</v>
      </c>
      <c r="CA158" s="60" t="s">
        <v>323</v>
      </c>
      <c r="CB158" s="60" t="s">
        <v>324</v>
      </c>
      <c r="CC158" s="60" t="s">
        <v>325</v>
      </c>
      <c r="CD158" s="60" t="s">
        <v>326</v>
      </c>
      <c r="CE158" s="60" t="s">
        <v>327</v>
      </c>
      <c r="CF158" s="60" t="s">
        <v>328</v>
      </c>
      <c r="CG158" s="60" t="s">
        <v>329</v>
      </c>
      <c r="CH158" s="60" t="s">
        <v>330</v>
      </c>
      <c r="CI158" s="60" t="s">
        <v>331</v>
      </c>
      <c r="CJ158" s="60" t="s">
        <v>332</v>
      </c>
      <c r="CK158" s="60" t="s">
        <v>333</v>
      </c>
      <c r="CL158" s="60" t="s">
        <v>334</v>
      </c>
      <c r="CM158" s="60" t="s">
        <v>335</v>
      </c>
      <c r="CN158" s="60" t="s">
        <v>336</v>
      </c>
      <c r="CO158" s="60" t="s">
        <v>337</v>
      </c>
      <c r="CP158" s="60" t="s">
        <v>338</v>
      </c>
      <c r="CQ158" s="60" t="s">
        <v>339</v>
      </c>
      <c r="CR158" s="60" t="s">
        <v>340</v>
      </c>
      <c r="CS158" s="60" t="s">
        <v>341</v>
      </c>
      <c r="CT158" s="60" t="s">
        <v>342</v>
      </c>
      <c r="CU158" s="60" t="s">
        <v>343</v>
      </c>
      <c r="CV158" s="60" t="s">
        <v>344</v>
      </c>
      <c r="CW158" s="60" t="s">
        <v>345</v>
      </c>
      <c r="CX158" s="60" t="s">
        <v>346</v>
      </c>
      <c r="CY158" s="60" t="s">
        <v>347</v>
      </c>
      <c r="CZ158" s="60" t="s">
        <v>348</v>
      </c>
      <c r="DA158" s="60" t="s">
        <v>349</v>
      </c>
      <c r="DB158" s="60" t="s">
        <v>350</v>
      </c>
      <c r="DC158" s="60" t="s">
        <v>351</v>
      </c>
      <c r="DD158" s="60" t="s">
        <v>352</v>
      </c>
      <c r="DE158" s="60" t="s">
        <v>353</v>
      </c>
      <c r="DF158" s="60" t="s">
        <v>354</v>
      </c>
      <c r="DG158" s="60" t="s">
        <v>355</v>
      </c>
      <c r="DH158" s="60" t="s">
        <v>356</v>
      </c>
      <c r="DI158" s="60" t="s">
        <v>357</v>
      </c>
      <c r="DJ158" s="60" t="s">
        <v>358</v>
      </c>
      <c r="DK158" s="60" t="s">
        <v>359</v>
      </c>
      <c r="DL158" s="60" t="s">
        <v>360</v>
      </c>
      <c r="DM158" s="60" t="s">
        <v>361</v>
      </c>
      <c r="DN158" s="60" t="s">
        <v>362</v>
      </c>
      <c r="DO158" s="60" t="s">
        <v>208</v>
      </c>
      <c r="DP158" s="60" t="s">
        <v>363</v>
      </c>
      <c r="DQ158" s="60" t="s">
        <v>364</v>
      </c>
      <c r="DR158"/>
    </row>
    <row r="159" s="41" customFormat="1" spans="1:122">
      <c r="A159" s="43" t="s">
        <v>441</v>
      </c>
      <c r="B159" s="75">
        <v>44874</v>
      </c>
      <c r="C159" s="75">
        <v>44874</v>
      </c>
      <c r="D159" s="76" t="s">
        <v>513</v>
      </c>
      <c r="E159" s="76" t="s">
        <v>366</v>
      </c>
      <c r="F159" s="76" t="s">
        <v>367</v>
      </c>
      <c r="G159" s="76" t="s">
        <v>235</v>
      </c>
      <c r="H159" s="77">
        <v>1</v>
      </c>
      <c r="I159" s="77">
        <v>0</v>
      </c>
      <c r="J159" s="76" t="s">
        <v>234</v>
      </c>
      <c r="K159" s="76" t="s">
        <v>369</v>
      </c>
      <c r="L159" s="76" t="s">
        <v>369</v>
      </c>
      <c r="M159" s="75">
        <v>44874</v>
      </c>
      <c r="N159" s="76" t="s">
        <v>514</v>
      </c>
      <c r="O159" s="76" t="s">
        <v>366</v>
      </c>
      <c r="P159" s="77">
        <v>0</v>
      </c>
      <c r="Q159" s="76" t="s">
        <v>515</v>
      </c>
      <c r="R159" s="76" t="s">
        <v>516</v>
      </c>
      <c r="S159" s="77">
        <v>25</v>
      </c>
      <c r="T159" s="76" t="s">
        <v>517</v>
      </c>
      <c r="U159" s="77">
        <v>5</v>
      </c>
      <c r="V159" s="76" t="s">
        <v>235</v>
      </c>
      <c r="W159" s="76" t="s">
        <v>374</v>
      </c>
      <c r="X159" s="76" t="s">
        <v>234</v>
      </c>
      <c r="Y159" s="76" t="s">
        <v>375</v>
      </c>
      <c r="Z159" s="76" t="s">
        <v>376</v>
      </c>
      <c r="AA159" s="76" t="s">
        <v>377</v>
      </c>
      <c r="AB159" s="76" t="s">
        <v>409</v>
      </c>
      <c r="AC159" s="77">
        <v>125</v>
      </c>
      <c r="AD159" s="76" t="s">
        <v>379</v>
      </c>
      <c r="AE159" s="102">
        <v>44875.1368981482</v>
      </c>
      <c r="AF159" s="76" t="s">
        <v>410</v>
      </c>
      <c r="AG159" s="76" t="s">
        <v>381</v>
      </c>
      <c r="AH159" s="76" t="s">
        <v>212</v>
      </c>
      <c r="AI159" s="76" t="s">
        <v>213</v>
      </c>
      <c r="AJ159" s="76" t="s">
        <v>210</v>
      </c>
      <c r="AK159" s="76" t="s">
        <v>366</v>
      </c>
      <c r="AL159" s="76" t="s">
        <v>382</v>
      </c>
      <c r="AM159" s="76" t="s">
        <v>366</v>
      </c>
      <c r="AN159" s="76" t="s">
        <v>233</v>
      </c>
      <c r="AO159" s="76" t="s">
        <v>366</v>
      </c>
      <c r="AP159" s="76" t="s">
        <v>379</v>
      </c>
      <c r="AQ159" s="76" t="s">
        <v>379</v>
      </c>
      <c r="AR159" s="76" t="s">
        <v>411</v>
      </c>
      <c r="AS159" s="76" t="s">
        <v>366</v>
      </c>
      <c r="AT159" s="76" t="s">
        <v>366</v>
      </c>
      <c r="AU159" s="77">
        <v>0</v>
      </c>
      <c r="AV159" s="76" t="s">
        <v>366</v>
      </c>
      <c r="AW159" s="76" t="s">
        <v>366</v>
      </c>
      <c r="AX159" s="76" t="s">
        <v>366</v>
      </c>
      <c r="AY159" s="76" t="s">
        <v>711</v>
      </c>
      <c r="AZ159" s="76" t="s">
        <v>712</v>
      </c>
      <c r="BA159" s="76" t="s">
        <v>232</v>
      </c>
      <c r="BB159" s="76" t="s">
        <v>379</v>
      </c>
      <c r="BC159" s="76" t="s">
        <v>382</v>
      </c>
      <c r="BD159" s="76" t="s">
        <v>713</v>
      </c>
      <c r="BE159" s="76" t="s">
        <v>382</v>
      </c>
      <c r="BF159" s="76" t="s">
        <v>387</v>
      </c>
      <c r="BG159" s="76" t="s">
        <v>387</v>
      </c>
      <c r="BH159" s="76" t="s">
        <v>240</v>
      </c>
      <c r="BI159" s="76" t="s">
        <v>234</v>
      </c>
      <c r="BJ159" s="76" t="s">
        <v>234</v>
      </c>
      <c r="BK159" s="76" t="s">
        <v>234</v>
      </c>
      <c r="BL159" s="76" t="s">
        <v>234</v>
      </c>
      <c r="BM159" s="76" t="s">
        <v>399</v>
      </c>
      <c r="BN159" s="76" t="s">
        <v>399</v>
      </c>
      <c r="BO159" s="76" t="s">
        <v>399</v>
      </c>
      <c r="BP159" s="76" t="s">
        <v>366</v>
      </c>
      <c r="BQ159" s="76" t="s">
        <v>366</v>
      </c>
      <c r="BR159" s="76" t="s">
        <v>366</v>
      </c>
      <c r="BS159" s="76" t="s">
        <v>522</v>
      </c>
      <c r="BT159" s="76" t="s">
        <v>382</v>
      </c>
      <c r="BU159" s="76" t="s">
        <v>523</v>
      </c>
      <c r="BV159" s="76" t="s">
        <v>382</v>
      </c>
      <c r="BW159" s="76" t="s">
        <v>523</v>
      </c>
      <c r="BX159" s="76" t="s">
        <v>382</v>
      </c>
      <c r="BY159" s="77">
        <v>1</v>
      </c>
      <c r="BZ159" s="77">
        <v>7925</v>
      </c>
      <c r="CA159" s="77">
        <v>0</v>
      </c>
      <c r="CB159" s="77">
        <v>6</v>
      </c>
      <c r="CC159" s="77">
        <v>19</v>
      </c>
      <c r="CD159" s="76" t="s">
        <v>219</v>
      </c>
      <c r="CE159" s="102">
        <v>45082.5777662037</v>
      </c>
      <c r="CF159" s="75" t="s">
        <v>389</v>
      </c>
      <c r="CG159" s="103">
        <v>45082.5754611574</v>
      </c>
      <c r="CH159" s="104">
        <v>0.575451388888889</v>
      </c>
      <c r="CI159" s="75" t="s">
        <v>389</v>
      </c>
      <c r="CJ159" s="76" t="s">
        <v>390</v>
      </c>
      <c r="CK159" s="76" t="s">
        <v>234</v>
      </c>
      <c r="CL159" s="76" t="s">
        <v>234</v>
      </c>
      <c r="CM159" s="76" t="s">
        <v>225</v>
      </c>
      <c r="CN159" s="76" t="s">
        <v>225</v>
      </c>
      <c r="CO159" s="76" t="s">
        <v>366</v>
      </c>
      <c r="CP159" s="76" t="s">
        <v>225</v>
      </c>
      <c r="CQ159" s="76" t="s">
        <v>391</v>
      </c>
      <c r="CR159" s="76" t="s">
        <v>225</v>
      </c>
      <c r="CS159" s="76" t="s">
        <v>234</v>
      </c>
      <c r="CT159" s="76" t="s">
        <v>234</v>
      </c>
      <c r="CU159" s="76" t="s">
        <v>234</v>
      </c>
      <c r="CV159" s="76" t="s">
        <v>225</v>
      </c>
      <c r="CW159" s="76" t="s">
        <v>234</v>
      </c>
      <c r="CX159" s="76" t="s">
        <v>234</v>
      </c>
      <c r="CY159" s="76" t="s">
        <v>234</v>
      </c>
      <c r="CZ159" s="76" t="s">
        <v>234</v>
      </c>
      <c r="DA159" s="76" t="s">
        <v>234</v>
      </c>
      <c r="DB159" s="76" t="s">
        <v>225</v>
      </c>
      <c r="DC159" s="76" t="s">
        <v>234</v>
      </c>
      <c r="DD159" s="76" t="s">
        <v>234</v>
      </c>
      <c r="DE159" s="76" t="s">
        <v>234</v>
      </c>
      <c r="DF159" s="76" t="s">
        <v>234</v>
      </c>
      <c r="DG159" s="76" t="s">
        <v>225</v>
      </c>
      <c r="DH159" s="76" t="s">
        <v>234</v>
      </c>
      <c r="DI159" s="76" t="s">
        <v>225</v>
      </c>
      <c r="DJ159" s="76" t="s">
        <v>225</v>
      </c>
      <c r="DK159" s="76" t="s">
        <v>225</v>
      </c>
      <c r="DL159" s="76" t="s">
        <v>382</v>
      </c>
      <c r="DM159" s="76" t="s">
        <v>382</v>
      </c>
      <c r="DN159" s="76" t="s">
        <v>382</v>
      </c>
      <c r="DO159" s="103">
        <v>45082.5754611574</v>
      </c>
      <c r="DP159" s="103">
        <v>45082.5754611574</v>
      </c>
      <c r="DQ159" s="76" t="s">
        <v>714</v>
      </c>
      <c r="DR159"/>
    </row>
    <row r="160" s="41" customFormat="1" spans="1:122">
      <c r="A160" s="43" t="s">
        <v>442</v>
      </c>
      <c r="B160" s="45">
        <v>44874</v>
      </c>
      <c r="C160" s="45">
        <v>44874</v>
      </c>
      <c r="D160" s="46" t="s">
        <v>513</v>
      </c>
      <c r="E160" s="46" t="s">
        <v>366</v>
      </c>
      <c r="F160" s="46" t="s">
        <v>367</v>
      </c>
      <c r="G160" s="46" t="s">
        <v>235</v>
      </c>
      <c r="H160" s="47">
        <v>1</v>
      </c>
      <c r="I160" s="47">
        <v>0</v>
      </c>
      <c r="J160" s="46" t="s">
        <v>234</v>
      </c>
      <c r="K160" s="46" t="s">
        <v>369</v>
      </c>
      <c r="L160" s="46" t="s">
        <v>369</v>
      </c>
      <c r="M160" s="45">
        <v>44874</v>
      </c>
      <c r="N160" s="46" t="s">
        <v>514</v>
      </c>
      <c r="O160" s="46" t="s">
        <v>366</v>
      </c>
      <c r="P160" s="47">
        <v>0</v>
      </c>
      <c r="Q160" s="46" t="s">
        <v>515</v>
      </c>
      <c r="R160" s="46" t="s">
        <v>516</v>
      </c>
      <c r="S160" s="47">
        <v>25</v>
      </c>
      <c r="T160" s="46" t="s">
        <v>517</v>
      </c>
      <c r="U160" s="47">
        <v>5</v>
      </c>
      <c r="V160" s="46" t="s">
        <v>235</v>
      </c>
      <c r="W160" s="46" t="s">
        <v>374</v>
      </c>
      <c r="X160" s="46" t="s">
        <v>234</v>
      </c>
      <c r="Y160" s="46" t="s">
        <v>375</v>
      </c>
      <c r="Z160" s="46" t="s">
        <v>376</v>
      </c>
      <c r="AA160" s="46" t="s">
        <v>377</v>
      </c>
      <c r="AB160" s="46" t="s">
        <v>409</v>
      </c>
      <c r="AC160" s="47">
        <v>125</v>
      </c>
      <c r="AD160" s="46" t="s">
        <v>379</v>
      </c>
      <c r="AE160" s="62">
        <v>44875.1368981482</v>
      </c>
      <c r="AF160" s="46" t="s">
        <v>410</v>
      </c>
      <c r="AG160" s="46" t="s">
        <v>381</v>
      </c>
      <c r="AH160" s="46" t="s">
        <v>212</v>
      </c>
      <c r="AI160" s="46" t="s">
        <v>213</v>
      </c>
      <c r="AJ160" s="46" t="s">
        <v>210</v>
      </c>
      <c r="AK160" s="46" t="s">
        <v>366</v>
      </c>
      <c r="AL160" s="46" t="s">
        <v>382</v>
      </c>
      <c r="AM160" s="46" t="s">
        <v>366</v>
      </c>
      <c r="AN160" s="46" t="s">
        <v>233</v>
      </c>
      <c r="AO160" s="46" t="s">
        <v>366</v>
      </c>
      <c r="AP160" s="46" t="s">
        <v>379</v>
      </c>
      <c r="AQ160" s="46" t="s">
        <v>379</v>
      </c>
      <c r="AR160" s="46" t="s">
        <v>411</v>
      </c>
      <c r="AS160" s="46" t="s">
        <v>366</v>
      </c>
      <c r="AT160" s="46" t="s">
        <v>366</v>
      </c>
      <c r="AU160" s="47">
        <v>0</v>
      </c>
      <c r="AV160" s="46" t="s">
        <v>366</v>
      </c>
      <c r="AW160" s="46" t="s">
        <v>366</v>
      </c>
      <c r="AX160" s="46" t="s">
        <v>366</v>
      </c>
      <c r="AY160" s="46" t="s">
        <v>711</v>
      </c>
      <c r="AZ160" s="46" t="s">
        <v>712</v>
      </c>
      <c r="BA160" s="46" t="s">
        <v>232</v>
      </c>
      <c r="BB160" s="46" t="s">
        <v>379</v>
      </c>
      <c r="BC160" s="46" t="s">
        <v>382</v>
      </c>
      <c r="BD160" s="46" t="s">
        <v>713</v>
      </c>
      <c r="BE160" s="46" t="s">
        <v>382</v>
      </c>
      <c r="BF160" s="46" t="s">
        <v>387</v>
      </c>
      <c r="BG160" s="46" t="s">
        <v>387</v>
      </c>
      <c r="BH160" s="46" t="s">
        <v>240</v>
      </c>
      <c r="BI160" s="46" t="s">
        <v>234</v>
      </c>
      <c r="BJ160" s="46" t="s">
        <v>234</v>
      </c>
      <c r="BK160" s="46" t="s">
        <v>234</v>
      </c>
      <c r="BL160" s="46" t="s">
        <v>234</v>
      </c>
      <c r="BM160" s="46" t="s">
        <v>399</v>
      </c>
      <c r="BN160" s="46" t="s">
        <v>399</v>
      </c>
      <c r="BO160" s="46" t="s">
        <v>399</v>
      </c>
      <c r="BP160" s="46" t="s">
        <v>366</v>
      </c>
      <c r="BQ160" s="46" t="s">
        <v>366</v>
      </c>
      <c r="BR160" s="46" t="s">
        <v>366</v>
      </c>
      <c r="BS160" s="46" t="s">
        <v>522</v>
      </c>
      <c r="BT160" s="46" t="s">
        <v>382</v>
      </c>
      <c r="BU160" s="46" t="s">
        <v>523</v>
      </c>
      <c r="BV160" s="46" t="s">
        <v>382</v>
      </c>
      <c r="BW160" s="46" t="s">
        <v>523</v>
      </c>
      <c r="BX160" s="46" t="s">
        <v>382</v>
      </c>
      <c r="BY160" s="47">
        <v>17</v>
      </c>
      <c r="BZ160" s="47">
        <v>7925</v>
      </c>
      <c r="CA160" s="47">
        <v>0</v>
      </c>
      <c r="CB160" s="47">
        <v>43</v>
      </c>
      <c r="CC160" s="47">
        <v>11</v>
      </c>
      <c r="CD160" s="46" t="s">
        <v>219</v>
      </c>
      <c r="CE160" s="62">
        <v>45083.5813773148</v>
      </c>
      <c r="CF160" s="45" t="s">
        <v>389</v>
      </c>
      <c r="CG160" s="66">
        <v>45083.5787643403</v>
      </c>
      <c r="CH160" s="67">
        <v>0.578761574074074</v>
      </c>
      <c r="CI160" s="45" t="s">
        <v>389</v>
      </c>
      <c r="CJ160" s="46" t="s">
        <v>390</v>
      </c>
      <c r="CK160" s="46" t="s">
        <v>234</v>
      </c>
      <c r="CL160" s="46" t="s">
        <v>234</v>
      </c>
      <c r="CM160" s="46" t="s">
        <v>225</v>
      </c>
      <c r="CN160" s="46" t="s">
        <v>225</v>
      </c>
      <c r="CO160" s="46" t="s">
        <v>366</v>
      </c>
      <c r="CP160" s="46" t="s">
        <v>225</v>
      </c>
      <c r="CQ160" s="46" t="s">
        <v>391</v>
      </c>
      <c r="CR160" s="46" t="s">
        <v>225</v>
      </c>
      <c r="CS160" s="46" t="s">
        <v>234</v>
      </c>
      <c r="CT160" s="46" t="s">
        <v>234</v>
      </c>
      <c r="CU160" s="46" t="s">
        <v>234</v>
      </c>
      <c r="CV160" s="46" t="s">
        <v>225</v>
      </c>
      <c r="CW160" s="46" t="s">
        <v>234</v>
      </c>
      <c r="CX160" s="46" t="s">
        <v>234</v>
      </c>
      <c r="CY160" s="46" t="s">
        <v>234</v>
      </c>
      <c r="CZ160" s="46" t="s">
        <v>234</v>
      </c>
      <c r="DA160" s="46" t="s">
        <v>234</v>
      </c>
      <c r="DB160" s="46" t="s">
        <v>225</v>
      </c>
      <c r="DC160" s="46" t="s">
        <v>234</v>
      </c>
      <c r="DD160" s="46" t="s">
        <v>234</v>
      </c>
      <c r="DE160" s="46" t="s">
        <v>234</v>
      </c>
      <c r="DF160" s="46" t="s">
        <v>234</v>
      </c>
      <c r="DG160" s="46" t="s">
        <v>225</v>
      </c>
      <c r="DH160" s="46" t="s">
        <v>234</v>
      </c>
      <c r="DI160" s="46" t="s">
        <v>225</v>
      </c>
      <c r="DJ160" s="46" t="s">
        <v>225</v>
      </c>
      <c r="DK160" s="46" t="s">
        <v>225</v>
      </c>
      <c r="DL160" s="46" t="s">
        <v>382</v>
      </c>
      <c r="DM160" s="46" t="s">
        <v>382</v>
      </c>
      <c r="DN160" s="46" t="s">
        <v>382</v>
      </c>
      <c r="DO160" s="66">
        <v>45083.5787643403</v>
      </c>
      <c r="DP160" s="66">
        <v>45083.5787643403</v>
      </c>
      <c r="DQ160" s="46" t="s">
        <v>714</v>
      </c>
      <c r="DR160"/>
    </row>
    <row r="161" s="41" customFormat="1" spans="1:121">
      <c r="A161" s="43"/>
      <c r="B161" s="61" t="str">
        <f t="shared" ref="B161:BM161" si="16">IF(B159&lt;&gt;B160,"差異あり","")</f>
        <v/>
      </c>
      <c r="C161" s="61" t="str">
        <f t="shared" si="16"/>
        <v/>
      </c>
      <c r="D161" s="61" t="str">
        <f t="shared" si="16"/>
        <v/>
      </c>
      <c r="E161" s="61" t="str">
        <f t="shared" si="16"/>
        <v/>
      </c>
      <c r="F161" s="61" t="str">
        <f t="shared" si="16"/>
        <v/>
      </c>
      <c r="G161" s="61" t="str">
        <f t="shared" si="16"/>
        <v/>
      </c>
      <c r="H161" s="61" t="str">
        <f t="shared" si="16"/>
        <v/>
      </c>
      <c r="I161" s="61" t="str">
        <f t="shared" si="16"/>
        <v/>
      </c>
      <c r="J161" s="61" t="str">
        <f t="shared" si="16"/>
        <v/>
      </c>
      <c r="K161" s="61" t="str">
        <f t="shared" si="16"/>
        <v/>
      </c>
      <c r="L161" s="61" t="str">
        <f t="shared" si="16"/>
        <v/>
      </c>
      <c r="M161" s="61" t="str">
        <f t="shared" si="16"/>
        <v/>
      </c>
      <c r="N161" s="61" t="str">
        <f t="shared" si="16"/>
        <v/>
      </c>
      <c r="O161" s="61" t="str">
        <f t="shared" si="16"/>
        <v/>
      </c>
      <c r="P161" s="61" t="str">
        <f t="shared" si="16"/>
        <v/>
      </c>
      <c r="Q161" s="61" t="str">
        <f t="shared" si="16"/>
        <v/>
      </c>
      <c r="R161" s="61" t="str">
        <f t="shared" si="16"/>
        <v/>
      </c>
      <c r="S161" s="61" t="str">
        <f t="shared" si="16"/>
        <v/>
      </c>
      <c r="T161" s="61" t="str">
        <f t="shared" si="16"/>
        <v/>
      </c>
      <c r="U161" s="61" t="str">
        <f t="shared" si="16"/>
        <v/>
      </c>
      <c r="V161" s="61" t="str">
        <f t="shared" si="16"/>
        <v/>
      </c>
      <c r="W161" s="61" t="str">
        <f t="shared" si="16"/>
        <v/>
      </c>
      <c r="X161" s="61" t="str">
        <f t="shared" si="16"/>
        <v/>
      </c>
      <c r="Y161" s="61" t="str">
        <f t="shared" si="16"/>
        <v/>
      </c>
      <c r="Z161" s="61" t="str">
        <f t="shared" si="16"/>
        <v/>
      </c>
      <c r="AA161" s="61" t="str">
        <f t="shared" si="16"/>
        <v/>
      </c>
      <c r="AB161" s="61" t="str">
        <f t="shared" si="16"/>
        <v/>
      </c>
      <c r="AC161" s="61" t="str">
        <f t="shared" si="16"/>
        <v/>
      </c>
      <c r="AD161" s="61" t="str">
        <f t="shared" si="16"/>
        <v/>
      </c>
      <c r="AE161" s="61" t="str">
        <f t="shared" si="16"/>
        <v/>
      </c>
      <c r="AF161" s="61" t="str">
        <f t="shared" si="16"/>
        <v/>
      </c>
      <c r="AG161" s="61" t="str">
        <f t="shared" si="16"/>
        <v/>
      </c>
      <c r="AH161" s="61" t="str">
        <f t="shared" si="16"/>
        <v/>
      </c>
      <c r="AI161" s="61" t="str">
        <f t="shared" si="16"/>
        <v/>
      </c>
      <c r="AJ161" s="61" t="str">
        <f t="shared" si="16"/>
        <v/>
      </c>
      <c r="AK161" s="61" t="str">
        <f t="shared" si="16"/>
        <v/>
      </c>
      <c r="AL161" s="61" t="str">
        <f t="shared" si="16"/>
        <v/>
      </c>
      <c r="AM161" s="61" t="str">
        <f t="shared" si="16"/>
        <v/>
      </c>
      <c r="AN161" s="61" t="str">
        <f t="shared" si="16"/>
        <v/>
      </c>
      <c r="AO161" s="61" t="str">
        <f t="shared" si="16"/>
        <v/>
      </c>
      <c r="AP161" s="61" t="str">
        <f t="shared" si="16"/>
        <v/>
      </c>
      <c r="AQ161" s="61" t="str">
        <f t="shared" si="16"/>
        <v/>
      </c>
      <c r="AR161" s="61" t="str">
        <f t="shared" si="16"/>
        <v/>
      </c>
      <c r="AS161" s="61" t="str">
        <f t="shared" si="16"/>
        <v/>
      </c>
      <c r="AT161" s="61" t="str">
        <f t="shared" si="16"/>
        <v/>
      </c>
      <c r="AU161" s="61" t="str">
        <f t="shared" si="16"/>
        <v/>
      </c>
      <c r="AV161" s="61" t="str">
        <f t="shared" si="16"/>
        <v/>
      </c>
      <c r="AW161" s="61" t="str">
        <f t="shared" si="16"/>
        <v/>
      </c>
      <c r="AX161" s="61" t="str">
        <f t="shared" si="16"/>
        <v/>
      </c>
      <c r="AY161" s="61" t="str">
        <f t="shared" si="16"/>
        <v/>
      </c>
      <c r="AZ161" s="61" t="str">
        <f t="shared" si="16"/>
        <v/>
      </c>
      <c r="BA161" s="61" t="str">
        <f t="shared" si="16"/>
        <v/>
      </c>
      <c r="BB161" s="61" t="str">
        <f t="shared" si="16"/>
        <v/>
      </c>
      <c r="BC161" s="61" t="str">
        <f t="shared" si="16"/>
        <v/>
      </c>
      <c r="BD161" s="61" t="str">
        <f t="shared" si="16"/>
        <v/>
      </c>
      <c r="BE161" s="61" t="str">
        <f t="shared" si="16"/>
        <v/>
      </c>
      <c r="BF161" s="61" t="str">
        <f t="shared" si="16"/>
        <v/>
      </c>
      <c r="BG161" s="61" t="str">
        <f t="shared" si="16"/>
        <v/>
      </c>
      <c r="BH161" s="61" t="str">
        <f t="shared" si="16"/>
        <v/>
      </c>
      <c r="BI161" s="61" t="str">
        <f t="shared" si="16"/>
        <v/>
      </c>
      <c r="BJ161" s="61" t="str">
        <f t="shared" si="16"/>
        <v/>
      </c>
      <c r="BK161" s="61" t="str">
        <f t="shared" si="16"/>
        <v/>
      </c>
      <c r="BL161" s="61" t="str">
        <f t="shared" si="16"/>
        <v/>
      </c>
      <c r="BM161" s="61" t="str">
        <f t="shared" si="16"/>
        <v/>
      </c>
      <c r="BN161" s="61" t="str">
        <f t="shared" ref="BN161:DQ161" si="17">IF(BN159&lt;&gt;BN160,"差異あり","")</f>
        <v/>
      </c>
      <c r="BO161" s="61" t="str">
        <f t="shared" si="17"/>
        <v/>
      </c>
      <c r="BP161" s="61" t="str">
        <f t="shared" si="17"/>
        <v/>
      </c>
      <c r="BQ161" s="61" t="str">
        <f t="shared" si="17"/>
        <v/>
      </c>
      <c r="BR161" s="61" t="str">
        <f t="shared" si="17"/>
        <v/>
      </c>
      <c r="BS161" s="61" t="str">
        <f t="shared" si="17"/>
        <v/>
      </c>
      <c r="BT161" s="61" t="str">
        <f t="shared" si="17"/>
        <v/>
      </c>
      <c r="BU161" s="61" t="str">
        <f t="shared" si="17"/>
        <v/>
      </c>
      <c r="BV161" s="61" t="str">
        <f t="shared" si="17"/>
        <v/>
      </c>
      <c r="BW161" s="61" t="str">
        <f t="shared" si="17"/>
        <v/>
      </c>
      <c r="BX161" s="61" t="str">
        <f t="shared" si="17"/>
        <v/>
      </c>
      <c r="BY161" s="61" t="str">
        <f t="shared" si="17"/>
        <v>差異あり</v>
      </c>
      <c r="BZ161" s="61" t="str">
        <f t="shared" si="17"/>
        <v/>
      </c>
      <c r="CA161" s="61" t="str">
        <f t="shared" si="17"/>
        <v/>
      </c>
      <c r="CB161" s="61" t="str">
        <f t="shared" si="17"/>
        <v>差異あり</v>
      </c>
      <c r="CC161" s="61" t="str">
        <f t="shared" si="17"/>
        <v>差異あり</v>
      </c>
      <c r="CD161" s="61" t="str">
        <f t="shared" si="17"/>
        <v/>
      </c>
      <c r="CE161" s="61" t="str">
        <f t="shared" si="17"/>
        <v>差異あり</v>
      </c>
      <c r="CF161" s="61" t="str">
        <f t="shared" si="17"/>
        <v/>
      </c>
      <c r="CG161" s="61" t="str">
        <f t="shared" si="17"/>
        <v>差異あり</v>
      </c>
      <c r="CH161" s="61" t="str">
        <f t="shared" si="17"/>
        <v>差異あり</v>
      </c>
      <c r="CI161" s="61" t="str">
        <f t="shared" si="17"/>
        <v/>
      </c>
      <c r="CJ161" s="61" t="str">
        <f t="shared" si="17"/>
        <v/>
      </c>
      <c r="CK161" s="61" t="str">
        <f t="shared" si="17"/>
        <v/>
      </c>
      <c r="CL161" s="61" t="str">
        <f t="shared" si="17"/>
        <v/>
      </c>
      <c r="CM161" s="61" t="str">
        <f t="shared" si="17"/>
        <v/>
      </c>
      <c r="CN161" s="61" t="str">
        <f t="shared" si="17"/>
        <v/>
      </c>
      <c r="CO161" s="61" t="str">
        <f t="shared" si="17"/>
        <v/>
      </c>
      <c r="CP161" s="61" t="str">
        <f t="shared" si="17"/>
        <v/>
      </c>
      <c r="CQ161" s="61" t="str">
        <f t="shared" si="17"/>
        <v/>
      </c>
      <c r="CR161" s="61" t="str">
        <f t="shared" si="17"/>
        <v/>
      </c>
      <c r="CS161" s="61" t="str">
        <f t="shared" si="17"/>
        <v/>
      </c>
      <c r="CT161" s="61" t="str">
        <f t="shared" si="17"/>
        <v/>
      </c>
      <c r="CU161" s="61" t="str">
        <f t="shared" si="17"/>
        <v/>
      </c>
      <c r="CV161" s="61" t="str">
        <f t="shared" si="17"/>
        <v/>
      </c>
      <c r="CW161" s="61" t="str">
        <f t="shared" si="17"/>
        <v/>
      </c>
      <c r="CX161" s="61" t="str">
        <f t="shared" si="17"/>
        <v/>
      </c>
      <c r="CY161" s="61" t="str">
        <f t="shared" si="17"/>
        <v/>
      </c>
      <c r="CZ161" s="61" t="str">
        <f t="shared" si="17"/>
        <v/>
      </c>
      <c r="DA161" s="61" t="str">
        <f t="shared" si="17"/>
        <v/>
      </c>
      <c r="DB161" s="61" t="str">
        <f t="shared" si="17"/>
        <v/>
      </c>
      <c r="DC161" s="61" t="str">
        <f t="shared" si="17"/>
        <v/>
      </c>
      <c r="DD161" s="61" t="str">
        <f t="shared" si="17"/>
        <v/>
      </c>
      <c r="DE161" s="61" t="str">
        <f t="shared" si="17"/>
        <v/>
      </c>
      <c r="DF161" s="61" t="str">
        <f t="shared" si="17"/>
        <v/>
      </c>
      <c r="DG161" s="61" t="str">
        <f t="shared" si="17"/>
        <v/>
      </c>
      <c r="DH161" s="61" t="str">
        <f t="shared" si="17"/>
        <v/>
      </c>
      <c r="DI161" s="61" t="str">
        <f t="shared" si="17"/>
        <v/>
      </c>
      <c r="DJ161" s="61" t="str">
        <f t="shared" si="17"/>
        <v/>
      </c>
      <c r="DK161" s="61" t="str">
        <f t="shared" si="17"/>
        <v/>
      </c>
      <c r="DL161" s="61" t="str">
        <f t="shared" si="17"/>
        <v/>
      </c>
      <c r="DM161" s="61" t="str">
        <f t="shared" si="17"/>
        <v/>
      </c>
      <c r="DN161" s="61" t="str">
        <f t="shared" si="17"/>
        <v/>
      </c>
      <c r="DO161" s="61" t="str">
        <f t="shared" si="17"/>
        <v>差異あり</v>
      </c>
      <c r="DP161" s="61" t="str">
        <f t="shared" si="17"/>
        <v>差異あり</v>
      </c>
      <c r="DQ161" s="61" t="str">
        <f t="shared" si="17"/>
        <v/>
      </c>
    </row>
    <row r="162" s="41" customFormat="1" spans="1:12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row>
    <row r="163" s="41" customFormat="1" spans="1:122">
      <c r="A163" s="43"/>
      <c r="B163" s="41" t="s">
        <v>559</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row>
    <row r="164" s="41" customFormat="1" ht="27" spans="1:122">
      <c r="A164" s="43"/>
      <c r="B164" s="60" t="s">
        <v>249</v>
      </c>
      <c r="C164" s="60" t="s">
        <v>250</v>
      </c>
      <c r="D164" s="60" t="s">
        <v>251</v>
      </c>
      <c r="E164" s="60" t="s">
        <v>252</v>
      </c>
      <c r="F164" s="60" t="s">
        <v>253</v>
      </c>
      <c r="G164" s="60" t="s">
        <v>156</v>
      </c>
      <c r="H164" s="60" t="s">
        <v>254</v>
      </c>
      <c r="I164" s="60" t="s">
        <v>255</v>
      </c>
      <c r="J164" s="60" t="s">
        <v>256</v>
      </c>
      <c r="K164" s="60" t="s">
        <v>257</v>
      </c>
      <c r="L164" s="60" t="s">
        <v>258</v>
      </c>
      <c r="M164" s="60" t="s">
        <v>259</v>
      </c>
      <c r="N164" s="60" t="s">
        <v>260</v>
      </c>
      <c r="O164" s="60" t="s">
        <v>261</v>
      </c>
      <c r="P164" s="60" t="s">
        <v>262</v>
      </c>
      <c r="Q164" s="60" t="s">
        <v>263</v>
      </c>
      <c r="R164" s="60" t="s">
        <v>264</v>
      </c>
      <c r="S164" s="60" t="s">
        <v>265</v>
      </c>
      <c r="T164" s="60" t="s">
        <v>266</v>
      </c>
      <c r="U164" s="60" t="s">
        <v>267</v>
      </c>
      <c r="V164" s="60" t="s">
        <v>268</v>
      </c>
      <c r="W164" s="60" t="s">
        <v>269</v>
      </c>
      <c r="X164" s="60" t="s">
        <v>270</v>
      </c>
      <c r="Y164" s="60" t="s">
        <v>271</v>
      </c>
      <c r="Z164" s="60" t="s">
        <v>272</v>
      </c>
      <c r="AA164" s="60" t="s">
        <v>273</v>
      </c>
      <c r="AB164" s="60" t="s">
        <v>274</v>
      </c>
      <c r="AC164" s="60" t="s">
        <v>275</v>
      </c>
      <c r="AD164" s="60" t="s">
        <v>276</v>
      </c>
      <c r="AE164" s="60" t="s">
        <v>277</v>
      </c>
      <c r="AF164" s="60" t="s">
        <v>278</v>
      </c>
      <c r="AG164" s="60" t="s">
        <v>279</v>
      </c>
      <c r="AH164" s="60" t="s">
        <v>159</v>
      </c>
      <c r="AI164" s="60" t="s">
        <v>280</v>
      </c>
      <c r="AJ164" s="60" t="s">
        <v>157</v>
      </c>
      <c r="AK164" s="60" t="s">
        <v>281</v>
      </c>
      <c r="AL164" s="60" t="s">
        <v>282</v>
      </c>
      <c r="AM164" s="60" t="s">
        <v>283</v>
      </c>
      <c r="AN164" s="60" t="s">
        <v>284</v>
      </c>
      <c r="AO164" s="60" t="s">
        <v>285</v>
      </c>
      <c r="AP164" s="60" t="s">
        <v>286</v>
      </c>
      <c r="AQ164" s="60" t="s">
        <v>287</v>
      </c>
      <c r="AR164" s="60" t="s">
        <v>288</v>
      </c>
      <c r="AS164" s="60" t="s">
        <v>289</v>
      </c>
      <c r="AT164" s="60" t="s">
        <v>290</v>
      </c>
      <c r="AU164" s="60" t="s">
        <v>291</v>
      </c>
      <c r="AV164" s="60" t="s">
        <v>292</v>
      </c>
      <c r="AW164" s="60" t="s">
        <v>293</v>
      </c>
      <c r="AX164" s="60" t="s">
        <v>294</v>
      </c>
      <c r="AY164" s="60" t="s">
        <v>295</v>
      </c>
      <c r="AZ164" s="60" t="s">
        <v>296</v>
      </c>
      <c r="BA164" s="60" t="s">
        <v>297</v>
      </c>
      <c r="BB164" s="60" t="s">
        <v>298</v>
      </c>
      <c r="BC164" s="60" t="s">
        <v>299</v>
      </c>
      <c r="BD164" s="60" t="s">
        <v>300</v>
      </c>
      <c r="BE164" s="60" t="s">
        <v>301</v>
      </c>
      <c r="BF164" s="60" t="s">
        <v>302</v>
      </c>
      <c r="BG164" s="60" t="s">
        <v>303</v>
      </c>
      <c r="BH164" s="60" t="s">
        <v>304</v>
      </c>
      <c r="BI164" s="60" t="s">
        <v>305</v>
      </c>
      <c r="BJ164" s="60" t="s">
        <v>306</v>
      </c>
      <c r="BK164" s="60" t="s">
        <v>307</v>
      </c>
      <c r="BL164" s="60" t="s">
        <v>308</v>
      </c>
      <c r="BM164" s="60" t="s">
        <v>309</v>
      </c>
      <c r="BN164" s="60" t="s">
        <v>310</v>
      </c>
      <c r="BO164" s="60" t="s">
        <v>311</v>
      </c>
      <c r="BP164" s="60" t="s">
        <v>312</v>
      </c>
      <c r="BQ164" s="60" t="s">
        <v>313</v>
      </c>
      <c r="BR164" s="60" t="s">
        <v>314</v>
      </c>
      <c r="BS164" s="60" t="s">
        <v>315</v>
      </c>
      <c r="BT164" s="60" t="s">
        <v>316</v>
      </c>
      <c r="BU164" s="60" t="s">
        <v>317</v>
      </c>
      <c r="BV164" s="60" t="s">
        <v>318</v>
      </c>
      <c r="BW164" s="60" t="s">
        <v>319</v>
      </c>
      <c r="BX164" s="60" t="s">
        <v>320</v>
      </c>
      <c r="BY164" s="60" t="s">
        <v>321</v>
      </c>
      <c r="BZ164" s="60" t="s">
        <v>322</v>
      </c>
      <c r="CA164" s="60" t="s">
        <v>323</v>
      </c>
      <c r="CB164" s="60" t="s">
        <v>324</v>
      </c>
      <c r="CC164" s="60" t="s">
        <v>325</v>
      </c>
      <c r="CD164" s="60" t="s">
        <v>326</v>
      </c>
      <c r="CE164" s="60" t="s">
        <v>327</v>
      </c>
      <c r="CF164" s="60" t="s">
        <v>328</v>
      </c>
      <c r="CG164" s="60" t="s">
        <v>329</v>
      </c>
      <c r="CH164" s="60" t="s">
        <v>330</v>
      </c>
      <c r="CI164" s="60" t="s">
        <v>331</v>
      </c>
      <c r="CJ164" s="60" t="s">
        <v>332</v>
      </c>
      <c r="CK164" s="60" t="s">
        <v>333</v>
      </c>
      <c r="CL164" s="60" t="s">
        <v>334</v>
      </c>
      <c r="CM164" s="60" t="s">
        <v>335</v>
      </c>
      <c r="CN164" s="60" t="s">
        <v>336</v>
      </c>
      <c r="CO164" s="60" t="s">
        <v>337</v>
      </c>
      <c r="CP164" s="60" t="s">
        <v>338</v>
      </c>
      <c r="CQ164" s="60" t="s">
        <v>339</v>
      </c>
      <c r="CR164" s="60" t="s">
        <v>340</v>
      </c>
      <c r="CS164" s="60" t="s">
        <v>341</v>
      </c>
      <c r="CT164" s="60" t="s">
        <v>342</v>
      </c>
      <c r="CU164" s="60" t="s">
        <v>343</v>
      </c>
      <c r="CV164" s="60" t="s">
        <v>344</v>
      </c>
      <c r="CW164" s="60" t="s">
        <v>345</v>
      </c>
      <c r="CX164" s="60" t="s">
        <v>346</v>
      </c>
      <c r="CY164" s="60" t="s">
        <v>347</v>
      </c>
      <c r="CZ164" s="60" t="s">
        <v>348</v>
      </c>
      <c r="DA164" s="60" t="s">
        <v>349</v>
      </c>
      <c r="DB164" s="60" t="s">
        <v>350</v>
      </c>
      <c r="DC164" s="60" t="s">
        <v>351</v>
      </c>
      <c r="DD164" s="60" t="s">
        <v>352</v>
      </c>
      <c r="DE164" s="60" t="s">
        <v>353</v>
      </c>
      <c r="DF164" s="60" t="s">
        <v>354</v>
      </c>
      <c r="DG164" s="60" t="s">
        <v>355</v>
      </c>
      <c r="DH164" s="60" t="s">
        <v>356</v>
      </c>
      <c r="DI164" s="60" t="s">
        <v>357</v>
      </c>
      <c r="DJ164" s="60" t="s">
        <v>358</v>
      </c>
      <c r="DK164" s="60" t="s">
        <v>359</v>
      </c>
      <c r="DL164" s="60" t="s">
        <v>360</v>
      </c>
      <c r="DM164" s="60" t="s">
        <v>361</v>
      </c>
      <c r="DN164" s="60" t="s">
        <v>362</v>
      </c>
      <c r="DO164" s="60" t="s">
        <v>208</v>
      </c>
      <c r="DP164" s="60" t="s">
        <v>363</v>
      </c>
      <c r="DQ164" s="60" t="s">
        <v>364</v>
      </c>
      <c r="DR164"/>
    </row>
    <row r="165" s="41" customFormat="1" spans="1:122">
      <c r="A165" s="43" t="s">
        <v>441</v>
      </c>
      <c r="B165" s="75">
        <v>44874</v>
      </c>
      <c r="C165" s="75">
        <v>44874</v>
      </c>
      <c r="D165" s="76" t="s">
        <v>513</v>
      </c>
      <c r="E165" s="76" t="s">
        <v>366</v>
      </c>
      <c r="F165" s="76" t="s">
        <v>367</v>
      </c>
      <c r="G165" s="76" t="s">
        <v>242</v>
      </c>
      <c r="H165" s="77">
        <v>1</v>
      </c>
      <c r="I165" s="77">
        <v>0</v>
      </c>
      <c r="J165" s="76" t="s">
        <v>234</v>
      </c>
      <c r="K165" s="76" t="s">
        <v>369</v>
      </c>
      <c r="L165" s="76" t="s">
        <v>369</v>
      </c>
      <c r="M165" s="75">
        <v>44874</v>
      </c>
      <c r="N165" s="76" t="s">
        <v>514</v>
      </c>
      <c r="O165" s="76" t="s">
        <v>366</v>
      </c>
      <c r="P165" s="77">
        <v>0</v>
      </c>
      <c r="Q165" s="76" t="s">
        <v>515</v>
      </c>
      <c r="R165" s="76" t="s">
        <v>516</v>
      </c>
      <c r="S165" s="77">
        <v>25</v>
      </c>
      <c r="T165" s="76" t="s">
        <v>517</v>
      </c>
      <c r="U165" s="77">
        <v>5</v>
      </c>
      <c r="V165" s="76" t="s">
        <v>242</v>
      </c>
      <c r="W165" s="76" t="s">
        <v>374</v>
      </c>
      <c r="X165" s="76" t="s">
        <v>234</v>
      </c>
      <c r="Y165" s="76" t="s">
        <v>375</v>
      </c>
      <c r="Z165" s="76" t="s">
        <v>376</v>
      </c>
      <c r="AA165" s="76" t="s">
        <v>377</v>
      </c>
      <c r="AB165" s="76" t="s">
        <v>409</v>
      </c>
      <c r="AC165" s="77">
        <v>125</v>
      </c>
      <c r="AD165" s="76" t="s">
        <v>379</v>
      </c>
      <c r="AE165" s="102">
        <v>44875.1368981482</v>
      </c>
      <c r="AF165" s="76" t="s">
        <v>410</v>
      </c>
      <c r="AG165" s="76" t="s">
        <v>381</v>
      </c>
      <c r="AH165" s="76" t="s">
        <v>212</v>
      </c>
      <c r="AI165" s="76" t="s">
        <v>213</v>
      </c>
      <c r="AJ165" s="76" t="s">
        <v>210</v>
      </c>
      <c r="AK165" s="76" t="s">
        <v>366</v>
      </c>
      <c r="AL165" s="76" t="s">
        <v>382</v>
      </c>
      <c r="AM165" s="76" t="s">
        <v>366</v>
      </c>
      <c r="AN165" s="76" t="s">
        <v>233</v>
      </c>
      <c r="AO165" s="76" t="s">
        <v>366</v>
      </c>
      <c r="AP165" s="76" t="s">
        <v>379</v>
      </c>
      <c r="AQ165" s="76" t="s">
        <v>379</v>
      </c>
      <c r="AR165" s="76" t="s">
        <v>411</v>
      </c>
      <c r="AS165" s="76" t="s">
        <v>366</v>
      </c>
      <c r="AT165" s="76" t="s">
        <v>366</v>
      </c>
      <c r="AU165" s="77">
        <v>0</v>
      </c>
      <c r="AV165" s="76" t="s">
        <v>366</v>
      </c>
      <c r="AW165" s="76" t="s">
        <v>366</v>
      </c>
      <c r="AX165" s="76" t="s">
        <v>366</v>
      </c>
      <c r="AY165" s="76" t="s">
        <v>715</v>
      </c>
      <c r="AZ165" s="76" t="s">
        <v>716</v>
      </c>
      <c r="BA165" s="76" t="s">
        <v>232</v>
      </c>
      <c r="BB165" s="76" t="s">
        <v>379</v>
      </c>
      <c r="BC165" s="76" t="s">
        <v>382</v>
      </c>
      <c r="BD165" s="76" t="s">
        <v>717</v>
      </c>
      <c r="BE165" s="76" t="s">
        <v>382</v>
      </c>
      <c r="BF165" s="76" t="s">
        <v>528</v>
      </c>
      <c r="BG165" s="76" t="s">
        <v>387</v>
      </c>
      <c r="BH165" s="76" t="s">
        <v>240</v>
      </c>
      <c r="BI165" s="76" t="s">
        <v>234</v>
      </c>
      <c r="BJ165" s="76" t="s">
        <v>234</v>
      </c>
      <c r="BK165" s="76" t="s">
        <v>234</v>
      </c>
      <c r="BL165" s="76" t="s">
        <v>234</v>
      </c>
      <c r="BM165" s="76" t="s">
        <v>399</v>
      </c>
      <c r="BN165" s="76" t="s">
        <v>399</v>
      </c>
      <c r="BO165" s="76" t="s">
        <v>399</v>
      </c>
      <c r="BP165" s="76" t="s">
        <v>366</v>
      </c>
      <c r="BQ165" s="76" t="s">
        <v>366</v>
      </c>
      <c r="BR165" s="76" t="s">
        <v>366</v>
      </c>
      <c r="BS165" s="76" t="s">
        <v>522</v>
      </c>
      <c r="BT165" s="76" t="s">
        <v>382</v>
      </c>
      <c r="BU165" s="76" t="s">
        <v>523</v>
      </c>
      <c r="BV165" s="76" t="s">
        <v>382</v>
      </c>
      <c r="BW165" s="76" t="s">
        <v>523</v>
      </c>
      <c r="BX165" s="76" t="s">
        <v>382</v>
      </c>
      <c r="BY165" s="77">
        <v>1</v>
      </c>
      <c r="BZ165" s="77">
        <v>7925</v>
      </c>
      <c r="CA165" s="77">
        <v>0</v>
      </c>
      <c r="CB165" s="77">
        <v>6</v>
      </c>
      <c r="CC165" s="77">
        <v>19</v>
      </c>
      <c r="CD165" s="76" t="s">
        <v>219</v>
      </c>
      <c r="CE165" s="102">
        <v>45082.5777662037</v>
      </c>
      <c r="CF165" s="75" t="s">
        <v>389</v>
      </c>
      <c r="CG165" s="103">
        <v>45082.5754611574</v>
      </c>
      <c r="CH165" s="104">
        <v>0.575451388888889</v>
      </c>
      <c r="CI165" s="75" t="s">
        <v>389</v>
      </c>
      <c r="CJ165" s="76" t="s">
        <v>390</v>
      </c>
      <c r="CK165" s="76" t="s">
        <v>234</v>
      </c>
      <c r="CL165" s="76" t="s">
        <v>234</v>
      </c>
      <c r="CM165" s="76" t="s">
        <v>225</v>
      </c>
      <c r="CN165" s="76" t="s">
        <v>225</v>
      </c>
      <c r="CO165" s="76" t="s">
        <v>366</v>
      </c>
      <c r="CP165" s="76" t="s">
        <v>225</v>
      </c>
      <c r="CQ165" s="76" t="s">
        <v>391</v>
      </c>
      <c r="CR165" s="76" t="s">
        <v>225</v>
      </c>
      <c r="CS165" s="76" t="s">
        <v>234</v>
      </c>
      <c r="CT165" s="76" t="s">
        <v>234</v>
      </c>
      <c r="CU165" s="76" t="s">
        <v>234</v>
      </c>
      <c r="CV165" s="76" t="s">
        <v>225</v>
      </c>
      <c r="CW165" s="76" t="s">
        <v>234</v>
      </c>
      <c r="CX165" s="76" t="s">
        <v>234</v>
      </c>
      <c r="CY165" s="76" t="s">
        <v>234</v>
      </c>
      <c r="CZ165" s="76" t="s">
        <v>234</v>
      </c>
      <c r="DA165" s="76" t="s">
        <v>234</v>
      </c>
      <c r="DB165" s="76" t="s">
        <v>225</v>
      </c>
      <c r="DC165" s="76" t="s">
        <v>234</v>
      </c>
      <c r="DD165" s="76" t="s">
        <v>234</v>
      </c>
      <c r="DE165" s="76" t="s">
        <v>234</v>
      </c>
      <c r="DF165" s="76" t="s">
        <v>234</v>
      </c>
      <c r="DG165" s="76" t="s">
        <v>225</v>
      </c>
      <c r="DH165" s="76" t="s">
        <v>234</v>
      </c>
      <c r="DI165" s="76" t="s">
        <v>225</v>
      </c>
      <c r="DJ165" s="76" t="s">
        <v>225</v>
      </c>
      <c r="DK165" s="76" t="s">
        <v>225</v>
      </c>
      <c r="DL165" s="76" t="s">
        <v>382</v>
      </c>
      <c r="DM165" s="76" t="s">
        <v>382</v>
      </c>
      <c r="DN165" s="76" t="s">
        <v>382</v>
      </c>
      <c r="DO165" s="103">
        <v>45082.5754611574</v>
      </c>
      <c r="DP165" s="103">
        <v>45082.5754611574</v>
      </c>
      <c r="DQ165" s="76" t="s">
        <v>718</v>
      </c>
      <c r="DR165"/>
    </row>
    <row r="166" s="41" customFormat="1" spans="1:122">
      <c r="A166" s="43" t="s">
        <v>442</v>
      </c>
      <c r="B166" s="45">
        <v>44874</v>
      </c>
      <c r="C166" s="45">
        <v>44874</v>
      </c>
      <c r="D166" s="46" t="s">
        <v>513</v>
      </c>
      <c r="E166" s="46" t="s">
        <v>366</v>
      </c>
      <c r="F166" s="46" t="s">
        <v>367</v>
      </c>
      <c r="G166" s="46" t="s">
        <v>242</v>
      </c>
      <c r="H166" s="47">
        <v>1</v>
      </c>
      <c r="I166" s="47">
        <v>0</v>
      </c>
      <c r="J166" s="46" t="s">
        <v>234</v>
      </c>
      <c r="K166" s="46" t="s">
        <v>369</v>
      </c>
      <c r="L166" s="46" t="s">
        <v>369</v>
      </c>
      <c r="M166" s="45">
        <v>44874</v>
      </c>
      <c r="N166" s="46" t="s">
        <v>514</v>
      </c>
      <c r="O166" s="46" t="s">
        <v>366</v>
      </c>
      <c r="P166" s="47">
        <v>0</v>
      </c>
      <c r="Q166" s="46" t="s">
        <v>515</v>
      </c>
      <c r="R166" s="46" t="s">
        <v>516</v>
      </c>
      <c r="S166" s="47">
        <v>25</v>
      </c>
      <c r="T166" s="46" t="s">
        <v>517</v>
      </c>
      <c r="U166" s="47">
        <v>5</v>
      </c>
      <c r="V166" s="46" t="s">
        <v>242</v>
      </c>
      <c r="W166" s="46" t="s">
        <v>374</v>
      </c>
      <c r="X166" s="46" t="s">
        <v>234</v>
      </c>
      <c r="Y166" s="46" t="s">
        <v>375</v>
      </c>
      <c r="Z166" s="46" t="s">
        <v>376</v>
      </c>
      <c r="AA166" s="46" t="s">
        <v>377</v>
      </c>
      <c r="AB166" s="46" t="s">
        <v>409</v>
      </c>
      <c r="AC166" s="47">
        <v>125</v>
      </c>
      <c r="AD166" s="46" t="s">
        <v>379</v>
      </c>
      <c r="AE166" s="62">
        <v>44875.1368981482</v>
      </c>
      <c r="AF166" s="46" t="s">
        <v>410</v>
      </c>
      <c r="AG166" s="46" t="s">
        <v>381</v>
      </c>
      <c r="AH166" s="46" t="s">
        <v>212</v>
      </c>
      <c r="AI166" s="46" t="s">
        <v>213</v>
      </c>
      <c r="AJ166" s="46" t="s">
        <v>210</v>
      </c>
      <c r="AK166" s="46" t="s">
        <v>366</v>
      </c>
      <c r="AL166" s="46" t="s">
        <v>382</v>
      </c>
      <c r="AM166" s="46" t="s">
        <v>366</v>
      </c>
      <c r="AN166" s="46" t="s">
        <v>233</v>
      </c>
      <c r="AO166" s="46" t="s">
        <v>366</v>
      </c>
      <c r="AP166" s="46" t="s">
        <v>379</v>
      </c>
      <c r="AQ166" s="46" t="s">
        <v>379</v>
      </c>
      <c r="AR166" s="46" t="s">
        <v>411</v>
      </c>
      <c r="AS166" s="46" t="s">
        <v>366</v>
      </c>
      <c r="AT166" s="46" t="s">
        <v>366</v>
      </c>
      <c r="AU166" s="47">
        <v>0</v>
      </c>
      <c r="AV166" s="46" t="s">
        <v>366</v>
      </c>
      <c r="AW166" s="46" t="s">
        <v>366</v>
      </c>
      <c r="AX166" s="46" t="s">
        <v>366</v>
      </c>
      <c r="AY166" s="46" t="s">
        <v>715</v>
      </c>
      <c r="AZ166" s="46" t="s">
        <v>716</v>
      </c>
      <c r="BA166" s="46" t="s">
        <v>232</v>
      </c>
      <c r="BB166" s="46" t="s">
        <v>379</v>
      </c>
      <c r="BC166" s="46" t="s">
        <v>382</v>
      </c>
      <c r="BD166" s="46" t="s">
        <v>717</v>
      </c>
      <c r="BE166" s="46" t="s">
        <v>382</v>
      </c>
      <c r="BF166" s="46" t="s">
        <v>528</v>
      </c>
      <c r="BG166" s="46" t="s">
        <v>387</v>
      </c>
      <c r="BH166" s="46" t="s">
        <v>240</v>
      </c>
      <c r="BI166" s="46" t="s">
        <v>234</v>
      </c>
      <c r="BJ166" s="46" t="s">
        <v>234</v>
      </c>
      <c r="BK166" s="46" t="s">
        <v>234</v>
      </c>
      <c r="BL166" s="46" t="s">
        <v>234</v>
      </c>
      <c r="BM166" s="46" t="s">
        <v>399</v>
      </c>
      <c r="BN166" s="46" t="s">
        <v>399</v>
      </c>
      <c r="BO166" s="46" t="s">
        <v>399</v>
      </c>
      <c r="BP166" s="46" t="s">
        <v>366</v>
      </c>
      <c r="BQ166" s="46" t="s">
        <v>366</v>
      </c>
      <c r="BR166" s="46" t="s">
        <v>366</v>
      </c>
      <c r="BS166" s="46" t="s">
        <v>522</v>
      </c>
      <c r="BT166" s="46" t="s">
        <v>382</v>
      </c>
      <c r="BU166" s="46" t="s">
        <v>523</v>
      </c>
      <c r="BV166" s="46" t="s">
        <v>382</v>
      </c>
      <c r="BW166" s="46" t="s">
        <v>523</v>
      </c>
      <c r="BX166" s="46" t="s">
        <v>382</v>
      </c>
      <c r="BY166" s="47">
        <v>17</v>
      </c>
      <c r="BZ166" s="47">
        <v>7925</v>
      </c>
      <c r="CA166" s="47">
        <v>0</v>
      </c>
      <c r="CB166" s="47">
        <v>43</v>
      </c>
      <c r="CC166" s="47">
        <v>11</v>
      </c>
      <c r="CD166" s="46" t="s">
        <v>219</v>
      </c>
      <c r="CE166" s="62">
        <v>45083.5813773148</v>
      </c>
      <c r="CF166" s="45" t="s">
        <v>389</v>
      </c>
      <c r="CG166" s="66">
        <v>45083.5787643403</v>
      </c>
      <c r="CH166" s="67">
        <v>0.578761574074074</v>
      </c>
      <c r="CI166" s="45" t="s">
        <v>389</v>
      </c>
      <c r="CJ166" s="46" t="s">
        <v>390</v>
      </c>
      <c r="CK166" s="46" t="s">
        <v>234</v>
      </c>
      <c r="CL166" s="46" t="s">
        <v>234</v>
      </c>
      <c r="CM166" s="46" t="s">
        <v>225</v>
      </c>
      <c r="CN166" s="46" t="s">
        <v>225</v>
      </c>
      <c r="CO166" s="46" t="s">
        <v>366</v>
      </c>
      <c r="CP166" s="46" t="s">
        <v>225</v>
      </c>
      <c r="CQ166" s="46" t="s">
        <v>391</v>
      </c>
      <c r="CR166" s="46" t="s">
        <v>225</v>
      </c>
      <c r="CS166" s="46" t="s">
        <v>234</v>
      </c>
      <c r="CT166" s="46" t="s">
        <v>234</v>
      </c>
      <c r="CU166" s="46" t="s">
        <v>234</v>
      </c>
      <c r="CV166" s="46" t="s">
        <v>225</v>
      </c>
      <c r="CW166" s="46" t="s">
        <v>234</v>
      </c>
      <c r="CX166" s="46" t="s">
        <v>234</v>
      </c>
      <c r="CY166" s="46" t="s">
        <v>234</v>
      </c>
      <c r="CZ166" s="46" t="s">
        <v>234</v>
      </c>
      <c r="DA166" s="46" t="s">
        <v>234</v>
      </c>
      <c r="DB166" s="46" t="s">
        <v>225</v>
      </c>
      <c r="DC166" s="46" t="s">
        <v>234</v>
      </c>
      <c r="DD166" s="46" t="s">
        <v>234</v>
      </c>
      <c r="DE166" s="46" t="s">
        <v>234</v>
      </c>
      <c r="DF166" s="46" t="s">
        <v>234</v>
      </c>
      <c r="DG166" s="46" t="s">
        <v>225</v>
      </c>
      <c r="DH166" s="46" t="s">
        <v>234</v>
      </c>
      <c r="DI166" s="46" t="s">
        <v>225</v>
      </c>
      <c r="DJ166" s="46" t="s">
        <v>225</v>
      </c>
      <c r="DK166" s="46" t="s">
        <v>225</v>
      </c>
      <c r="DL166" s="46" t="s">
        <v>382</v>
      </c>
      <c r="DM166" s="46" t="s">
        <v>382</v>
      </c>
      <c r="DN166" s="46" t="s">
        <v>382</v>
      </c>
      <c r="DO166" s="66">
        <v>45083.5787643403</v>
      </c>
      <c r="DP166" s="66">
        <v>45083.5787643403</v>
      </c>
      <c r="DQ166" s="46" t="s">
        <v>718</v>
      </c>
      <c r="DR166"/>
    </row>
    <row r="167" s="41" customFormat="1" spans="1:121">
      <c r="A167" s="43"/>
      <c r="B167" s="61" t="str">
        <f t="shared" ref="B167:BM167" si="18">IF(B165&lt;&gt;B166,"差異あり","")</f>
        <v/>
      </c>
      <c r="C167" s="61" t="str">
        <f t="shared" si="18"/>
        <v/>
      </c>
      <c r="D167" s="61" t="str">
        <f t="shared" si="18"/>
        <v/>
      </c>
      <c r="E167" s="61" t="str">
        <f t="shared" si="18"/>
        <v/>
      </c>
      <c r="F167" s="61" t="str">
        <f t="shared" si="18"/>
        <v/>
      </c>
      <c r="G167" s="61" t="str">
        <f t="shared" si="18"/>
        <v/>
      </c>
      <c r="H167" s="61" t="str">
        <f t="shared" si="18"/>
        <v/>
      </c>
      <c r="I167" s="61" t="str">
        <f t="shared" si="18"/>
        <v/>
      </c>
      <c r="J167" s="61" t="str">
        <f t="shared" si="18"/>
        <v/>
      </c>
      <c r="K167" s="61" t="str">
        <f t="shared" si="18"/>
        <v/>
      </c>
      <c r="L167" s="61" t="str">
        <f t="shared" si="18"/>
        <v/>
      </c>
      <c r="M167" s="61" t="str">
        <f t="shared" si="18"/>
        <v/>
      </c>
      <c r="N167" s="61" t="str">
        <f t="shared" si="18"/>
        <v/>
      </c>
      <c r="O167" s="61" t="str">
        <f t="shared" si="18"/>
        <v/>
      </c>
      <c r="P167" s="61" t="str">
        <f t="shared" si="18"/>
        <v/>
      </c>
      <c r="Q167" s="61" t="str">
        <f t="shared" si="18"/>
        <v/>
      </c>
      <c r="R167" s="61" t="str">
        <f t="shared" si="18"/>
        <v/>
      </c>
      <c r="S167" s="61" t="str">
        <f t="shared" si="18"/>
        <v/>
      </c>
      <c r="T167" s="61" t="str">
        <f t="shared" si="18"/>
        <v/>
      </c>
      <c r="U167" s="61" t="str">
        <f t="shared" si="18"/>
        <v/>
      </c>
      <c r="V167" s="61" t="str">
        <f t="shared" si="18"/>
        <v/>
      </c>
      <c r="W167" s="61" t="str">
        <f t="shared" si="18"/>
        <v/>
      </c>
      <c r="X167" s="61" t="str">
        <f t="shared" si="18"/>
        <v/>
      </c>
      <c r="Y167" s="61" t="str">
        <f t="shared" si="18"/>
        <v/>
      </c>
      <c r="Z167" s="61" t="str">
        <f t="shared" si="18"/>
        <v/>
      </c>
      <c r="AA167" s="61" t="str">
        <f t="shared" si="18"/>
        <v/>
      </c>
      <c r="AB167" s="61" t="str">
        <f t="shared" si="18"/>
        <v/>
      </c>
      <c r="AC167" s="61" t="str">
        <f t="shared" si="18"/>
        <v/>
      </c>
      <c r="AD167" s="61" t="str">
        <f t="shared" si="18"/>
        <v/>
      </c>
      <c r="AE167" s="61" t="str">
        <f t="shared" si="18"/>
        <v/>
      </c>
      <c r="AF167" s="61" t="str">
        <f t="shared" si="18"/>
        <v/>
      </c>
      <c r="AG167" s="61" t="str">
        <f t="shared" si="18"/>
        <v/>
      </c>
      <c r="AH167" s="61" t="str">
        <f t="shared" si="18"/>
        <v/>
      </c>
      <c r="AI167" s="61" t="str">
        <f t="shared" si="18"/>
        <v/>
      </c>
      <c r="AJ167" s="61" t="str">
        <f t="shared" si="18"/>
        <v/>
      </c>
      <c r="AK167" s="61" t="str">
        <f t="shared" si="18"/>
        <v/>
      </c>
      <c r="AL167" s="61" t="str">
        <f t="shared" si="18"/>
        <v/>
      </c>
      <c r="AM167" s="61" t="str">
        <f t="shared" si="18"/>
        <v/>
      </c>
      <c r="AN167" s="61" t="str">
        <f t="shared" si="18"/>
        <v/>
      </c>
      <c r="AO167" s="61" t="str">
        <f t="shared" si="18"/>
        <v/>
      </c>
      <c r="AP167" s="61" t="str">
        <f t="shared" si="18"/>
        <v/>
      </c>
      <c r="AQ167" s="61" t="str">
        <f t="shared" si="18"/>
        <v/>
      </c>
      <c r="AR167" s="61" t="str">
        <f t="shared" si="18"/>
        <v/>
      </c>
      <c r="AS167" s="61" t="str">
        <f t="shared" si="18"/>
        <v/>
      </c>
      <c r="AT167" s="61" t="str">
        <f t="shared" si="18"/>
        <v/>
      </c>
      <c r="AU167" s="61" t="str">
        <f t="shared" si="18"/>
        <v/>
      </c>
      <c r="AV167" s="61" t="str">
        <f t="shared" si="18"/>
        <v/>
      </c>
      <c r="AW167" s="61" t="str">
        <f t="shared" si="18"/>
        <v/>
      </c>
      <c r="AX167" s="61" t="str">
        <f t="shared" si="18"/>
        <v/>
      </c>
      <c r="AY167" s="61" t="str">
        <f t="shared" si="18"/>
        <v/>
      </c>
      <c r="AZ167" s="61" t="str">
        <f t="shared" si="18"/>
        <v/>
      </c>
      <c r="BA167" s="61" t="str">
        <f t="shared" si="18"/>
        <v/>
      </c>
      <c r="BB167" s="61" t="str">
        <f t="shared" si="18"/>
        <v/>
      </c>
      <c r="BC167" s="61" t="str">
        <f t="shared" si="18"/>
        <v/>
      </c>
      <c r="BD167" s="61" t="str">
        <f t="shared" si="18"/>
        <v/>
      </c>
      <c r="BE167" s="61" t="str">
        <f t="shared" si="18"/>
        <v/>
      </c>
      <c r="BF167" s="61" t="str">
        <f t="shared" si="18"/>
        <v/>
      </c>
      <c r="BG167" s="61" t="str">
        <f t="shared" si="18"/>
        <v/>
      </c>
      <c r="BH167" s="61" t="str">
        <f t="shared" si="18"/>
        <v/>
      </c>
      <c r="BI167" s="61" t="str">
        <f t="shared" si="18"/>
        <v/>
      </c>
      <c r="BJ167" s="61" t="str">
        <f t="shared" si="18"/>
        <v/>
      </c>
      <c r="BK167" s="61" t="str">
        <f t="shared" si="18"/>
        <v/>
      </c>
      <c r="BL167" s="61" t="str">
        <f t="shared" si="18"/>
        <v/>
      </c>
      <c r="BM167" s="61" t="str">
        <f t="shared" si="18"/>
        <v/>
      </c>
      <c r="BN167" s="61" t="str">
        <f t="shared" ref="BN167:DQ167" si="19">IF(BN165&lt;&gt;BN166,"差異あり","")</f>
        <v/>
      </c>
      <c r="BO167" s="61" t="str">
        <f t="shared" si="19"/>
        <v/>
      </c>
      <c r="BP167" s="61" t="str">
        <f t="shared" si="19"/>
        <v/>
      </c>
      <c r="BQ167" s="61" t="str">
        <f t="shared" si="19"/>
        <v/>
      </c>
      <c r="BR167" s="61" t="str">
        <f t="shared" si="19"/>
        <v/>
      </c>
      <c r="BS167" s="61" t="str">
        <f t="shared" si="19"/>
        <v/>
      </c>
      <c r="BT167" s="61" t="str">
        <f t="shared" si="19"/>
        <v/>
      </c>
      <c r="BU167" s="61" t="str">
        <f t="shared" si="19"/>
        <v/>
      </c>
      <c r="BV167" s="61" t="str">
        <f t="shared" si="19"/>
        <v/>
      </c>
      <c r="BW167" s="61" t="str">
        <f t="shared" si="19"/>
        <v/>
      </c>
      <c r="BX167" s="61" t="str">
        <f t="shared" si="19"/>
        <v/>
      </c>
      <c r="BY167" s="61" t="str">
        <f t="shared" si="19"/>
        <v>差異あり</v>
      </c>
      <c r="BZ167" s="61" t="str">
        <f t="shared" si="19"/>
        <v/>
      </c>
      <c r="CA167" s="61" t="str">
        <f t="shared" si="19"/>
        <v/>
      </c>
      <c r="CB167" s="61" t="str">
        <f t="shared" si="19"/>
        <v>差異あり</v>
      </c>
      <c r="CC167" s="61" t="str">
        <f t="shared" si="19"/>
        <v>差異あり</v>
      </c>
      <c r="CD167" s="61" t="str">
        <f t="shared" si="19"/>
        <v/>
      </c>
      <c r="CE167" s="61" t="str">
        <f t="shared" si="19"/>
        <v>差異あり</v>
      </c>
      <c r="CF167" s="61" t="str">
        <f t="shared" si="19"/>
        <v/>
      </c>
      <c r="CG167" s="61" t="str">
        <f t="shared" si="19"/>
        <v>差異あり</v>
      </c>
      <c r="CH167" s="61" t="str">
        <f t="shared" si="19"/>
        <v>差異あり</v>
      </c>
      <c r="CI167" s="61" t="str">
        <f t="shared" si="19"/>
        <v/>
      </c>
      <c r="CJ167" s="61" t="str">
        <f t="shared" si="19"/>
        <v/>
      </c>
      <c r="CK167" s="61" t="str">
        <f t="shared" si="19"/>
        <v/>
      </c>
      <c r="CL167" s="61" t="str">
        <f t="shared" si="19"/>
        <v/>
      </c>
      <c r="CM167" s="61" t="str">
        <f t="shared" si="19"/>
        <v/>
      </c>
      <c r="CN167" s="61" t="str">
        <f t="shared" si="19"/>
        <v/>
      </c>
      <c r="CO167" s="61" t="str">
        <f t="shared" si="19"/>
        <v/>
      </c>
      <c r="CP167" s="61" t="str">
        <f t="shared" si="19"/>
        <v/>
      </c>
      <c r="CQ167" s="61" t="str">
        <f t="shared" si="19"/>
        <v/>
      </c>
      <c r="CR167" s="61" t="str">
        <f t="shared" si="19"/>
        <v/>
      </c>
      <c r="CS167" s="61" t="str">
        <f t="shared" si="19"/>
        <v/>
      </c>
      <c r="CT167" s="61" t="str">
        <f t="shared" si="19"/>
        <v/>
      </c>
      <c r="CU167" s="61" t="str">
        <f t="shared" si="19"/>
        <v/>
      </c>
      <c r="CV167" s="61" t="str">
        <f t="shared" si="19"/>
        <v/>
      </c>
      <c r="CW167" s="61" t="str">
        <f t="shared" si="19"/>
        <v/>
      </c>
      <c r="CX167" s="61" t="str">
        <f t="shared" si="19"/>
        <v/>
      </c>
      <c r="CY167" s="61" t="str">
        <f t="shared" si="19"/>
        <v/>
      </c>
      <c r="CZ167" s="61" t="str">
        <f t="shared" si="19"/>
        <v/>
      </c>
      <c r="DA167" s="61" t="str">
        <f t="shared" si="19"/>
        <v/>
      </c>
      <c r="DB167" s="61" t="str">
        <f t="shared" si="19"/>
        <v/>
      </c>
      <c r="DC167" s="61" t="str">
        <f t="shared" si="19"/>
        <v/>
      </c>
      <c r="DD167" s="61" t="str">
        <f t="shared" si="19"/>
        <v/>
      </c>
      <c r="DE167" s="61" t="str">
        <f t="shared" si="19"/>
        <v/>
      </c>
      <c r="DF167" s="61" t="str">
        <f t="shared" si="19"/>
        <v/>
      </c>
      <c r="DG167" s="61" t="str">
        <f t="shared" si="19"/>
        <v/>
      </c>
      <c r="DH167" s="61" t="str">
        <f t="shared" si="19"/>
        <v/>
      </c>
      <c r="DI167" s="61" t="str">
        <f t="shared" si="19"/>
        <v/>
      </c>
      <c r="DJ167" s="61" t="str">
        <f t="shared" si="19"/>
        <v/>
      </c>
      <c r="DK167" s="61" t="str">
        <f t="shared" si="19"/>
        <v/>
      </c>
      <c r="DL167" s="61" t="str">
        <f t="shared" si="19"/>
        <v/>
      </c>
      <c r="DM167" s="61" t="str">
        <f t="shared" si="19"/>
        <v/>
      </c>
      <c r="DN167" s="61" t="str">
        <f t="shared" si="19"/>
        <v/>
      </c>
      <c r="DO167" s="61" t="str">
        <f t="shared" si="19"/>
        <v>差異あり</v>
      </c>
      <c r="DP167" s="61" t="str">
        <f t="shared" si="19"/>
        <v>差異あり</v>
      </c>
      <c r="DQ167" s="61" t="str">
        <f t="shared" si="19"/>
        <v/>
      </c>
    </row>
    <row r="168" s="41" customFormat="1" spans="1:122">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row>
    <row r="169" s="41" customFormat="1" spans="1:122">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row>
    <row r="170" s="41" customFormat="1" ht="30.75" spans="1:122">
      <c r="A170" s="23" t="s">
        <v>733</v>
      </c>
      <c r="B170" s="78"/>
      <c r="C170" s="40"/>
      <c r="D170" s="40"/>
      <c r="E170" s="40"/>
      <c r="F170" s="40"/>
      <c r="G170" s="40"/>
      <c r="H170" s="40"/>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row>
    <row r="171" s="41" customFormat="1" ht="12" customHeight="1" spans="1:122">
      <c r="A171" s="23"/>
      <c r="B171" s="78"/>
      <c r="C171" s="40"/>
      <c r="D171" s="40"/>
      <c r="E171" s="40"/>
      <c r="F171" s="40"/>
      <c r="G171" s="40"/>
      <c r="H171" s="40"/>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row>
    <row r="172" s="41" customFormat="1" spans="1:122">
      <c r="A172" s="78"/>
      <c r="B172" s="78" t="s">
        <v>444</v>
      </c>
      <c r="C172" s="40"/>
      <c r="D172" s="40"/>
      <c r="E172" s="40"/>
      <c r="F172" s="40"/>
      <c r="G172" s="40"/>
      <c r="H172" s="40"/>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row>
    <row r="173" s="41" customFormat="1"/>
    <row r="174" s="41" customFormat="1" spans="1:15">
      <c r="A174" s="41" t="s">
        <v>445</v>
      </c>
      <c r="B174" s="41" t="s">
        <v>734</v>
      </c>
      <c r="J174" s="41" t="s">
        <v>735</v>
      </c>
      <c r="O174" s="41" t="s">
        <v>448</v>
      </c>
    </row>
    <row r="175" s="41" customFormat="1" spans="1:15">
      <c r="A175" s="79">
        <v>1</v>
      </c>
      <c r="B175" s="80" t="s">
        <v>736</v>
      </c>
      <c r="C175" s="81"/>
      <c r="D175" s="81"/>
      <c r="E175" s="81"/>
      <c r="F175" s="81"/>
      <c r="G175" s="81"/>
      <c r="H175" s="81"/>
      <c r="I175" s="92"/>
      <c r="J175" s="93" t="s">
        <v>736</v>
      </c>
      <c r="K175" s="81"/>
      <c r="L175" s="81"/>
      <c r="M175" s="81"/>
      <c r="N175" s="81"/>
      <c r="O175" s="94">
        <f t="shared" ref="O175:O188" si="20">MATCH(J175,$B$175:$B$188,0)</f>
        <v>1</v>
      </c>
    </row>
    <row r="176" s="41" customFormat="1" spans="1:15">
      <c r="A176" s="82">
        <v>2</v>
      </c>
      <c r="B176" s="83" t="s">
        <v>737</v>
      </c>
      <c r="C176" s="84"/>
      <c r="D176" s="84"/>
      <c r="E176" s="84"/>
      <c r="F176" s="84"/>
      <c r="G176" s="84"/>
      <c r="H176" s="84"/>
      <c r="I176" s="95"/>
      <c r="J176" s="96" t="s">
        <v>737</v>
      </c>
      <c r="K176" s="84"/>
      <c r="L176" s="84"/>
      <c r="M176" s="84"/>
      <c r="N176" s="84"/>
      <c r="O176" s="97">
        <f t="shared" si="20"/>
        <v>2</v>
      </c>
    </row>
    <row r="177" s="41" customFormat="1" spans="1:15">
      <c r="A177" s="82">
        <v>3</v>
      </c>
      <c r="B177" s="83" t="s">
        <v>566</v>
      </c>
      <c r="C177" s="84"/>
      <c r="D177" s="84"/>
      <c r="E177" s="84"/>
      <c r="F177" s="84"/>
      <c r="G177" s="84"/>
      <c r="H177" s="84"/>
      <c r="I177" s="95"/>
      <c r="J177" s="96" t="s">
        <v>566</v>
      </c>
      <c r="K177" s="84"/>
      <c r="L177" s="84"/>
      <c r="M177" s="84"/>
      <c r="N177" s="84"/>
      <c r="O177" s="97">
        <f t="shared" si="20"/>
        <v>3</v>
      </c>
    </row>
    <row r="178" s="41" customFormat="1" spans="1:15">
      <c r="A178" s="82">
        <v>4</v>
      </c>
      <c r="B178" s="83" t="s">
        <v>567</v>
      </c>
      <c r="C178" s="84"/>
      <c r="D178" s="84"/>
      <c r="E178" s="84"/>
      <c r="F178" s="84"/>
      <c r="G178" s="84"/>
      <c r="H178" s="84"/>
      <c r="I178" s="95"/>
      <c r="J178" s="96" t="s">
        <v>567</v>
      </c>
      <c r="K178" s="84"/>
      <c r="L178" s="84"/>
      <c r="M178" s="84"/>
      <c r="N178" s="84"/>
      <c r="O178" s="97">
        <f t="shared" si="20"/>
        <v>4</v>
      </c>
    </row>
    <row r="179" s="41" customFormat="1" spans="1:15">
      <c r="A179" s="82">
        <v>5</v>
      </c>
      <c r="B179" s="83" t="s">
        <v>568</v>
      </c>
      <c r="C179" s="84"/>
      <c r="D179" s="84"/>
      <c r="E179" s="84"/>
      <c r="F179" s="84"/>
      <c r="G179" s="84"/>
      <c r="H179" s="84"/>
      <c r="I179" s="95"/>
      <c r="J179" s="96" t="s">
        <v>568</v>
      </c>
      <c r="K179" s="84"/>
      <c r="L179" s="84"/>
      <c r="M179" s="84"/>
      <c r="N179" s="84"/>
      <c r="O179" s="97">
        <f t="shared" si="20"/>
        <v>5</v>
      </c>
    </row>
    <row r="180" s="41" customFormat="1" spans="1:15">
      <c r="A180" s="82">
        <v>6</v>
      </c>
      <c r="B180" s="83" t="s">
        <v>738</v>
      </c>
      <c r="C180" s="84"/>
      <c r="D180" s="84"/>
      <c r="E180" s="84"/>
      <c r="F180" s="84"/>
      <c r="G180" s="84"/>
      <c r="H180" s="84"/>
      <c r="I180" s="95"/>
      <c r="J180" s="96" t="s">
        <v>738</v>
      </c>
      <c r="K180" s="84"/>
      <c r="L180" s="84"/>
      <c r="M180" s="84"/>
      <c r="N180" s="84"/>
      <c r="O180" s="97">
        <f t="shared" si="20"/>
        <v>6</v>
      </c>
    </row>
    <row r="181" s="41" customFormat="1" spans="1:15">
      <c r="A181" s="82">
        <v>7</v>
      </c>
      <c r="B181" s="83" t="s">
        <v>570</v>
      </c>
      <c r="C181" s="84"/>
      <c r="D181" s="84"/>
      <c r="E181" s="84"/>
      <c r="F181" s="84"/>
      <c r="G181" s="84"/>
      <c r="H181" s="84"/>
      <c r="I181" s="95"/>
      <c r="J181" s="96" t="s">
        <v>570</v>
      </c>
      <c r="K181" s="84"/>
      <c r="L181" s="84"/>
      <c r="M181" s="84"/>
      <c r="N181" s="84"/>
      <c r="O181" s="97">
        <f t="shared" si="20"/>
        <v>7</v>
      </c>
    </row>
    <row r="182" s="41" customFormat="1" spans="1:15">
      <c r="A182" s="82">
        <v>8</v>
      </c>
      <c r="B182" s="83" t="s">
        <v>571</v>
      </c>
      <c r="C182" s="84"/>
      <c r="D182" s="84"/>
      <c r="E182" s="84"/>
      <c r="F182" s="84"/>
      <c r="G182" s="84"/>
      <c r="H182" s="84"/>
      <c r="I182" s="95"/>
      <c r="J182" s="96" t="s">
        <v>571</v>
      </c>
      <c r="K182" s="84"/>
      <c r="L182" s="84"/>
      <c r="M182" s="84"/>
      <c r="N182" s="84"/>
      <c r="O182" s="97">
        <f t="shared" si="20"/>
        <v>8</v>
      </c>
    </row>
    <row r="183" s="41" customFormat="1" spans="1:15">
      <c r="A183" s="82">
        <v>9</v>
      </c>
      <c r="B183" s="83" t="s">
        <v>739</v>
      </c>
      <c r="C183" s="84"/>
      <c r="D183" s="84"/>
      <c r="E183" s="84"/>
      <c r="F183" s="84"/>
      <c r="G183" s="84"/>
      <c r="H183" s="84"/>
      <c r="I183" s="95"/>
      <c r="J183" s="96" t="s">
        <v>739</v>
      </c>
      <c r="K183" s="84"/>
      <c r="L183" s="84"/>
      <c r="M183" s="84"/>
      <c r="N183" s="84"/>
      <c r="O183" s="97">
        <f t="shared" si="20"/>
        <v>9</v>
      </c>
    </row>
    <row r="184" s="41" customFormat="1" spans="1:15">
      <c r="A184" s="82">
        <v>10</v>
      </c>
      <c r="B184" s="83" t="s">
        <v>573</v>
      </c>
      <c r="C184" s="84"/>
      <c r="D184" s="84"/>
      <c r="E184" s="84"/>
      <c r="F184" s="84"/>
      <c r="G184" s="84"/>
      <c r="H184" s="84"/>
      <c r="I184" s="95"/>
      <c r="J184" s="96" t="s">
        <v>573</v>
      </c>
      <c r="K184" s="84"/>
      <c r="L184" s="84"/>
      <c r="M184" s="84"/>
      <c r="N184" s="84"/>
      <c r="O184" s="97">
        <f t="shared" si="20"/>
        <v>10</v>
      </c>
    </row>
    <row r="185" s="41" customFormat="1" spans="1:15">
      <c r="A185" s="82">
        <v>11</v>
      </c>
      <c r="B185" s="83" t="s">
        <v>740</v>
      </c>
      <c r="C185" s="84"/>
      <c r="D185" s="84"/>
      <c r="E185" s="84"/>
      <c r="F185" s="84"/>
      <c r="G185" s="84"/>
      <c r="H185" s="84"/>
      <c r="I185" s="95"/>
      <c r="J185" s="96" t="s">
        <v>740</v>
      </c>
      <c r="K185" s="84"/>
      <c r="L185" s="84"/>
      <c r="M185" s="84"/>
      <c r="N185" s="84"/>
      <c r="O185" s="97">
        <f t="shared" si="20"/>
        <v>11</v>
      </c>
    </row>
    <row r="186" spans="1:122">
      <c r="A186" s="82">
        <v>12</v>
      </c>
      <c r="B186" s="83" t="s">
        <v>575</v>
      </c>
      <c r="C186" s="84"/>
      <c r="D186" s="84"/>
      <c r="E186" s="84"/>
      <c r="F186" s="84"/>
      <c r="G186" s="84"/>
      <c r="H186" s="84"/>
      <c r="I186" s="95"/>
      <c r="J186" s="96" t="s">
        <v>575</v>
      </c>
      <c r="K186" s="84"/>
      <c r="L186" s="84"/>
      <c r="M186" s="84"/>
      <c r="N186" s="84"/>
      <c r="O186" s="97">
        <f t="shared" si="20"/>
        <v>12</v>
      </c>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82">
        <v>13</v>
      </c>
      <c r="B187" s="83" t="s">
        <v>741</v>
      </c>
      <c r="C187" s="84"/>
      <c r="D187" s="84"/>
      <c r="E187" s="84"/>
      <c r="F187" s="84"/>
      <c r="G187" s="84"/>
      <c r="H187" s="84"/>
      <c r="I187" s="95"/>
      <c r="J187" s="96" t="s">
        <v>741</v>
      </c>
      <c r="K187" s="84"/>
      <c r="L187" s="84"/>
      <c r="M187" s="84"/>
      <c r="N187" s="84"/>
      <c r="O187" s="97">
        <f t="shared" si="20"/>
        <v>13</v>
      </c>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88">
        <v>14</v>
      </c>
      <c r="B188" s="89" t="s">
        <v>577</v>
      </c>
      <c r="C188" s="108"/>
      <c r="D188" s="108"/>
      <c r="E188" s="108"/>
      <c r="F188" s="108"/>
      <c r="G188" s="108"/>
      <c r="H188" s="108"/>
      <c r="I188" s="109"/>
      <c r="J188" s="99" t="s">
        <v>577</v>
      </c>
      <c r="K188" s="108"/>
      <c r="L188" s="108"/>
      <c r="M188" s="108"/>
      <c r="N188" s="108"/>
      <c r="O188" s="101">
        <f t="shared" si="20"/>
        <v>14</v>
      </c>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51"/>
      <c r="B203" s="51"/>
      <c r="C203" s="52"/>
      <c r="D203" s="52"/>
      <c r="E203" s="52"/>
      <c r="F203" s="52"/>
      <c r="G203" s="53"/>
      <c r="H203" s="53"/>
      <c r="I203" s="52"/>
      <c r="J203" s="52"/>
      <c r="K203" s="52"/>
      <c r="L203" s="51"/>
      <c r="M203" s="52"/>
      <c r="N203" s="52"/>
      <c r="O203" s="53"/>
      <c r="P203" s="52"/>
      <c r="Q203" s="52"/>
      <c r="R203" s="53"/>
      <c r="S203" s="52"/>
      <c r="T203" s="53"/>
      <c r="U203" s="52"/>
      <c r="V203" s="52"/>
      <c r="W203" s="52"/>
      <c r="X203" s="52"/>
      <c r="Y203" s="52"/>
      <c r="Z203" s="52"/>
      <c r="AA203" s="52"/>
      <c r="AB203" s="53"/>
      <c r="AC203" s="52"/>
      <c r="AD203" s="64"/>
      <c r="AE203" s="52"/>
      <c r="AF203" s="52"/>
      <c r="AG203" s="52"/>
      <c r="AH203" s="52"/>
      <c r="AI203" s="52"/>
      <c r="AJ203" s="52"/>
      <c r="AK203" s="52"/>
      <c r="AL203" s="52"/>
      <c r="AM203" s="52"/>
      <c r="AN203" s="52"/>
      <c r="AO203" s="52"/>
      <c r="AP203" s="52"/>
      <c r="AQ203" s="52"/>
      <c r="AR203" s="52"/>
      <c r="AS203" s="52"/>
      <c r="AT203" s="53"/>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3"/>
      <c r="BY203" s="53"/>
      <c r="BZ203" s="53"/>
      <c r="CA203" s="53"/>
      <c r="CB203" s="53"/>
      <c r="CC203" s="52"/>
      <c r="CD203" s="64"/>
      <c r="CE203" s="51"/>
      <c r="CF203" s="70"/>
      <c r="CG203" s="71"/>
      <c r="CH203" s="51"/>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70"/>
      <c r="DO203" s="70"/>
      <c r="DP203" s="52"/>
      <c r="DQ203" s="74"/>
      <c r="DR203" s="74"/>
    </row>
    <row r="204" spans="1:122">
      <c r="A204" s="51"/>
      <c r="B204" s="51"/>
      <c r="C204" s="52"/>
      <c r="D204" s="52"/>
      <c r="E204" s="52"/>
      <c r="F204" s="52"/>
      <c r="G204" s="53"/>
      <c r="H204" s="53"/>
      <c r="I204" s="52"/>
      <c r="J204" s="52"/>
      <c r="K204" s="52"/>
      <c r="L204" s="51"/>
      <c r="M204" s="52"/>
      <c r="N204" s="52"/>
      <c r="O204" s="53"/>
      <c r="P204" s="52"/>
      <c r="Q204" s="52"/>
      <c r="R204" s="53"/>
      <c r="S204" s="52"/>
      <c r="T204" s="53"/>
      <c r="U204" s="52"/>
      <c r="V204" s="52"/>
      <c r="W204" s="52"/>
      <c r="X204" s="52"/>
      <c r="Y204" s="52"/>
      <c r="Z204" s="52"/>
      <c r="AA204" s="52"/>
      <c r="AB204" s="53"/>
      <c r="AC204" s="52"/>
      <c r="AD204" s="64"/>
      <c r="AE204" s="52"/>
      <c r="AF204" s="52"/>
      <c r="AG204" s="52"/>
      <c r="AH204" s="52"/>
      <c r="AI204" s="52"/>
      <c r="AJ204" s="52"/>
      <c r="AK204" s="52"/>
      <c r="AL204" s="52"/>
      <c r="AM204" s="52"/>
      <c r="AN204" s="52"/>
      <c r="AO204" s="52"/>
      <c r="AP204" s="52"/>
      <c r="AQ204" s="52"/>
      <c r="AR204" s="52"/>
      <c r="AS204" s="52"/>
      <c r="AT204" s="53"/>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3"/>
      <c r="BY204" s="53"/>
      <c r="BZ204" s="53"/>
      <c r="CA204" s="53"/>
      <c r="CB204" s="53"/>
      <c r="CC204" s="52"/>
      <c r="CD204" s="64"/>
      <c r="CE204" s="51"/>
      <c r="CF204" s="70"/>
      <c r="CG204" s="71"/>
      <c r="CH204" s="51"/>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70"/>
      <c r="DO204" s="70"/>
      <c r="DP204" s="52"/>
      <c r="DQ204" s="74"/>
      <c r="DR204" s="74"/>
    </row>
    <row r="205" spans="1:122">
      <c r="A205" s="51"/>
      <c r="B205" s="51"/>
      <c r="C205" s="52"/>
      <c r="D205" s="52"/>
      <c r="E205" s="52"/>
      <c r="F205" s="52"/>
      <c r="G205" s="53"/>
      <c r="H205" s="53"/>
      <c r="I205" s="52"/>
      <c r="J205" s="52"/>
      <c r="K205" s="52"/>
      <c r="L205" s="51"/>
      <c r="M205" s="52"/>
      <c r="N205" s="52"/>
      <c r="O205" s="53"/>
      <c r="P205" s="52"/>
      <c r="Q205" s="52"/>
      <c r="R205" s="53"/>
      <c r="S205" s="52"/>
      <c r="T205" s="53"/>
      <c r="U205" s="52"/>
      <c r="V205" s="52"/>
      <c r="W205" s="52"/>
      <c r="X205" s="52"/>
      <c r="Y205" s="52"/>
      <c r="Z205" s="52"/>
      <c r="AA205" s="52"/>
      <c r="AB205" s="53"/>
      <c r="AC205" s="52"/>
      <c r="AD205" s="64"/>
      <c r="AE205" s="52"/>
      <c r="AF205" s="52"/>
      <c r="AG205" s="52"/>
      <c r="AH205" s="52"/>
      <c r="AI205" s="52"/>
      <c r="AJ205" s="52"/>
      <c r="AK205" s="52"/>
      <c r="AL205" s="52"/>
      <c r="AM205" s="52"/>
      <c r="AN205" s="52"/>
      <c r="AO205" s="52"/>
      <c r="AP205" s="52"/>
      <c r="AQ205" s="52"/>
      <c r="AR205" s="52"/>
      <c r="AS205" s="52"/>
      <c r="AT205" s="53"/>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3"/>
      <c r="BY205" s="53"/>
      <c r="BZ205" s="53"/>
      <c r="CA205" s="53"/>
      <c r="CB205" s="53"/>
      <c r="CC205" s="52"/>
      <c r="CD205" s="64"/>
      <c r="CE205" s="51"/>
      <c r="CF205" s="70"/>
      <c r="CG205" s="71"/>
      <c r="CH205" s="51"/>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70"/>
      <c r="DO205" s="70"/>
      <c r="DP205" s="52"/>
      <c r="DQ205" s="74"/>
      <c r="DR205" s="74"/>
    </row>
    <row r="206" spans="1:122">
      <c r="A206" s="51"/>
      <c r="B206" s="51"/>
      <c r="C206" s="52"/>
      <c r="D206" s="52"/>
      <c r="E206" s="52"/>
      <c r="F206" s="52"/>
      <c r="G206" s="53"/>
      <c r="H206" s="53"/>
      <c r="I206" s="52"/>
      <c r="J206" s="52"/>
      <c r="K206" s="52"/>
      <c r="L206" s="51"/>
      <c r="M206" s="52"/>
      <c r="N206" s="52"/>
      <c r="O206" s="53"/>
      <c r="P206" s="52"/>
      <c r="Q206" s="52"/>
      <c r="R206" s="53"/>
      <c r="S206" s="52"/>
      <c r="T206" s="53"/>
      <c r="U206" s="52"/>
      <c r="V206" s="52"/>
      <c r="W206" s="52"/>
      <c r="X206" s="52"/>
      <c r="Y206" s="52"/>
      <c r="Z206" s="52"/>
      <c r="AA206" s="52"/>
      <c r="AB206" s="53"/>
      <c r="AC206" s="52"/>
      <c r="AD206" s="64"/>
      <c r="AE206" s="52"/>
      <c r="AF206" s="52"/>
      <c r="AG206" s="52"/>
      <c r="AH206" s="52"/>
      <c r="AI206" s="52"/>
      <c r="AJ206" s="52"/>
      <c r="AK206" s="52"/>
      <c r="AL206" s="52"/>
      <c r="AM206" s="52"/>
      <c r="AN206" s="52"/>
      <c r="AO206" s="52"/>
      <c r="AP206" s="52"/>
      <c r="AQ206" s="52"/>
      <c r="AR206" s="52"/>
      <c r="AS206" s="52"/>
      <c r="AT206" s="53"/>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3"/>
      <c r="BY206" s="53"/>
      <c r="BZ206" s="53"/>
      <c r="CA206" s="53"/>
      <c r="CB206" s="53"/>
      <c r="CC206" s="52"/>
      <c r="CD206" s="64"/>
      <c r="CE206" s="51"/>
      <c r="CF206" s="70"/>
      <c r="CG206" s="71"/>
      <c r="CH206" s="51"/>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70"/>
      <c r="DO206" s="70"/>
      <c r="DP206" s="52"/>
      <c r="DQ206" s="74"/>
      <c r="DR206" s="74"/>
    </row>
    <row r="207" spans="1:122">
      <c r="A207" s="51"/>
      <c r="B207" s="51"/>
      <c r="C207" s="52"/>
      <c r="D207" s="52"/>
      <c r="E207" s="52"/>
      <c r="F207" s="52"/>
      <c r="G207" s="53"/>
      <c r="H207" s="53"/>
      <c r="I207" s="52"/>
      <c r="J207" s="52"/>
      <c r="K207" s="52"/>
      <c r="L207" s="51"/>
      <c r="M207" s="52"/>
      <c r="N207" s="52"/>
      <c r="O207" s="53"/>
      <c r="P207" s="52"/>
      <c r="Q207" s="52"/>
      <c r="R207" s="53"/>
      <c r="S207" s="52"/>
      <c r="T207" s="53"/>
      <c r="U207" s="52"/>
      <c r="V207" s="52"/>
      <c r="W207" s="52"/>
      <c r="X207" s="52"/>
      <c r="Y207" s="52"/>
      <c r="Z207" s="52"/>
      <c r="AA207" s="52"/>
      <c r="AB207" s="53"/>
      <c r="AC207" s="52"/>
      <c r="AD207" s="64"/>
      <c r="AE207" s="52"/>
      <c r="AF207" s="52"/>
      <c r="AG207" s="52"/>
      <c r="AH207" s="52"/>
      <c r="AI207" s="52"/>
      <c r="AJ207" s="52"/>
      <c r="AK207" s="52"/>
      <c r="AL207" s="52"/>
      <c r="AM207" s="52"/>
      <c r="AN207" s="52"/>
      <c r="AO207" s="52"/>
      <c r="AP207" s="52"/>
      <c r="AQ207" s="52"/>
      <c r="AR207" s="52"/>
      <c r="AS207" s="52"/>
      <c r="AT207" s="53"/>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3"/>
      <c r="BY207" s="53"/>
      <c r="BZ207" s="53"/>
      <c r="CA207" s="53"/>
      <c r="CB207" s="53"/>
      <c r="CC207" s="52"/>
      <c r="CD207" s="64"/>
      <c r="CE207" s="51"/>
      <c r="CF207" s="70"/>
      <c r="CG207" s="71"/>
      <c r="CH207" s="51"/>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70"/>
      <c r="DO207" s="70"/>
      <c r="DP207" s="52"/>
      <c r="DQ207" s="74"/>
      <c r="DR207" s="74"/>
    </row>
    <row r="208" spans="1:122">
      <c r="A208" s="51"/>
      <c r="B208" s="51"/>
      <c r="C208" s="52"/>
      <c r="D208" s="52"/>
      <c r="E208" s="52"/>
      <c r="F208" s="52"/>
      <c r="G208" s="53"/>
      <c r="H208" s="53"/>
      <c r="I208" s="52"/>
      <c r="J208" s="52"/>
      <c r="K208" s="52"/>
      <c r="L208" s="51"/>
      <c r="M208" s="52"/>
      <c r="N208" s="52"/>
      <c r="O208" s="53"/>
      <c r="P208" s="52"/>
      <c r="Q208" s="52"/>
      <c r="R208" s="53"/>
      <c r="S208" s="52"/>
      <c r="T208" s="53"/>
      <c r="U208" s="52"/>
      <c r="V208" s="52"/>
      <c r="W208" s="52"/>
      <c r="X208" s="52"/>
      <c r="Y208" s="52"/>
      <c r="Z208" s="52"/>
      <c r="AA208" s="52"/>
      <c r="AB208" s="53"/>
      <c r="AC208" s="52"/>
      <c r="AD208" s="64"/>
      <c r="AE208" s="52"/>
      <c r="AF208" s="52"/>
      <c r="AG208" s="52"/>
      <c r="AH208" s="52"/>
      <c r="AI208" s="52"/>
      <c r="AJ208" s="52"/>
      <c r="AK208" s="52"/>
      <c r="AL208" s="52"/>
      <c r="AM208" s="52"/>
      <c r="AN208" s="52"/>
      <c r="AO208" s="52"/>
      <c r="AP208" s="52"/>
      <c r="AQ208" s="52"/>
      <c r="AR208" s="52"/>
      <c r="AS208" s="52"/>
      <c r="AT208" s="53"/>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3"/>
      <c r="BY208" s="53"/>
      <c r="BZ208" s="53"/>
      <c r="CA208" s="53"/>
      <c r="CB208" s="53"/>
      <c r="CC208" s="52"/>
      <c r="CD208" s="64"/>
      <c r="CE208" s="51"/>
      <c r="CF208" s="70"/>
      <c r="CG208" s="71"/>
      <c r="CH208" s="51"/>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70"/>
      <c r="DO208" s="70"/>
      <c r="DP208" s="52"/>
      <c r="DQ208" s="74"/>
      <c r="DR208" s="74"/>
    </row>
    <row r="209" spans="1:122">
      <c r="A209" s="51"/>
      <c r="B209" s="51"/>
      <c r="C209" s="52"/>
      <c r="D209" s="52"/>
      <c r="E209" s="52"/>
      <c r="F209" s="52"/>
      <c r="G209" s="53"/>
      <c r="H209" s="53"/>
      <c r="I209" s="52"/>
      <c r="J209" s="52"/>
      <c r="K209" s="52"/>
      <c r="L209" s="51"/>
      <c r="M209" s="52"/>
      <c r="N209" s="52"/>
      <c r="O209" s="53"/>
      <c r="P209" s="52"/>
      <c r="Q209" s="52"/>
      <c r="R209" s="53"/>
      <c r="S209" s="52"/>
      <c r="T209" s="53"/>
      <c r="U209" s="52"/>
      <c r="V209" s="52"/>
      <c r="W209" s="52"/>
      <c r="X209" s="52"/>
      <c r="Y209" s="52"/>
      <c r="Z209" s="52"/>
      <c r="AA209" s="52"/>
      <c r="AB209" s="53"/>
      <c r="AC209" s="52"/>
      <c r="AD209" s="64"/>
      <c r="AE209" s="52"/>
      <c r="AF209" s="52"/>
      <c r="AG209" s="52"/>
      <c r="AH209" s="52"/>
      <c r="AI209" s="52"/>
      <c r="AJ209" s="52"/>
      <c r="AK209" s="52"/>
      <c r="AL209" s="52"/>
      <c r="AM209" s="52"/>
      <c r="AN209" s="52"/>
      <c r="AO209" s="52"/>
      <c r="AP209" s="52"/>
      <c r="AQ209" s="52"/>
      <c r="AR209" s="52"/>
      <c r="AS209" s="52"/>
      <c r="AT209" s="53"/>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3"/>
      <c r="BY209" s="53"/>
      <c r="BZ209" s="53"/>
      <c r="CA209" s="53"/>
      <c r="CB209" s="53"/>
      <c r="CC209" s="52"/>
      <c r="CD209" s="64"/>
      <c r="CE209" s="51"/>
      <c r="CF209" s="70"/>
      <c r="CG209" s="71"/>
      <c r="CH209" s="51"/>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70"/>
      <c r="DO209" s="70"/>
      <c r="DP209" s="52"/>
      <c r="DQ209" s="74"/>
      <c r="DR209" s="74"/>
    </row>
    <row r="210" spans="1:122">
      <c r="A210" s="51"/>
      <c r="B210" s="51"/>
      <c r="C210" s="52"/>
      <c r="D210" s="52"/>
      <c r="E210" s="52"/>
      <c r="F210" s="52"/>
      <c r="G210" s="53"/>
      <c r="H210" s="53"/>
      <c r="I210" s="52"/>
      <c r="J210" s="52"/>
      <c r="K210" s="52"/>
      <c r="L210" s="51"/>
      <c r="M210" s="52"/>
      <c r="N210" s="52"/>
      <c r="O210" s="53"/>
      <c r="P210" s="52"/>
      <c r="Q210" s="52"/>
      <c r="R210" s="53"/>
      <c r="S210" s="52"/>
      <c r="T210" s="53"/>
      <c r="U210" s="52"/>
      <c r="V210" s="52"/>
      <c r="W210" s="52"/>
      <c r="X210" s="52"/>
      <c r="Y210" s="52"/>
      <c r="Z210" s="52"/>
      <c r="AA210" s="52"/>
      <c r="AB210" s="53"/>
      <c r="AC210" s="52"/>
      <c r="AD210" s="64"/>
      <c r="AE210" s="52"/>
      <c r="AF210" s="52"/>
      <c r="AG210" s="52"/>
      <c r="AH210" s="52"/>
      <c r="AI210" s="52"/>
      <c r="AJ210" s="52"/>
      <c r="AK210" s="52"/>
      <c r="AL210" s="52"/>
      <c r="AM210" s="52"/>
      <c r="AN210" s="52"/>
      <c r="AO210" s="52"/>
      <c r="AP210" s="52"/>
      <c r="AQ210" s="52"/>
      <c r="AR210" s="52"/>
      <c r="AS210" s="52"/>
      <c r="AT210" s="53"/>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3"/>
      <c r="BY210" s="53"/>
      <c r="BZ210" s="53"/>
      <c r="CA210" s="53"/>
      <c r="CB210" s="53"/>
      <c r="CC210" s="52"/>
      <c r="CD210" s="64"/>
      <c r="CE210" s="51"/>
      <c r="CF210" s="70"/>
      <c r="CG210" s="71"/>
      <c r="CH210" s="51"/>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70"/>
      <c r="DO210" s="70"/>
      <c r="DP210" s="52"/>
      <c r="DQ210" s="74"/>
      <c r="DR210" s="74"/>
    </row>
    <row r="211" spans="1:122">
      <c r="A211" s="51"/>
      <c r="B211" s="51"/>
      <c r="C211" s="52"/>
      <c r="D211" s="52"/>
      <c r="E211" s="52"/>
      <c r="F211" s="52"/>
      <c r="G211" s="53"/>
      <c r="H211" s="53"/>
      <c r="I211" s="52"/>
      <c r="J211" s="52"/>
      <c r="K211" s="52"/>
      <c r="L211" s="51"/>
      <c r="M211" s="52"/>
      <c r="N211" s="52"/>
      <c r="O211" s="53"/>
      <c r="P211" s="52"/>
      <c r="Q211" s="52"/>
      <c r="R211" s="53"/>
      <c r="S211" s="52"/>
      <c r="T211" s="53"/>
      <c r="U211" s="52"/>
      <c r="V211" s="52"/>
      <c r="W211" s="52"/>
      <c r="X211" s="52"/>
      <c r="Y211" s="52"/>
      <c r="Z211" s="52"/>
      <c r="AA211" s="52"/>
      <c r="AB211" s="53"/>
      <c r="AC211" s="52"/>
      <c r="AD211" s="64"/>
      <c r="AE211" s="52"/>
      <c r="AF211" s="52"/>
      <c r="AG211" s="52"/>
      <c r="AH211" s="52"/>
      <c r="AI211" s="52"/>
      <c r="AJ211" s="52"/>
      <c r="AK211" s="52"/>
      <c r="AL211" s="52"/>
      <c r="AM211" s="52"/>
      <c r="AN211" s="52"/>
      <c r="AO211" s="52"/>
      <c r="AP211" s="52"/>
      <c r="AQ211" s="52"/>
      <c r="AR211" s="52"/>
      <c r="AS211" s="52"/>
      <c r="AT211" s="53"/>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3"/>
      <c r="BY211" s="53"/>
      <c r="BZ211" s="53"/>
      <c r="CA211" s="53"/>
      <c r="CB211" s="53"/>
      <c r="CC211" s="52"/>
      <c r="CD211" s="64"/>
      <c r="CE211" s="51"/>
      <c r="CF211" s="70"/>
      <c r="CG211" s="71"/>
      <c r="CH211" s="51"/>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70"/>
      <c r="DO211" s="70"/>
      <c r="DP211" s="52"/>
      <c r="DQ211" s="74"/>
      <c r="DR211" s="74"/>
    </row>
    <row r="212" spans="1:122">
      <c r="A212" s="51"/>
      <c r="B212" s="51"/>
      <c r="C212" s="52"/>
      <c r="D212" s="52"/>
      <c r="E212" s="52"/>
      <c r="F212" s="52"/>
      <c r="G212" s="53"/>
      <c r="H212" s="53"/>
      <c r="I212" s="52"/>
      <c r="J212" s="52"/>
      <c r="K212" s="52"/>
      <c r="L212" s="51"/>
      <c r="M212" s="52"/>
      <c r="N212" s="52"/>
      <c r="O212" s="53"/>
      <c r="P212" s="52"/>
      <c r="Q212" s="52"/>
      <c r="R212" s="53"/>
      <c r="S212" s="52"/>
      <c r="T212" s="53"/>
      <c r="U212" s="52"/>
      <c r="V212" s="52"/>
      <c r="W212" s="52"/>
      <c r="X212" s="52"/>
      <c r="Y212" s="52"/>
      <c r="Z212" s="52"/>
      <c r="AA212" s="52"/>
      <c r="AB212" s="53"/>
      <c r="AC212" s="52"/>
      <c r="AD212" s="64"/>
      <c r="AE212" s="52"/>
      <c r="AF212" s="52"/>
      <c r="AG212" s="52"/>
      <c r="AH212" s="52"/>
      <c r="AI212" s="52"/>
      <c r="AJ212" s="52"/>
      <c r="AK212" s="52"/>
      <c r="AL212" s="52"/>
      <c r="AM212" s="52"/>
      <c r="AN212" s="52"/>
      <c r="AO212" s="52"/>
      <c r="AP212" s="52"/>
      <c r="AQ212" s="52"/>
      <c r="AR212" s="52"/>
      <c r="AS212" s="52"/>
      <c r="AT212" s="53"/>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3"/>
      <c r="BY212" s="53"/>
      <c r="BZ212" s="53"/>
      <c r="CA212" s="53"/>
      <c r="CB212" s="53"/>
      <c r="CC212" s="52"/>
      <c r="CD212" s="64"/>
      <c r="CE212" s="51"/>
      <c r="CF212" s="70"/>
      <c r="CG212" s="71"/>
      <c r="CH212" s="51"/>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70"/>
      <c r="DO212" s="70"/>
      <c r="DP212" s="52"/>
      <c r="DQ212" s="74"/>
      <c r="DR212" s="74"/>
    </row>
    <row r="213" spans="1:122">
      <c r="A213" s="51"/>
      <c r="B213" s="51"/>
      <c r="C213" s="52"/>
      <c r="D213" s="52"/>
      <c r="E213" s="52"/>
      <c r="F213" s="52"/>
      <c r="G213" s="53"/>
      <c r="H213" s="53"/>
      <c r="I213" s="52"/>
      <c r="J213" s="52"/>
      <c r="K213" s="52"/>
      <c r="L213" s="51"/>
      <c r="M213" s="52"/>
      <c r="N213" s="52"/>
      <c r="O213" s="53"/>
      <c r="P213" s="52"/>
      <c r="Q213" s="52"/>
      <c r="R213" s="53"/>
      <c r="S213" s="52"/>
      <c r="T213" s="53"/>
      <c r="U213" s="52"/>
      <c r="V213" s="52"/>
      <c r="W213" s="52"/>
      <c r="X213" s="52"/>
      <c r="Y213" s="52"/>
      <c r="Z213" s="52"/>
      <c r="AA213" s="52"/>
      <c r="AB213" s="53"/>
      <c r="AC213" s="52"/>
      <c r="AD213" s="64"/>
      <c r="AE213" s="52"/>
      <c r="AF213" s="52"/>
      <c r="AG213" s="52"/>
      <c r="AH213" s="52"/>
      <c r="AI213" s="52"/>
      <c r="AJ213" s="52"/>
      <c r="AK213" s="52"/>
      <c r="AL213" s="52"/>
      <c r="AM213" s="52"/>
      <c r="AN213" s="52"/>
      <c r="AO213" s="52"/>
      <c r="AP213" s="52"/>
      <c r="AQ213" s="52"/>
      <c r="AR213" s="52"/>
      <c r="AS213" s="52"/>
      <c r="AT213" s="53"/>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3"/>
      <c r="BY213" s="53"/>
      <c r="BZ213" s="53"/>
      <c r="CA213" s="53"/>
      <c r="CB213" s="53"/>
      <c r="CC213" s="52"/>
      <c r="CD213" s="64"/>
      <c r="CE213" s="51"/>
      <c r="CF213" s="70"/>
      <c r="CG213" s="71"/>
      <c r="CH213" s="51"/>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70"/>
      <c r="DO213" s="70"/>
      <c r="DP213" s="52"/>
      <c r="DQ213" s="74"/>
      <c r="DR213" s="74"/>
    </row>
    <row r="214" spans="1:122">
      <c r="A214" s="51"/>
      <c r="B214" s="51"/>
      <c r="C214" s="52"/>
      <c r="D214" s="52"/>
      <c r="E214" s="52"/>
      <c r="F214" s="52"/>
      <c r="G214" s="53"/>
      <c r="H214" s="53"/>
      <c r="I214" s="52"/>
      <c r="J214" s="52"/>
      <c r="K214" s="52"/>
      <c r="L214" s="51"/>
      <c r="M214" s="52"/>
      <c r="N214" s="52"/>
      <c r="O214" s="53"/>
      <c r="P214" s="52"/>
      <c r="Q214" s="52"/>
      <c r="R214" s="53"/>
      <c r="S214" s="52"/>
      <c r="T214" s="53"/>
      <c r="U214" s="52"/>
      <c r="V214" s="52"/>
      <c r="W214" s="52"/>
      <c r="X214" s="52"/>
      <c r="Y214" s="52"/>
      <c r="Z214" s="52"/>
      <c r="AA214" s="52"/>
      <c r="AB214" s="53"/>
      <c r="AC214" s="52"/>
      <c r="AD214" s="64"/>
      <c r="AE214" s="52"/>
      <c r="AF214" s="52"/>
      <c r="AG214" s="52"/>
      <c r="AH214" s="52"/>
      <c r="AI214" s="52"/>
      <c r="AJ214" s="52"/>
      <c r="AK214" s="52"/>
      <c r="AL214" s="52"/>
      <c r="AM214" s="52"/>
      <c r="AN214" s="52"/>
      <c r="AO214" s="52"/>
      <c r="AP214" s="52"/>
      <c r="AQ214" s="52"/>
      <c r="AR214" s="52"/>
      <c r="AS214" s="52"/>
      <c r="AT214" s="53"/>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3"/>
      <c r="BY214" s="53"/>
      <c r="BZ214" s="53"/>
      <c r="CA214" s="53"/>
      <c r="CB214" s="53"/>
      <c r="CC214" s="52"/>
      <c r="CD214" s="64"/>
      <c r="CE214" s="51"/>
      <c r="CF214" s="70"/>
      <c r="CG214" s="71"/>
      <c r="CH214" s="51"/>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70"/>
      <c r="DO214" s="70"/>
      <c r="DP214" s="52"/>
      <c r="DQ214" s="74"/>
      <c r="DR214" s="74"/>
    </row>
    <row r="215" spans="1:122">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0"/>
  <sheetViews>
    <sheetView view="pageBreakPreview" zoomScaleNormal="70" zoomScaleSheetLayoutView="100" workbookViewId="0">
      <selection activeCell="A6" sqref="A6"/>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736</v>
      </c>
      <c r="B2" s="28"/>
      <c r="C2" s="28"/>
      <c r="D2" s="29"/>
      <c r="E2" s="30" t="s">
        <v>736</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27200451700</v>
      </c>
      <c r="C8" s="33"/>
      <c r="D8" s="33"/>
      <c r="E8" s="34" t="s">
        <v>465</v>
      </c>
      <c r="F8" s="36" t="str">
        <f>MIDB($E$2,9,11)</f>
        <v>27200451700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0013112</v>
      </c>
      <c r="C12" s="33"/>
      <c r="D12" s="33"/>
      <c r="E12" s="34" t="s">
        <v>469</v>
      </c>
      <c r="F12" s="36" t="str">
        <f>MIDB($E$2,20,7)</f>
        <v>0013112</v>
      </c>
      <c r="G12" s="34"/>
      <c r="H12" s="34"/>
    </row>
    <row r="13" spans="1:8">
      <c r="A13" s="33" t="s">
        <v>470</v>
      </c>
      <c r="B13" s="35" t="str">
        <f>MIDB($A$2,27,11)</f>
        <v>27200451701</v>
      </c>
      <c r="C13" s="33"/>
      <c r="D13" s="33"/>
      <c r="E13" s="34" t="s">
        <v>470</v>
      </c>
      <c r="F13" s="36" t="str">
        <f>MIDB($E$2,27,11)</f>
        <v>27200451701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0013112</v>
      </c>
      <c r="C17" s="33"/>
      <c r="D17" s="33"/>
      <c r="E17" s="34" t="s">
        <v>471</v>
      </c>
      <c r="F17" s="36" t="str">
        <f>MIDB($E$2,38,7)</f>
        <v>0013112</v>
      </c>
      <c r="G17" s="34"/>
      <c r="H17" s="34"/>
    </row>
    <row r="18" spans="1:8">
      <c r="A18" s="33" t="s">
        <v>472</v>
      </c>
      <c r="B18" s="35" t="str">
        <f>MIDB($A$2,45,8)</f>
        <v>      92</v>
      </c>
      <c r="C18" s="33"/>
      <c r="D18" s="33"/>
      <c r="E18" s="34" t="s">
        <v>472</v>
      </c>
      <c r="F18" s="36" t="str">
        <f>MIDB($E$2,45,8)</f>
        <v>      92</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0105</v>
      </c>
      <c r="C25" s="33"/>
      <c r="D25" s="33"/>
      <c r="E25" s="34" t="s">
        <v>479</v>
      </c>
      <c r="F25" s="36" t="str">
        <f>MIDB($E$2,65,4)</f>
        <v>0105</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5</v>
      </c>
      <c r="C29" s="33"/>
      <c r="D29" s="33"/>
      <c r="E29" s="34" t="s">
        <v>482</v>
      </c>
      <c r="F29" s="37" t="str">
        <f>MIDB($E$2,73,1)</f>
        <v>5</v>
      </c>
      <c r="G29" s="34"/>
      <c r="H29" s="34"/>
    </row>
    <row r="30" spans="1:8">
      <c r="A30" s="33" t="s">
        <v>483</v>
      </c>
      <c r="B30" s="37" t="str">
        <f>MIDB($A$2,74,1)</f>
        <v>5</v>
      </c>
      <c r="C30" s="33"/>
      <c r="D30" s="33"/>
      <c r="E30" s="34" t="s">
        <v>483</v>
      </c>
      <c r="F30" s="37" t="str">
        <f>MIDB($E$2,74,1)</f>
        <v>5</v>
      </c>
      <c r="G30" s="34"/>
      <c r="H30" s="34"/>
    </row>
    <row r="31" spans="1:8">
      <c r="A31" s="33" t="s">
        <v>484</v>
      </c>
      <c r="B31" s="37" t="str">
        <f>MIDB($A$2,75,1)</f>
        <v>5</v>
      </c>
      <c r="C31" s="33"/>
      <c r="D31" s="33"/>
      <c r="E31" s="34" t="s">
        <v>484</v>
      </c>
      <c r="F31" s="37" t="str">
        <f>MIDB($E$2,75,1)</f>
        <v>5</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007925</v>
      </c>
      <c r="C44" s="38"/>
      <c r="D44" s="38"/>
      <c r="E44" s="39" t="s">
        <v>495</v>
      </c>
      <c r="F44" s="36" t="str">
        <f>MIDB($E$2,105,6)</f>
        <v>007925</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row r="62" spans="1:8">
      <c r="A62" s="25" t="s">
        <v>459</v>
      </c>
      <c r="B62" s="25"/>
      <c r="C62" s="25"/>
      <c r="D62" s="25"/>
      <c r="E62" s="26" t="s">
        <v>460</v>
      </c>
      <c r="F62" s="26"/>
      <c r="G62" s="26"/>
      <c r="H62" s="26"/>
    </row>
    <row r="63" spans="1:8">
      <c r="A63" s="27" t="s">
        <v>737</v>
      </c>
      <c r="B63" s="28"/>
      <c r="C63" s="28"/>
      <c r="D63" s="29"/>
      <c r="E63" s="30" t="s">
        <v>737</v>
      </c>
      <c r="F63" s="31"/>
      <c r="G63" s="31"/>
      <c r="H63" s="32"/>
    </row>
    <row r="64" spans="1:8">
      <c r="A64" s="25"/>
      <c r="B64" s="25"/>
      <c r="C64" s="25"/>
      <c r="D64" s="25"/>
      <c r="E64" s="26"/>
      <c r="F64" s="26"/>
      <c r="G64" s="26"/>
      <c r="H64" s="26"/>
    </row>
    <row r="65" spans="1:8">
      <c r="A65" s="33" t="s">
        <v>461</v>
      </c>
      <c r="B65" s="33"/>
      <c r="C65" s="33"/>
      <c r="D65" s="33"/>
      <c r="E65" s="34" t="s">
        <v>461</v>
      </c>
      <c r="F65" s="34"/>
      <c r="G65" s="34"/>
      <c r="H65" s="34"/>
    </row>
    <row r="66" spans="1:8">
      <c r="A66" s="33" t="s">
        <v>462</v>
      </c>
      <c r="B66" s="33"/>
      <c r="C66" s="33"/>
      <c r="D66" s="33"/>
      <c r="E66" s="34" t="s">
        <v>462</v>
      </c>
      <c r="F66" s="34"/>
      <c r="G66" s="34"/>
      <c r="H66" s="34"/>
    </row>
    <row r="67" spans="1:8">
      <c r="A67" s="33" t="s">
        <v>463</v>
      </c>
      <c r="B67" s="35" t="str">
        <f>MIDB($A$63,1,8)</f>
        <v>20221109</v>
      </c>
      <c r="C67" s="33"/>
      <c r="D67" s="33"/>
      <c r="E67" s="34" t="s">
        <v>463</v>
      </c>
      <c r="F67" s="36" t="str">
        <f>MIDB($E$63,1,8)</f>
        <v>20221109</v>
      </c>
      <c r="G67" s="34"/>
      <c r="H67" s="34"/>
    </row>
    <row r="68" spans="1:8">
      <c r="A68" s="33" t="s">
        <v>464</v>
      </c>
      <c r="B68" s="33"/>
      <c r="C68" s="33"/>
      <c r="D68" s="33"/>
      <c r="E68" s="34" t="s">
        <v>464</v>
      </c>
      <c r="F68" s="34"/>
      <c r="G68" s="34"/>
      <c r="H68" s="34"/>
    </row>
    <row r="69" spans="1:8">
      <c r="A69" s="33" t="s">
        <v>465</v>
      </c>
      <c r="B69" s="35" t="str">
        <f>MIDB($A$63,9,11)</f>
        <v>27200451700</v>
      </c>
      <c r="C69" s="33"/>
      <c r="D69" s="33"/>
      <c r="E69" s="34" t="s">
        <v>465</v>
      </c>
      <c r="F69" s="36" t="str">
        <f>MIDB($E$63,9,11)</f>
        <v>27200451700</v>
      </c>
      <c r="G69" s="34"/>
      <c r="H69" s="34"/>
    </row>
    <row r="70" spans="1:8">
      <c r="A70" s="33" t="s">
        <v>466</v>
      </c>
      <c r="B70" s="33"/>
      <c r="C70" s="33"/>
      <c r="D70" s="33"/>
      <c r="E70" s="34" t="s">
        <v>466</v>
      </c>
      <c r="F70" s="34"/>
      <c r="G70" s="34"/>
      <c r="H70" s="34"/>
    </row>
    <row r="71" spans="1:8">
      <c r="A71" s="33" t="s">
        <v>467</v>
      </c>
      <c r="B71" s="33"/>
      <c r="C71" s="33"/>
      <c r="D71" s="33"/>
      <c r="E71" s="34" t="s">
        <v>467</v>
      </c>
      <c r="F71" s="34"/>
      <c r="G71" s="34"/>
      <c r="H71" s="34"/>
    </row>
    <row r="72" spans="1:8">
      <c r="A72" s="33" t="s">
        <v>468</v>
      </c>
      <c r="B72" s="33"/>
      <c r="C72" s="33"/>
      <c r="D72" s="33"/>
      <c r="E72" s="34" t="s">
        <v>468</v>
      </c>
      <c r="F72" s="34"/>
      <c r="G72" s="34"/>
      <c r="H72" s="34"/>
    </row>
    <row r="73" spans="1:8">
      <c r="A73" s="33" t="s">
        <v>469</v>
      </c>
      <c r="B73" s="35" t="str">
        <f>MIDB($A$63,20,7)</f>
        <v>0011593</v>
      </c>
      <c r="C73" s="33"/>
      <c r="D73" s="33"/>
      <c r="E73" s="34" t="s">
        <v>469</v>
      </c>
      <c r="F73" s="36" t="str">
        <f>MIDB($E$63,20,7)</f>
        <v>0011593</v>
      </c>
      <c r="G73" s="34"/>
      <c r="H73" s="34"/>
    </row>
    <row r="74" spans="1:8">
      <c r="A74" s="33" t="s">
        <v>470</v>
      </c>
      <c r="B74" s="35" t="str">
        <f>MIDB($A$63,27,11)</f>
        <v>27200451701</v>
      </c>
      <c r="C74" s="33"/>
      <c r="D74" s="33"/>
      <c r="E74" s="34" t="s">
        <v>470</v>
      </c>
      <c r="F74" s="36" t="str">
        <f>MIDB($E$63,27,11)</f>
        <v>27200451701</v>
      </c>
      <c r="G74" s="34"/>
      <c r="H74" s="34"/>
    </row>
    <row r="75" spans="1:8">
      <c r="A75" s="33" t="s">
        <v>466</v>
      </c>
      <c r="B75" s="33"/>
      <c r="C75" s="33"/>
      <c r="D75" s="33"/>
      <c r="E75" s="34" t="s">
        <v>466</v>
      </c>
      <c r="F75" s="34"/>
      <c r="G75" s="34"/>
      <c r="H75" s="34"/>
    </row>
    <row r="76" spans="1:8">
      <c r="A76" s="33" t="s">
        <v>467</v>
      </c>
      <c r="B76" s="33"/>
      <c r="C76" s="33"/>
      <c r="D76" s="33"/>
      <c r="E76" s="34" t="s">
        <v>467</v>
      </c>
      <c r="F76" s="34"/>
      <c r="G76" s="34"/>
      <c r="H76" s="34"/>
    </row>
    <row r="77" spans="1:8">
      <c r="A77" s="33" t="s">
        <v>468</v>
      </c>
      <c r="B77" s="33"/>
      <c r="C77" s="33"/>
      <c r="D77" s="33"/>
      <c r="E77" s="34" t="s">
        <v>468</v>
      </c>
      <c r="F77" s="34"/>
      <c r="G77" s="34"/>
      <c r="H77" s="34"/>
    </row>
    <row r="78" spans="1:8">
      <c r="A78" s="33" t="s">
        <v>471</v>
      </c>
      <c r="B78" s="35" t="str">
        <f>MIDB($A$63,38,7)</f>
        <v>0011593</v>
      </c>
      <c r="C78" s="33"/>
      <c r="D78" s="33"/>
      <c r="E78" s="34" t="s">
        <v>471</v>
      </c>
      <c r="F78" s="36" t="str">
        <f>MIDB($E$63,38,7)</f>
        <v>0011593</v>
      </c>
      <c r="G78" s="34"/>
      <c r="H78" s="34"/>
    </row>
    <row r="79" spans="1:8">
      <c r="A79" s="33" t="s">
        <v>472</v>
      </c>
      <c r="B79" s="35" t="str">
        <f>MIDB($A$63,45,8)</f>
        <v>     1.2</v>
      </c>
      <c r="C79" s="33"/>
      <c r="D79" s="33"/>
      <c r="E79" s="34" t="s">
        <v>472</v>
      </c>
      <c r="F79" s="36" t="str">
        <f>MIDB($E$63,45,8)</f>
        <v>     1.2</v>
      </c>
      <c r="G79" s="34"/>
      <c r="H79" s="34"/>
    </row>
    <row r="80" spans="1:8">
      <c r="A80" s="33" t="s">
        <v>473</v>
      </c>
      <c r="B80" s="33"/>
      <c r="C80" s="33"/>
      <c r="D80" s="33"/>
      <c r="E80" s="34" t="s">
        <v>473</v>
      </c>
      <c r="F80" s="34"/>
      <c r="G80" s="34"/>
      <c r="H80" s="34"/>
    </row>
    <row r="81" spans="1:8">
      <c r="A81" s="33" t="s">
        <v>474</v>
      </c>
      <c r="B81" s="35" t="str">
        <f>MIDB($A$63,53,8)</f>
        <v>        </v>
      </c>
      <c r="C81" s="33"/>
      <c r="D81" s="33"/>
      <c r="E81" s="34" t="s">
        <v>474</v>
      </c>
      <c r="F81" s="36" t="str">
        <f>MIDB($E$63,53,8)</f>
        <v>        </v>
      </c>
      <c r="G81" s="34"/>
      <c r="H81" s="34"/>
    </row>
    <row r="82" spans="1:8">
      <c r="A82" s="33" t="s">
        <v>475</v>
      </c>
      <c r="B82" s="33"/>
      <c r="C82" s="33"/>
      <c r="D82" s="33"/>
      <c r="E82" s="34" t="s">
        <v>475</v>
      </c>
      <c r="F82" s="34"/>
      <c r="G82" s="34"/>
      <c r="H82" s="34"/>
    </row>
    <row r="83" spans="1:8">
      <c r="A83" s="33" t="s">
        <v>476</v>
      </c>
      <c r="B83" s="35" t="str">
        <f>MIDB($A$63,61,1)</f>
        <v> </v>
      </c>
      <c r="C83" s="33"/>
      <c r="D83" s="33"/>
      <c r="E83" s="34" t="s">
        <v>476</v>
      </c>
      <c r="F83" s="36" t="str">
        <f>MIDB($E$63,61,1)</f>
        <v> </v>
      </c>
      <c r="G83" s="34"/>
      <c r="H83" s="34"/>
    </row>
    <row r="84" spans="1:8">
      <c r="A84" s="33" t="s">
        <v>477</v>
      </c>
      <c r="B84" s="110"/>
      <c r="C84" s="33"/>
      <c r="D84" s="33"/>
      <c r="E84" s="34" t="s">
        <v>477</v>
      </c>
      <c r="F84" s="111"/>
      <c r="G84" s="34"/>
      <c r="H84" s="34"/>
    </row>
    <row r="85" spans="1:8">
      <c r="A85" s="33" t="s">
        <v>478</v>
      </c>
      <c r="B85" s="35" t="str">
        <f>MIDB($A$63,63,3)</f>
        <v>   </v>
      </c>
      <c r="C85" s="33"/>
      <c r="D85" s="33"/>
      <c r="E85" s="34" t="s">
        <v>478</v>
      </c>
      <c r="F85" s="36" t="str">
        <f>MIDB($E$63,63,3)</f>
        <v>   </v>
      </c>
      <c r="G85" s="34"/>
      <c r="H85" s="34"/>
    </row>
    <row r="86" spans="1:8">
      <c r="A86" s="33" t="s">
        <v>479</v>
      </c>
      <c r="B86" s="35" t="str">
        <f>MIDB($A$63,65,4)</f>
        <v>    </v>
      </c>
      <c r="C86" s="33"/>
      <c r="D86" s="33"/>
      <c r="E86" s="34" t="s">
        <v>479</v>
      </c>
      <c r="F86" s="36" t="str">
        <f>MIDB($E$63,65,4)</f>
        <v>    </v>
      </c>
      <c r="G86" s="34"/>
      <c r="H86" s="34"/>
    </row>
    <row r="87" spans="1:8">
      <c r="A87" s="33" t="s">
        <v>480</v>
      </c>
      <c r="B87" s="33"/>
      <c r="C87" s="33"/>
      <c r="D87" s="33"/>
      <c r="E87" s="34" t="s">
        <v>480</v>
      </c>
      <c r="F87" s="34"/>
      <c r="G87" s="34"/>
      <c r="H87" s="34"/>
    </row>
    <row r="88" spans="1:8">
      <c r="A88" s="33" t="s">
        <v>481</v>
      </c>
      <c r="B88" s="35" t="str">
        <f>MIDB($A$63,69,4)</f>
        <v>    </v>
      </c>
      <c r="C88" s="33"/>
      <c r="D88" s="33"/>
      <c r="E88" s="34" t="s">
        <v>481</v>
      </c>
      <c r="F88" s="36" t="str">
        <f>MIDB($E$63,69,4)</f>
        <v>    </v>
      </c>
      <c r="G88" s="34"/>
      <c r="H88" s="34"/>
    </row>
    <row r="89" spans="1:8">
      <c r="A89" s="33" t="s">
        <v>480</v>
      </c>
      <c r="B89" s="33"/>
      <c r="C89" s="33"/>
      <c r="D89" s="33"/>
      <c r="E89" s="34" t="s">
        <v>480</v>
      </c>
      <c r="F89" s="34"/>
      <c r="G89" s="34"/>
      <c r="H89" s="34"/>
    </row>
    <row r="90" spans="1:8">
      <c r="A90" s="33" t="s">
        <v>482</v>
      </c>
      <c r="B90" s="37" t="str">
        <f>MIDB($A$63,73,1)</f>
        <v>5</v>
      </c>
      <c r="C90" s="33"/>
      <c r="D90" s="33"/>
      <c r="E90" s="34" t="s">
        <v>482</v>
      </c>
      <c r="F90" s="37" t="str">
        <f>MIDB($E$63,73,1)</f>
        <v>5</v>
      </c>
      <c r="G90" s="34"/>
      <c r="H90" s="34"/>
    </row>
    <row r="91" spans="1:8">
      <c r="A91" s="33" t="s">
        <v>483</v>
      </c>
      <c r="B91" s="37" t="str">
        <f>MIDB($A$63,74,1)</f>
        <v>5</v>
      </c>
      <c r="C91" s="33"/>
      <c r="D91" s="33"/>
      <c r="E91" s="34" t="s">
        <v>483</v>
      </c>
      <c r="F91" s="37" t="str">
        <f>MIDB($E$63,74,1)</f>
        <v>5</v>
      </c>
      <c r="G91" s="34"/>
      <c r="H91" s="34"/>
    </row>
    <row r="92" spans="1:8">
      <c r="A92" s="33" t="s">
        <v>484</v>
      </c>
      <c r="B92" s="37" t="str">
        <f>MIDB($A$63,75,1)</f>
        <v>5</v>
      </c>
      <c r="C92" s="33"/>
      <c r="D92" s="33"/>
      <c r="E92" s="34" t="s">
        <v>484</v>
      </c>
      <c r="F92" s="37" t="str">
        <f>MIDB($E$63,75,1)</f>
        <v>5</v>
      </c>
      <c r="G92" s="34"/>
      <c r="H92" s="34"/>
    </row>
    <row r="93" spans="1:8">
      <c r="A93" s="33" t="s">
        <v>485</v>
      </c>
      <c r="B93" s="35" t="str">
        <f>MIDB($A$63,76,3)</f>
        <v>   </v>
      </c>
      <c r="C93" s="33"/>
      <c r="D93" s="33"/>
      <c r="E93" s="34" t="s">
        <v>485</v>
      </c>
      <c r="F93" s="36" t="str">
        <f>MIDB($A$63,76,3)</f>
        <v>   </v>
      </c>
      <c r="G93" s="34"/>
      <c r="H93" s="34"/>
    </row>
    <row r="94" spans="1:8">
      <c r="A94" s="33" t="s">
        <v>486</v>
      </c>
      <c r="B94" s="35" t="str">
        <f>MIDB($A$63,79,3)</f>
        <v>001</v>
      </c>
      <c r="C94" s="33"/>
      <c r="D94" s="33"/>
      <c r="E94" s="34" t="s">
        <v>486</v>
      </c>
      <c r="F94" s="36" t="str">
        <f>MIDB($E$63,79,3)</f>
        <v>001</v>
      </c>
      <c r="G94" s="34"/>
      <c r="H94" s="34"/>
    </row>
    <row r="95" spans="1:8">
      <c r="A95" s="33" t="s">
        <v>487</v>
      </c>
      <c r="B95" s="35" t="str">
        <f>MIDB($A$63,82,8)</f>
        <v>        </v>
      </c>
      <c r="C95" s="33"/>
      <c r="D95" s="33"/>
      <c r="E95" s="34" t="s">
        <v>487</v>
      </c>
      <c r="F95" s="36" t="str">
        <f>MIDB($E$63,82,8)</f>
        <v>        </v>
      </c>
      <c r="G95" s="34"/>
      <c r="H95" s="34"/>
    </row>
    <row r="96" spans="1:8">
      <c r="A96" s="33" t="s">
        <v>488</v>
      </c>
      <c r="B96" s="33"/>
      <c r="C96" s="33"/>
      <c r="D96" s="33"/>
      <c r="E96" s="34" t="s">
        <v>488</v>
      </c>
      <c r="F96" s="34"/>
      <c r="G96" s="34"/>
      <c r="H96" s="34"/>
    </row>
    <row r="97" spans="1:8">
      <c r="A97" s="33" t="s">
        <v>489</v>
      </c>
      <c r="B97" s="35" t="str">
        <f>MIDB($A$63,90,8)</f>
        <v>        </v>
      </c>
      <c r="C97" s="33"/>
      <c r="D97" s="33"/>
      <c r="E97" s="34" t="s">
        <v>489</v>
      </c>
      <c r="F97" s="36" t="str">
        <f>MIDB($E$63,90,8)</f>
        <v>        </v>
      </c>
      <c r="G97" s="34"/>
      <c r="H97" s="34"/>
    </row>
    <row r="98" spans="1:8">
      <c r="A98" s="33" t="s">
        <v>488</v>
      </c>
      <c r="B98" s="33"/>
      <c r="C98" s="33"/>
      <c r="D98" s="33"/>
      <c r="E98" s="34" t="s">
        <v>488</v>
      </c>
      <c r="F98" s="34"/>
      <c r="G98" s="34"/>
      <c r="H98" s="34"/>
    </row>
    <row r="99" spans="1:8">
      <c r="A99" s="33" t="s">
        <v>490</v>
      </c>
      <c r="B99" s="35" t="str">
        <f>MIDB($A$63,98,1)</f>
        <v>0</v>
      </c>
      <c r="C99" s="33"/>
      <c r="D99" s="33"/>
      <c r="E99" s="34" t="s">
        <v>490</v>
      </c>
      <c r="F99" s="36" t="str">
        <f>MIDB($E$63,98,1)</f>
        <v>0</v>
      </c>
      <c r="G99" s="34"/>
      <c r="H99" s="34"/>
    </row>
    <row r="100" spans="1:8">
      <c r="A100" s="33" t="s">
        <v>491</v>
      </c>
      <c r="B100" s="33"/>
      <c r="C100" s="33"/>
      <c r="D100" s="33"/>
      <c r="E100" s="34" t="s">
        <v>491</v>
      </c>
      <c r="F100" s="34"/>
      <c r="G100" s="34"/>
      <c r="H100" s="34"/>
    </row>
    <row r="101" spans="1:8">
      <c r="A101" s="38" t="s">
        <v>492</v>
      </c>
      <c r="B101" s="35" t="str">
        <f>MIDB($A$63,99,1)</f>
        <v>3</v>
      </c>
      <c r="C101" s="38"/>
      <c r="D101" s="38"/>
      <c r="E101" s="39" t="s">
        <v>492</v>
      </c>
      <c r="F101" s="36" t="str">
        <f>MIDB($E$63,99,1)</f>
        <v>3</v>
      </c>
      <c r="G101" s="39"/>
      <c r="H101" s="39"/>
    </row>
    <row r="102" spans="1:8">
      <c r="A102" s="38" t="s">
        <v>493</v>
      </c>
      <c r="B102" s="35" t="str">
        <f>MIDB($A$63,100,1)</f>
        <v>0</v>
      </c>
      <c r="C102" s="38"/>
      <c r="D102" s="38"/>
      <c r="E102" s="39" t="s">
        <v>493</v>
      </c>
      <c r="F102" s="36" t="str">
        <f>MIDB($E$63,100,1)</f>
        <v>0</v>
      </c>
      <c r="G102" s="39"/>
      <c r="H102" s="39"/>
    </row>
    <row r="103" spans="1:8">
      <c r="A103" s="38" t="s">
        <v>494</v>
      </c>
      <c r="B103" s="35" t="str">
        <f>MIDB($A$63,101,4)</f>
        <v>0054</v>
      </c>
      <c r="C103" s="38"/>
      <c r="D103" s="38"/>
      <c r="E103" s="39" t="s">
        <v>494</v>
      </c>
      <c r="F103" s="36" t="str">
        <f>MIDB($E$63,101,4)</f>
        <v>0054</v>
      </c>
      <c r="G103" s="39"/>
      <c r="H103" s="39"/>
    </row>
    <row r="104" spans="1:8">
      <c r="A104" s="38" t="s">
        <v>480</v>
      </c>
      <c r="B104" s="38"/>
      <c r="C104" s="38"/>
      <c r="D104" s="38"/>
      <c r="E104" s="39" t="s">
        <v>480</v>
      </c>
      <c r="F104" s="39"/>
      <c r="G104" s="39"/>
      <c r="H104" s="39"/>
    </row>
    <row r="105" spans="1:8">
      <c r="A105" s="38" t="s">
        <v>495</v>
      </c>
      <c r="B105" s="35" t="str">
        <f>MIDB($A$63,105,6)</f>
        <v>007925</v>
      </c>
      <c r="C105" s="38"/>
      <c r="D105" s="38"/>
      <c r="E105" s="39" t="s">
        <v>495</v>
      </c>
      <c r="F105" s="36" t="str">
        <f>MIDB($E$63,105,6)</f>
        <v>007925</v>
      </c>
      <c r="G105" s="39"/>
      <c r="H105" s="39"/>
    </row>
    <row r="106" spans="1:8">
      <c r="A106" s="38" t="s">
        <v>496</v>
      </c>
      <c r="B106" s="38"/>
      <c r="C106" s="38"/>
      <c r="D106" s="38"/>
      <c r="E106" s="39" t="s">
        <v>496</v>
      </c>
      <c r="F106" s="39"/>
      <c r="G106" s="39"/>
      <c r="H106" s="39"/>
    </row>
    <row r="107" spans="1:8">
      <c r="A107" s="38" t="s">
        <v>497</v>
      </c>
      <c r="B107" s="38"/>
      <c r="C107" s="38"/>
      <c r="D107" s="38"/>
      <c r="E107" s="39" t="s">
        <v>497</v>
      </c>
      <c r="F107" s="39"/>
      <c r="G107" s="39"/>
      <c r="H107" s="39"/>
    </row>
    <row r="108" spans="1:8">
      <c r="A108" s="38" t="s">
        <v>498</v>
      </c>
      <c r="B108" s="35" t="str">
        <f>MIDB($A$63,111,3)</f>
        <v>023</v>
      </c>
      <c r="C108" s="38"/>
      <c r="D108" s="38"/>
      <c r="E108" s="39" t="s">
        <v>498</v>
      </c>
      <c r="F108" s="36" t="str">
        <f>MIDB($E$63,111,3)</f>
        <v>023</v>
      </c>
      <c r="G108" s="39"/>
      <c r="H108" s="39"/>
    </row>
    <row r="109" spans="1:8">
      <c r="A109" s="38" t="s">
        <v>499</v>
      </c>
      <c r="B109" s="38"/>
      <c r="C109" s="38"/>
      <c r="D109" s="38"/>
      <c r="E109" s="39" t="s">
        <v>499</v>
      </c>
      <c r="F109" s="39"/>
      <c r="G109" s="39"/>
      <c r="H109" s="39"/>
    </row>
    <row r="110" spans="1:8">
      <c r="A110" s="38" t="s">
        <v>500</v>
      </c>
      <c r="B110" s="35" t="str">
        <f>MIDB($A$63,114,1)</f>
        <v>0</v>
      </c>
      <c r="C110" s="38"/>
      <c r="D110" s="38"/>
      <c r="E110" s="39" t="s">
        <v>500</v>
      </c>
      <c r="F110" s="36" t="str">
        <f>MIDB($E$63,114,1)</f>
        <v>0</v>
      </c>
      <c r="G110" s="39"/>
      <c r="H110" s="39"/>
    </row>
    <row r="111" spans="1:8">
      <c r="A111" s="38" t="s">
        <v>501</v>
      </c>
      <c r="B111" s="35" t="str">
        <f>MIDB($A$63,115,1)</f>
        <v>0</v>
      </c>
      <c r="C111" s="38"/>
      <c r="D111" s="38"/>
      <c r="E111" s="39" t="s">
        <v>501</v>
      </c>
      <c r="F111" s="36" t="str">
        <f>MIDB($E$63,115,1)</f>
        <v>0</v>
      </c>
      <c r="G111" s="39"/>
      <c r="H111" s="39"/>
    </row>
    <row r="112" spans="1:8">
      <c r="A112" s="38" t="s">
        <v>502</v>
      </c>
      <c r="B112" s="35" t="str">
        <f>MIDB($A$63,116,1)</f>
        <v> </v>
      </c>
      <c r="C112" s="38"/>
      <c r="D112" s="38"/>
      <c r="E112" s="39" t="s">
        <v>502</v>
      </c>
      <c r="F112" s="36" t="str">
        <f>MIDB($E$63,116,1)</f>
        <v> </v>
      </c>
      <c r="G112" s="39"/>
      <c r="H112" s="39"/>
    </row>
    <row r="113" spans="1:8">
      <c r="A113" s="38" t="s">
        <v>503</v>
      </c>
      <c r="B113" s="35" t="str">
        <f>MIDB($A$63,117,1)</f>
        <v> </v>
      </c>
      <c r="C113" s="38"/>
      <c r="D113" s="38"/>
      <c r="E113" s="39" t="s">
        <v>503</v>
      </c>
      <c r="F113" s="36" t="str">
        <f>MIDB($E$63,117,1)</f>
        <v> </v>
      </c>
      <c r="G113" s="39"/>
      <c r="H113" s="39"/>
    </row>
    <row r="114" spans="1:8">
      <c r="A114" s="38" t="s">
        <v>504</v>
      </c>
      <c r="B114" s="35" t="str">
        <f>MIDB($A$63,118,1)</f>
        <v> </v>
      </c>
      <c r="C114" s="38"/>
      <c r="D114" s="38"/>
      <c r="E114" s="39" t="s">
        <v>504</v>
      </c>
      <c r="F114" s="36" t="str">
        <f>MIDB($E$63,118,1)</f>
        <v> </v>
      </c>
      <c r="G114" s="39"/>
      <c r="H114" s="39"/>
    </row>
    <row r="115" spans="1:8">
      <c r="A115" s="38" t="s">
        <v>505</v>
      </c>
      <c r="B115" s="35" t="str">
        <f>MIDB($A$63,119,1)</f>
        <v>0</v>
      </c>
      <c r="C115" s="38"/>
      <c r="D115" s="38"/>
      <c r="E115" s="39" t="s">
        <v>505</v>
      </c>
      <c r="F115" s="36" t="str">
        <f>MIDB($E$63,119,1)</f>
        <v>0</v>
      </c>
      <c r="G115" s="39"/>
      <c r="H115" s="39"/>
    </row>
    <row r="116" spans="1:8">
      <c r="A116" s="38" t="s">
        <v>491</v>
      </c>
      <c r="B116" s="38"/>
      <c r="C116" s="38"/>
      <c r="D116" s="38"/>
      <c r="E116" s="39" t="s">
        <v>491</v>
      </c>
      <c r="F116" s="39"/>
      <c r="G116" s="39"/>
      <c r="H116" s="39"/>
    </row>
    <row r="117" spans="1:8">
      <c r="A117" s="38" t="s">
        <v>506</v>
      </c>
      <c r="B117" s="35" t="str">
        <f>MIDB($A$63,120,3)</f>
        <v>001</v>
      </c>
      <c r="C117" s="38"/>
      <c r="D117" s="38"/>
      <c r="E117" s="39" t="s">
        <v>506</v>
      </c>
      <c r="F117" s="36" t="str">
        <f>MIDB($E$63,120,3)</f>
        <v>001</v>
      </c>
      <c r="G117" s="39"/>
      <c r="H117" s="39"/>
    </row>
    <row r="118" spans="1:8">
      <c r="A118" s="38" t="s">
        <v>507</v>
      </c>
      <c r="B118" s="35" t="str">
        <f>MIDB($A$63,123,28)</f>
        <v>                            </v>
      </c>
      <c r="C118" s="38"/>
      <c r="D118" s="38"/>
      <c r="E118" s="39" t="s">
        <v>507</v>
      </c>
      <c r="F118" s="36" t="str">
        <f>MIDB($E$63,123,28)</f>
        <v>                            </v>
      </c>
      <c r="G118" s="39"/>
      <c r="H118" s="39"/>
    </row>
    <row r="119" spans="1:8">
      <c r="A119" s="38" t="s">
        <v>488</v>
      </c>
      <c r="B119" s="38"/>
      <c r="C119" s="38"/>
      <c r="D119" s="38"/>
      <c r="E119" s="39" t="s">
        <v>488</v>
      </c>
      <c r="F119" s="39"/>
      <c r="G119" s="39"/>
      <c r="H119" s="39"/>
    </row>
    <row r="120" spans="1:8">
      <c r="A120" s="38" t="s">
        <v>508</v>
      </c>
      <c r="B120" s="38"/>
      <c r="C120" s="38"/>
      <c r="D120" s="38"/>
      <c r="E120" s="39" t="s">
        <v>508</v>
      </c>
      <c r="F120" s="39"/>
      <c r="G120" s="39"/>
      <c r="H120" s="39"/>
    </row>
  </sheetData>
  <mergeCells count="4">
    <mergeCell ref="A2:D2"/>
    <mergeCell ref="E2:H2"/>
    <mergeCell ref="A63:D63"/>
    <mergeCell ref="E63:H63"/>
  </mergeCells>
  <pageMargins left="0.751388888888889" right="0.751388888888889" top="1" bottom="1" header="0.507638888888889" footer="0.507638888888889"/>
  <pageSetup paperSize="9" scale="56" orientation="landscape" horizontalDpi="600"/>
  <headerFooter/>
  <rowBreaks count="1" manualBreakCount="1">
    <brk id="60" max="16383" man="1"/>
  </row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3" sqref="A3"/>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742</v>
      </c>
    </row>
    <row r="3" ht="30.75" spans="1:1">
      <c r="A3" s="23" t="s">
        <v>743</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744</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745</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746</v>
      </c>
      <c r="D70" s="76" t="s">
        <v>366</v>
      </c>
      <c r="E70" s="76" t="s">
        <v>367</v>
      </c>
      <c r="F70" s="76" t="s">
        <v>368</v>
      </c>
      <c r="G70" s="77">
        <v>1</v>
      </c>
      <c r="H70" s="77">
        <v>0</v>
      </c>
      <c r="I70" s="76" t="s">
        <v>234</v>
      </c>
      <c r="J70" s="76" t="s">
        <v>369</v>
      </c>
      <c r="K70" s="76" t="s">
        <v>369</v>
      </c>
      <c r="L70" s="75">
        <v>44874</v>
      </c>
      <c r="M70" s="76" t="s">
        <v>747</v>
      </c>
      <c r="N70" s="76" t="s">
        <v>366</v>
      </c>
      <c r="O70" s="77">
        <v>0</v>
      </c>
      <c r="P70" s="76" t="s">
        <v>748</v>
      </c>
      <c r="Q70" s="76" t="s">
        <v>749</v>
      </c>
      <c r="R70" s="77">
        <v>12</v>
      </c>
      <c r="S70" s="76" t="s">
        <v>750</v>
      </c>
      <c r="T70" s="77">
        <v>2</v>
      </c>
      <c r="U70" s="76" t="s">
        <v>368</v>
      </c>
      <c r="V70" s="76" t="s">
        <v>374</v>
      </c>
      <c r="W70" s="76" t="s">
        <v>234</v>
      </c>
      <c r="X70" s="76" t="s">
        <v>375</v>
      </c>
      <c r="Y70" s="76" t="s">
        <v>376</v>
      </c>
      <c r="Z70" s="76" t="s">
        <v>377</v>
      </c>
      <c r="AA70" s="76" t="s">
        <v>378</v>
      </c>
      <c r="AB70" s="77">
        <v>9000</v>
      </c>
      <c r="AC70" s="76" t="s">
        <v>379</v>
      </c>
      <c r="AD70" s="102">
        <v>44875.204849537</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751</v>
      </c>
      <c r="AY70" s="76" t="s">
        <v>752</v>
      </c>
      <c r="AZ70" s="76" t="s">
        <v>232</v>
      </c>
      <c r="BA70" s="76" t="s">
        <v>379</v>
      </c>
      <c r="BB70" s="76" t="s">
        <v>382</v>
      </c>
      <c r="BC70" s="76" t="s">
        <v>753</v>
      </c>
      <c r="BD70" s="76" t="s">
        <v>382</v>
      </c>
      <c r="BE70" s="76" t="s">
        <v>387</v>
      </c>
      <c r="BF70" s="76" t="s">
        <v>387</v>
      </c>
      <c r="BG70" s="76" t="s">
        <v>240</v>
      </c>
      <c r="BH70" s="76" t="s">
        <v>234</v>
      </c>
      <c r="BI70" s="76" t="s">
        <v>234</v>
      </c>
      <c r="BJ70" s="76" t="s">
        <v>234</v>
      </c>
      <c r="BK70" s="76" t="s">
        <v>234</v>
      </c>
      <c r="BL70" s="76" t="s">
        <v>529</v>
      </c>
      <c r="BM70" s="76" t="s">
        <v>529</v>
      </c>
      <c r="BN70" s="76" t="s">
        <v>529</v>
      </c>
      <c r="BO70" s="76" t="s">
        <v>366</v>
      </c>
      <c r="BP70" s="76" t="s">
        <v>366</v>
      </c>
      <c r="BQ70" s="76" t="s">
        <v>366</v>
      </c>
      <c r="BR70" s="76" t="s">
        <v>388</v>
      </c>
      <c r="BS70" s="76" t="s">
        <v>382</v>
      </c>
      <c r="BT70" s="76" t="s">
        <v>388</v>
      </c>
      <c r="BU70" s="76" t="s">
        <v>382</v>
      </c>
      <c r="BV70" s="76" t="s">
        <v>523</v>
      </c>
      <c r="BW70" s="76" t="s">
        <v>382</v>
      </c>
      <c r="BX70" s="77">
        <v>1</v>
      </c>
      <c r="BY70" s="77">
        <v>999112</v>
      </c>
      <c r="BZ70" s="77">
        <v>0</v>
      </c>
      <c r="CA70" s="77">
        <v>18</v>
      </c>
      <c r="CB70" s="77">
        <v>1</v>
      </c>
      <c r="CC70" s="76" t="s">
        <v>219</v>
      </c>
      <c r="CD70" s="102">
        <v>45079.6727199074</v>
      </c>
      <c r="CE70" s="75" t="s">
        <v>389</v>
      </c>
      <c r="CF70" s="103">
        <v>45079.6713969329</v>
      </c>
      <c r="CG70" s="104">
        <v>0.671388888888889</v>
      </c>
      <c r="CH70" s="75" t="s">
        <v>389</v>
      </c>
      <c r="CI70" s="76" t="s">
        <v>390</v>
      </c>
      <c r="CJ70" s="76" t="s">
        <v>234</v>
      </c>
      <c r="CK70" s="76" t="s">
        <v>234</v>
      </c>
      <c r="CL70" s="76" t="s">
        <v>225</v>
      </c>
      <c r="CM70" s="76" t="s">
        <v>225</v>
      </c>
      <c r="CN70" s="76" t="s">
        <v>366</v>
      </c>
      <c r="CO70" s="76" t="s">
        <v>225</v>
      </c>
      <c r="CP70" s="76" t="s">
        <v>391</v>
      </c>
      <c r="CQ70" s="76" t="s">
        <v>225</v>
      </c>
      <c r="CR70" s="76" t="s">
        <v>225</v>
      </c>
      <c r="CS70" s="76" t="s">
        <v>234</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45079.6713969329</v>
      </c>
      <c r="DO70" s="103">
        <v>45079.6713969329</v>
      </c>
      <c r="DP70" s="76" t="s">
        <v>754</v>
      </c>
    </row>
    <row r="71" spans="1:120">
      <c r="A71" s="75">
        <v>44874</v>
      </c>
      <c r="B71" s="75">
        <v>44874</v>
      </c>
      <c r="C71" s="76" t="s">
        <v>746</v>
      </c>
      <c r="D71" s="76" t="s">
        <v>366</v>
      </c>
      <c r="E71" s="76" t="s">
        <v>367</v>
      </c>
      <c r="F71" s="76" t="s">
        <v>393</v>
      </c>
      <c r="G71" s="77">
        <v>1</v>
      </c>
      <c r="H71" s="77">
        <v>0</v>
      </c>
      <c r="I71" s="76" t="s">
        <v>234</v>
      </c>
      <c r="J71" s="76" t="s">
        <v>369</v>
      </c>
      <c r="K71" s="76" t="s">
        <v>369</v>
      </c>
      <c r="L71" s="75">
        <v>44874</v>
      </c>
      <c r="M71" s="76" t="s">
        <v>747</v>
      </c>
      <c r="N71" s="76" t="s">
        <v>366</v>
      </c>
      <c r="O71" s="77">
        <v>0</v>
      </c>
      <c r="P71" s="76" t="s">
        <v>748</v>
      </c>
      <c r="Q71" s="76" t="s">
        <v>749</v>
      </c>
      <c r="R71" s="77">
        <v>12</v>
      </c>
      <c r="S71" s="76" t="s">
        <v>750</v>
      </c>
      <c r="T71" s="77">
        <v>2</v>
      </c>
      <c r="U71" s="76" t="s">
        <v>393</v>
      </c>
      <c r="V71" s="76" t="s">
        <v>374</v>
      </c>
      <c r="W71" s="76" t="s">
        <v>234</v>
      </c>
      <c r="X71" s="76" t="s">
        <v>375</v>
      </c>
      <c r="Y71" s="76" t="s">
        <v>376</v>
      </c>
      <c r="Z71" s="76" t="s">
        <v>377</v>
      </c>
      <c r="AA71" s="76" t="s">
        <v>394</v>
      </c>
      <c r="AB71" s="77">
        <v>9000</v>
      </c>
      <c r="AC71" s="76" t="s">
        <v>379</v>
      </c>
      <c r="AD71" s="102">
        <v>44875.204849537</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755</v>
      </c>
      <c r="AY71" s="76" t="s">
        <v>756</v>
      </c>
      <c r="AZ71" s="76" t="s">
        <v>232</v>
      </c>
      <c r="BA71" s="76" t="s">
        <v>379</v>
      </c>
      <c r="BB71" s="76" t="s">
        <v>382</v>
      </c>
      <c r="BC71" s="76" t="s">
        <v>757</v>
      </c>
      <c r="BD71" s="76" t="s">
        <v>382</v>
      </c>
      <c r="BE71" s="76" t="s">
        <v>387</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388</v>
      </c>
      <c r="BS71" s="76" t="s">
        <v>382</v>
      </c>
      <c r="BT71" s="76" t="s">
        <v>388</v>
      </c>
      <c r="BU71" s="76" t="s">
        <v>382</v>
      </c>
      <c r="BV71" s="76" t="s">
        <v>523</v>
      </c>
      <c r="BW71" s="76" t="s">
        <v>382</v>
      </c>
      <c r="BX71" s="77">
        <v>1</v>
      </c>
      <c r="BY71" s="77">
        <v>999112</v>
      </c>
      <c r="BZ71" s="77">
        <v>0</v>
      </c>
      <c r="CA71" s="77">
        <v>14</v>
      </c>
      <c r="CB71" s="77">
        <v>9</v>
      </c>
      <c r="CC71" s="76" t="s">
        <v>219</v>
      </c>
      <c r="CD71" s="102">
        <v>45079.6727199074</v>
      </c>
      <c r="CE71" s="75" t="s">
        <v>389</v>
      </c>
      <c r="CF71" s="103">
        <v>45079.6713969213</v>
      </c>
      <c r="CG71" s="104">
        <v>0.671388888888889</v>
      </c>
      <c r="CH71" s="75" t="s">
        <v>389</v>
      </c>
      <c r="CI71" s="76" t="s">
        <v>390</v>
      </c>
      <c r="CJ71" s="76" t="s">
        <v>234</v>
      </c>
      <c r="CK71" s="76" t="s">
        <v>234</v>
      </c>
      <c r="CL71" s="76" t="s">
        <v>225</v>
      </c>
      <c r="CM71" s="76" t="s">
        <v>225</v>
      </c>
      <c r="CN71" s="76" t="s">
        <v>366</v>
      </c>
      <c r="CO71" s="76" t="s">
        <v>225</v>
      </c>
      <c r="CP71" s="76" t="s">
        <v>391</v>
      </c>
      <c r="CQ71" s="76" t="s">
        <v>225</v>
      </c>
      <c r="CR71" s="76" t="s">
        <v>234</v>
      </c>
      <c r="CS71" s="76" t="s">
        <v>234</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45079.6713969213</v>
      </c>
      <c r="DO71" s="103">
        <v>45079.6713969213</v>
      </c>
      <c r="DP71" s="76" t="s">
        <v>758</v>
      </c>
    </row>
    <row r="72" spans="1:120">
      <c r="A72" s="75">
        <v>44874</v>
      </c>
      <c r="B72" s="75">
        <v>44874</v>
      </c>
      <c r="C72" s="76" t="s">
        <v>746</v>
      </c>
      <c r="D72" s="76" t="s">
        <v>366</v>
      </c>
      <c r="E72" s="76" t="s">
        <v>367</v>
      </c>
      <c r="F72" s="76" t="s">
        <v>401</v>
      </c>
      <c r="G72" s="77">
        <v>1</v>
      </c>
      <c r="H72" s="77">
        <v>0</v>
      </c>
      <c r="I72" s="76" t="s">
        <v>234</v>
      </c>
      <c r="J72" s="76" t="s">
        <v>369</v>
      </c>
      <c r="K72" s="76" t="s">
        <v>369</v>
      </c>
      <c r="L72" s="75">
        <v>44874</v>
      </c>
      <c r="M72" s="76" t="s">
        <v>747</v>
      </c>
      <c r="N72" s="76" t="s">
        <v>366</v>
      </c>
      <c r="O72" s="77">
        <v>0</v>
      </c>
      <c r="P72" s="76" t="s">
        <v>748</v>
      </c>
      <c r="Q72" s="76" t="s">
        <v>749</v>
      </c>
      <c r="R72" s="77">
        <v>12</v>
      </c>
      <c r="S72" s="76" t="s">
        <v>750</v>
      </c>
      <c r="T72" s="77">
        <v>2</v>
      </c>
      <c r="U72" s="76" t="s">
        <v>401</v>
      </c>
      <c r="V72" s="76" t="s">
        <v>374</v>
      </c>
      <c r="W72" s="76" t="s">
        <v>234</v>
      </c>
      <c r="X72" s="76" t="s">
        <v>375</v>
      </c>
      <c r="Y72" s="76" t="s">
        <v>376</v>
      </c>
      <c r="Z72" s="76" t="s">
        <v>377</v>
      </c>
      <c r="AA72" s="76" t="s">
        <v>402</v>
      </c>
      <c r="AB72" s="77">
        <v>9000</v>
      </c>
      <c r="AC72" s="76" t="s">
        <v>379</v>
      </c>
      <c r="AD72" s="102">
        <v>44875.204849537</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759</v>
      </c>
      <c r="AY72" s="76" t="s">
        <v>760</v>
      </c>
      <c r="AZ72" s="76" t="s">
        <v>232</v>
      </c>
      <c r="BA72" s="76" t="s">
        <v>379</v>
      </c>
      <c r="BB72" s="76" t="s">
        <v>382</v>
      </c>
      <c r="BC72" s="76" t="s">
        <v>761</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388</v>
      </c>
      <c r="BS72" s="76" t="s">
        <v>382</v>
      </c>
      <c r="BT72" s="76" t="s">
        <v>388</v>
      </c>
      <c r="BU72" s="76" t="s">
        <v>382</v>
      </c>
      <c r="BV72" s="76" t="s">
        <v>523</v>
      </c>
      <c r="BW72" s="76" t="s">
        <v>382</v>
      </c>
      <c r="BX72" s="77">
        <v>1</v>
      </c>
      <c r="BY72" s="77">
        <v>999112</v>
      </c>
      <c r="BZ72" s="77">
        <v>0</v>
      </c>
      <c r="CA72" s="77">
        <v>10</v>
      </c>
      <c r="CB72" s="77">
        <v>12</v>
      </c>
      <c r="CC72" s="76" t="s">
        <v>219</v>
      </c>
      <c r="CD72" s="102">
        <v>45079.6727199074</v>
      </c>
      <c r="CE72" s="75" t="s">
        <v>389</v>
      </c>
      <c r="CF72" s="103">
        <v>45079.6713969329</v>
      </c>
      <c r="CG72" s="104">
        <v>0.671388888888889</v>
      </c>
      <c r="CH72" s="75" t="s">
        <v>389</v>
      </c>
      <c r="CI72" s="76" t="s">
        <v>390</v>
      </c>
      <c r="CJ72" s="76" t="s">
        <v>234</v>
      </c>
      <c r="CK72" s="76" t="s">
        <v>234</v>
      </c>
      <c r="CL72" s="76" t="s">
        <v>225</v>
      </c>
      <c r="CM72" s="76" t="s">
        <v>225</v>
      </c>
      <c r="CN72" s="76" t="s">
        <v>366</v>
      </c>
      <c r="CO72" s="76" t="s">
        <v>225</v>
      </c>
      <c r="CP72" s="76" t="s">
        <v>391</v>
      </c>
      <c r="CQ72" s="76" t="s">
        <v>225</v>
      </c>
      <c r="CR72" s="76" t="s">
        <v>225</v>
      </c>
      <c r="CS72" s="76" t="s">
        <v>234</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45079.6713969329</v>
      </c>
      <c r="DO72" s="103">
        <v>45079.6713969329</v>
      </c>
      <c r="DP72" s="76" t="s">
        <v>762</v>
      </c>
    </row>
    <row r="73" spans="1:120">
      <c r="A73" s="75">
        <v>44874</v>
      </c>
      <c r="B73" s="75">
        <v>44874</v>
      </c>
      <c r="C73" s="76" t="s">
        <v>746</v>
      </c>
      <c r="D73" s="76" t="s">
        <v>366</v>
      </c>
      <c r="E73" s="76" t="s">
        <v>367</v>
      </c>
      <c r="F73" s="76" t="s">
        <v>239</v>
      </c>
      <c r="G73" s="77">
        <v>1</v>
      </c>
      <c r="H73" s="77">
        <v>0</v>
      </c>
      <c r="I73" s="76" t="s">
        <v>234</v>
      </c>
      <c r="J73" s="76" t="s">
        <v>369</v>
      </c>
      <c r="K73" s="76" t="s">
        <v>369</v>
      </c>
      <c r="L73" s="75">
        <v>44874</v>
      </c>
      <c r="M73" s="76" t="s">
        <v>747</v>
      </c>
      <c r="N73" s="76" t="s">
        <v>366</v>
      </c>
      <c r="O73" s="77">
        <v>0</v>
      </c>
      <c r="P73" s="76" t="s">
        <v>748</v>
      </c>
      <c r="Q73" s="76" t="s">
        <v>749</v>
      </c>
      <c r="R73" s="77">
        <v>12</v>
      </c>
      <c r="S73" s="76" t="s">
        <v>750</v>
      </c>
      <c r="T73" s="77">
        <v>2</v>
      </c>
      <c r="U73" s="76" t="s">
        <v>239</v>
      </c>
      <c r="V73" s="76" t="s">
        <v>374</v>
      </c>
      <c r="W73" s="76" t="s">
        <v>234</v>
      </c>
      <c r="X73" s="76" t="s">
        <v>375</v>
      </c>
      <c r="Y73" s="76" t="s">
        <v>376</v>
      </c>
      <c r="Z73" s="76" t="s">
        <v>377</v>
      </c>
      <c r="AA73" s="76" t="s">
        <v>409</v>
      </c>
      <c r="AB73" s="77">
        <v>9000</v>
      </c>
      <c r="AC73" s="76" t="s">
        <v>379</v>
      </c>
      <c r="AD73" s="102">
        <v>44875.204849537</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763</v>
      </c>
      <c r="AY73" s="76" t="s">
        <v>764</v>
      </c>
      <c r="AZ73" s="76" t="s">
        <v>232</v>
      </c>
      <c r="BA73" s="76" t="s">
        <v>379</v>
      </c>
      <c r="BB73" s="76" t="s">
        <v>382</v>
      </c>
      <c r="BC73" s="76" t="s">
        <v>765</v>
      </c>
      <c r="BD73" s="76" t="s">
        <v>382</v>
      </c>
      <c r="BE73" s="76" t="s">
        <v>387</v>
      </c>
      <c r="BF73" s="76" t="s">
        <v>387</v>
      </c>
      <c r="BG73" s="76" t="s">
        <v>240</v>
      </c>
      <c r="BH73" s="76" t="s">
        <v>234</v>
      </c>
      <c r="BI73" s="76" t="s">
        <v>234</v>
      </c>
      <c r="BJ73" s="76" t="s">
        <v>234</v>
      </c>
      <c r="BK73" s="76" t="s">
        <v>234</v>
      </c>
      <c r="BL73" s="76" t="s">
        <v>399</v>
      </c>
      <c r="BM73" s="76" t="s">
        <v>399</v>
      </c>
      <c r="BN73" s="76" t="s">
        <v>399</v>
      </c>
      <c r="BO73" s="76" t="s">
        <v>366</v>
      </c>
      <c r="BP73" s="76" t="s">
        <v>366</v>
      </c>
      <c r="BQ73" s="76" t="s">
        <v>366</v>
      </c>
      <c r="BR73" s="76" t="s">
        <v>388</v>
      </c>
      <c r="BS73" s="76" t="s">
        <v>382</v>
      </c>
      <c r="BT73" s="76" t="s">
        <v>388</v>
      </c>
      <c r="BU73" s="76" t="s">
        <v>382</v>
      </c>
      <c r="BV73" s="76" t="s">
        <v>523</v>
      </c>
      <c r="BW73" s="76" t="s">
        <v>382</v>
      </c>
      <c r="BX73" s="77">
        <v>1</v>
      </c>
      <c r="BY73" s="77">
        <v>999112</v>
      </c>
      <c r="BZ73" s="77">
        <v>0</v>
      </c>
      <c r="CA73" s="77">
        <v>18</v>
      </c>
      <c r="CB73" s="77">
        <v>1</v>
      </c>
      <c r="CC73" s="76" t="s">
        <v>219</v>
      </c>
      <c r="CD73" s="102">
        <v>45079.6727199074</v>
      </c>
      <c r="CE73" s="75" t="s">
        <v>389</v>
      </c>
      <c r="CF73" s="103">
        <v>45079.6713969329</v>
      </c>
      <c r="CG73" s="104">
        <v>0.671388888888889</v>
      </c>
      <c r="CH73" s="75" t="s">
        <v>389</v>
      </c>
      <c r="CI73" s="76" t="s">
        <v>390</v>
      </c>
      <c r="CJ73" s="76" t="s">
        <v>234</v>
      </c>
      <c r="CK73" s="76" t="s">
        <v>234</v>
      </c>
      <c r="CL73" s="76" t="s">
        <v>225</v>
      </c>
      <c r="CM73" s="76" t="s">
        <v>225</v>
      </c>
      <c r="CN73" s="76" t="s">
        <v>366</v>
      </c>
      <c r="CO73" s="76" t="s">
        <v>225</v>
      </c>
      <c r="CP73" s="76" t="s">
        <v>391</v>
      </c>
      <c r="CQ73" s="76" t="s">
        <v>225</v>
      </c>
      <c r="CR73" s="76" t="s">
        <v>234</v>
      </c>
      <c r="CS73" s="76" t="s">
        <v>234</v>
      </c>
      <c r="CT73" s="76" t="s">
        <v>234</v>
      </c>
      <c r="CU73" s="76" t="s">
        <v>225</v>
      </c>
      <c r="CV73" s="76" t="s">
        <v>234</v>
      </c>
      <c r="CW73" s="76" t="s">
        <v>234</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45079.6713969329</v>
      </c>
      <c r="DO73" s="103">
        <v>45079.6713969329</v>
      </c>
      <c r="DP73" s="76" t="s">
        <v>766</v>
      </c>
    </row>
    <row r="74" spans="1:122">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4"/>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4"/>
      <c r="CE74" s="51"/>
      <c r="CF74" s="70"/>
      <c r="CG74" s="71"/>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0"/>
      <c r="DO74" s="70"/>
      <c r="DP74" s="52"/>
      <c r="DQ74" s="74"/>
      <c r="DR74" s="74"/>
    </row>
    <row r="75" s="41" customFormat="1" spans="1:122">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row>
    <row r="76" s="41" customFormat="1" ht="30.75" spans="1:1">
      <c r="A76" s="23" t="s">
        <v>767</v>
      </c>
    </row>
    <row r="77" s="41" customFormat="1"/>
    <row r="78" s="41" customFormat="1" spans="1:2">
      <c r="A78" s="40" t="s">
        <v>768</v>
      </c>
      <c r="B78" s="40"/>
    </row>
    <row r="79" s="41" customFormat="1" spans="1:37">
      <c r="A79" s="40"/>
      <c r="B79" s="40" t="s">
        <v>769</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row>
    <row r="80" s="41" customFormat="1" spans="2:7">
      <c r="B80" s="55"/>
      <c r="C80" s="56"/>
      <c r="D80" s="56"/>
      <c r="E80" s="56"/>
      <c r="F80" s="56"/>
      <c r="G80" s="56"/>
    </row>
    <row r="81" s="41" customFormat="1"/>
    <row r="82" spans="1:122">
      <c r="A82" s="51"/>
      <c r="B82" s="51"/>
      <c r="C82" s="52"/>
      <c r="D82" s="52"/>
      <c r="E82" s="52"/>
      <c r="F82" s="52"/>
      <c r="G82" s="53"/>
      <c r="H82" s="53"/>
      <c r="I82" s="52"/>
      <c r="J82" s="52"/>
      <c r="K82" s="52"/>
      <c r="L82" s="51"/>
      <c r="M82" s="52"/>
      <c r="N82" s="52"/>
      <c r="O82" s="53"/>
      <c r="P82" s="52"/>
      <c r="Q82" s="52"/>
      <c r="R82" s="53"/>
      <c r="S82" s="52"/>
      <c r="T82" s="53"/>
      <c r="U82" s="52"/>
      <c r="V82" s="52"/>
      <c r="W82" s="52"/>
      <c r="X82" s="52"/>
      <c r="Y82" s="52"/>
      <c r="Z82" s="52"/>
      <c r="AA82" s="52"/>
      <c r="AB82" s="53"/>
      <c r="AC82" s="52"/>
      <c r="AD82" s="64"/>
      <c r="AE82" s="52"/>
      <c r="AF82" s="52"/>
      <c r="AG82" s="52"/>
      <c r="AH82" s="52"/>
      <c r="AI82" s="52"/>
      <c r="AJ82" s="52"/>
      <c r="AK82" s="52"/>
      <c r="AL82" s="52"/>
      <c r="AM82" s="52"/>
      <c r="AN82" s="52"/>
      <c r="AO82" s="52"/>
      <c r="AP82" s="52"/>
      <c r="AQ82" s="52"/>
      <c r="AR82" s="52"/>
      <c r="AS82" s="52"/>
      <c r="AT82" s="53"/>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3"/>
      <c r="BY82" s="53"/>
      <c r="BZ82" s="53"/>
      <c r="CA82" s="53"/>
      <c r="CB82" s="53"/>
      <c r="CC82" s="52"/>
      <c r="CD82" s="64"/>
      <c r="CE82" s="51"/>
      <c r="CF82" s="70"/>
      <c r="CG82" s="71"/>
      <c r="CH82" s="51"/>
      <c r="CI82" s="52"/>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70"/>
      <c r="DO82" s="70"/>
      <c r="DP82" s="52"/>
      <c r="DQ82" s="74"/>
      <c r="DR82" s="74"/>
    </row>
    <row r="83" spans="1:122">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96"/>
  <sheetViews>
    <sheetView showGridLines="0" view="pageBreakPreview" zoomScale="70" zoomScaleNormal="70" zoomScaleSheetLayoutView="70" workbookViewId="0">
      <selection activeCell="A2" sqref="A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770</v>
      </c>
    </row>
    <row r="3" ht="30.75" spans="1:1">
      <c r="A3" s="23" t="s">
        <v>771</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772</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745</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746</v>
      </c>
      <c r="D72" s="46" t="s">
        <v>366</v>
      </c>
      <c r="E72" s="46" t="s">
        <v>367</v>
      </c>
      <c r="F72" s="46" t="s">
        <v>368</v>
      </c>
      <c r="G72" s="47">
        <v>1</v>
      </c>
      <c r="H72" s="47">
        <v>0</v>
      </c>
      <c r="I72" s="46" t="s">
        <v>234</v>
      </c>
      <c r="J72" s="46" t="s">
        <v>369</v>
      </c>
      <c r="K72" s="46" t="s">
        <v>369</v>
      </c>
      <c r="L72" s="45">
        <v>44874</v>
      </c>
      <c r="M72" s="46" t="s">
        <v>747</v>
      </c>
      <c r="N72" s="46" t="s">
        <v>366</v>
      </c>
      <c r="O72" s="47">
        <v>0</v>
      </c>
      <c r="P72" s="46" t="s">
        <v>748</v>
      </c>
      <c r="Q72" s="46" t="s">
        <v>749</v>
      </c>
      <c r="R72" s="47">
        <v>12</v>
      </c>
      <c r="S72" s="46" t="s">
        <v>750</v>
      </c>
      <c r="T72" s="47">
        <v>2</v>
      </c>
      <c r="U72" s="46" t="s">
        <v>368</v>
      </c>
      <c r="V72" s="46" t="s">
        <v>374</v>
      </c>
      <c r="W72" s="46" t="s">
        <v>234</v>
      </c>
      <c r="X72" s="46" t="s">
        <v>375</v>
      </c>
      <c r="Y72" s="46" t="s">
        <v>376</v>
      </c>
      <c r="Z72" s="46" t="s">
        <v>377</v>
      </c>
      <c r="AA72" s="46" t="s">
        <v>378</v>
      </c>
      <c r="AB72" s="47">
        <v>9000</v>
      </c>
      <c r="AC72" s="46" t="s">
        <v>379</v>
      </c>
      <c r="AD72" s="62">
        <v>44875.204849537</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751</v>
      </c>
      <c r="AY72" s="46" t="s">
        <v>752</v>
      </c>
      <c r="AZ72" s="46" t="s">
        <v>232</v>
      </c>
      <c r="BA72" s="46" t="s">
        <v>379</v>
      </c>
      <c r="BB72" s="46" t="s">
        <v>382</v>
      </c>
      <c r="BC72" s="46" t="s">
        <v>753</v>
      </c>
      <c r="BD72" s="46" t="s">
        <v>382</v>
      </c>
      <c r="BE72" s="46" t="s">
        <v>387</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388</v>
      </c>
      <c r="BS72" s="46" t="s">
        <v>382</v>
      </c>
      <c r="BT72" s="46" t="s">
        <v>388</v>
      </c>
      <c r="BU72" s="46" t="s">
        <v>382</v>
      </c>
      <c r="BV72" s="46" t="s">
        <v>523</v>
      </c>
      <c r="BW72" s="46" t="s">
        <v>382</v>
      </c>
      <c r="BX72" s="47">
        <v>17</v>
      </c>
      <c r="BY72" s="47">
        <v>999112</v>
      </c>
      <c r="BZ72" s="47">
        <v>0</v>
      </c>
      <c r="CA72" s="47">
        <v>39</v>
      </c>
      <c r="CB72" s="47">
        <v>7</v>
      </c>
      <c r="CC72" s="46" t="s">
        <v>219</v>
      </c>
      <c r="CD72" s="62">
        <v>45083.5820949074</v>
      </c>
      <c r="CE72" s="45" t="s">
        <v>389</v>
      </c>
      <c r="CF72" s="66">
        <v>45083.5794642245</v>
      </c>
      <c r="CG72" s="67">
        <v>0.579456018518518</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45083.5794642245</v>
      </c>
      <c r="DO72" s="66">
        <v>45083.5794642245</v>
      </c>
      <c r="DP72" s="46" t="s">
        <v>754</v>
      </c>
    </row>
    <row r="73" spans="1:120">
      <c r="A73" s="45">
        <v>44874</v>
      </c>
      <c r="B73" s="45">
        <v>44874</v>
      </c>
      <c r="C73" s="46" t="s">
        <v>746</v>
      </c>
      <c r="D73" s="46" t="s">
        <v>366</v>
      </c>
      <c r="E73" s="46" t="s">
        <v>367</v>
      </c>
      <c r="F73" s="46" t="s">
        <v>393</v>
      </c>
      <c r="G73" s="47">
        <v>1</v>
      </c>
      <c r="H73" s="47">
        <v>0</v>
      </c>
      <c r="I73" s="46" t="s">
        <v>234</v>
      </c>
      <c r="J73" s="46" t="s">
        <v>369</v>
      </c>
      <c r="K73" s="46" t="s">
        <v>369</v>
      </c>
      <c r="L73" s="45">
        <v>44874</v>
      </c>
      <c r="M73" s="46" t="s">
        <v>747</v>
      </c>
      <c r="N73" s="46" t="s">
        <v>366</v>
      </c>
      <c r="O73" s="47">
        <v>0</v>
      </c>
      <c r="P73" s="46" t="s">
        <v>748</v>
      </c>
      <c r="Q73" s="46" t="s">
        <v>749</v>
      </c>
      <c r="R73" s="47">
        <v>12</v>
      </c>
      <c r="S73" s="46" t="s">
        <v>750</v>
      </c>
      <c r="T73" s="47">
        <v>2</v>
      </c>
      <c r="U73" s="46" t="s">
        <v>393</v>
      </c>
      <c r="V73" s="46" t="s">
        <v>374</v>
      </c>
      <c r="W73" s="46" t="s">
        <v>234</v>
      </c>
      <c r="X73" s="46" t="s">
        <v>375</v>
      </c>
      <c r="Y73" s="46" t="s">
        <v>376</v>
      </c>
      <c r="Z73" s="46" t="s">
        <v>377</v>
      </c>
      <c r="AA73" s="46" t="s">
        <v>394</v>
      </c>
      <c r="AB73" s="47">
        <v>9000</v>
      </c>
      <c r="AC73" s="46" t="s">
        <v>379</v>
      </c>
      <c r="AD73" s="62">
        <v>44875.204849537</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755</v>
      </c>
      <c r="AY73" s="46" t="s">
        <v>756</v>
      </c>
      <c r="AZ73" s="46" t="s">
        <v>232</v>
      </c>
      <c r="BA73" s="46" t="s">
        <v>379</v>
      </c>
      <c r="BB73" s="46" t="s">
        <v>382</v>
      </c>
      <c r="BC73" s="46" t="s">
        <v>757</v>
      </c>
      <c r="BD73" s="46" t="s">
        <v>382</v>
      </c>
      <c r="BE73" s="46" t="s">
        <v>387</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388</v>
      </c>
      <c r="BS73" s="46" t="s">
        <v>382</v>
      </c>
      <c r="BT73" s="46" t="s">
        <v>388</v>
      </c>
      <c r="BU73" s="46" t="s">
        <v>382</v>
      </c>
      <c r="BV73" s="46" t="s">
        <v>523</v>
      </c>
      <c r="BW73" s="46" t="s">
        <v>382</v>
      </c>
      <c r="BX73" s="47">
        <v>17</v>
      </c>
      <c r="BY73" s="47">
        <v>999112</v>
      </c>
      <c r="BZ73" s="47">
        <v>0</v>
      </c>
      <c r="CA73" s="47">
        <v>48</v>
      </c>
      <c r="CB73" s="47">
        <v>7</v>
      </c>
      <c r="CC73" s="46" t="s">
        <v>219</v>
      </c>
      <c r="CD73" s="62">
        <v>45083.5820949074</v>
      </c>
      <c r="CE73" s="45" t="s">
        <v>389</v>
      </c>
      <c r="CF73" s="66">
        <v>45083.579464213</v>
      </c>
      <c r="CG73" s="67">
        <v>0.579456018518518</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45083.579464213</v>
      </c>
      <c r="DO73" s="66">
        <v>45083.579464213</v>
      </c>
      <c r="DP73" s="46" t="s">
        <v>758</v>
      </c>
    </row>
    <row r="74" spans="1:120">
      <c r="A74" s="45">
        <v>44874</v>
      </c>
      <c r="B74" s="45">
        <v>44874</v>
      </c>
      <c r="C74" s="46" t="s">
        <v>746</v>
      </c>
      <c r="D74" s="46" t="s">
        <v>366</v>
      </c>
      <c r="E74" s="46" t="s">
        <v>367</v>
      </c>
      <c r="F74" s="46" t="s">
        <v>401</v>
      </c>
      <c r="G74" s="47">
        <v>1</v>
      </c>
      <c r="H74" s="47">
        <v>0</v>
      </c>
      <c r="I74" s="46" t="s">
        <v>234</v>
      </c>
      <c r="J74" s="46" t="s">
        <v>369</v>
      </c>
      <c r="K74" s="46" t="s">
        <v>369</v>
      </c>
      <c r="L74" s="45">
        <v>44874</v>
      </c>
      <c r="M74" s="46" t="s">
        <v>747</v>
      </c>
      <c r="N74" s="46" t="s">
        <v>366</v>
      </c>
      <c r="O74" s="47">
        <v>0</v>
      </c>
      <c r="P74" s="46" t="s">
        <v>748</v>
      </c>
      <c r="Q74" s="46" t="s">
        <v>749</v>
      </c>
      <c r="R74" s="47">
        <v>12</v>
      </c>
      <c r="S74" s="46" t="s">
        <v>750</v>
      </c>
      <c r="T74" s="47">
        <v>2</v>
      </c>
      <c r="U74" s="46" t="s">
        <v>401</v>
      </c>
      <c r="V74" s="46" t="s">
        <v>374</v>
      </c>
      <c r="W74" s="46" t="s">
        <v>234</v>
      </c>
      <c r="X74" s="46" t="s">
        <v>375</v>
      </c>
      <c r="Y74" s="46" t="s">
        <v>376</v>
      </c>
      <c r="Z74" s="46" t="s">
        <v>377</v>
      </c>
      <c r="AA74" s="46" t="s">
        <v>402</v>
      </c>
      <c r="AB74" s="47">
        <v>9000</v>
      </c>
      <c r="AC74" s="46" t="s">
        <v>379</v>
      </c>
      <c r="AD74" s="62">
        <v>44875.204849537</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759</v>
      </c>
      <c r="AY74" s="46" t="s">
        <v>760</v>
      </c>
      <c r="AZ74" s="46" t="s">
        <v>232</v>
      </c>
      <c r="BA74" s="46" t="s">
        <v>379</v>
      </c>
      <c r="BB74" s="46" t="s">
        <v>382</v>
      </c>
      <c r="BC74" s="46" t="s">
        <v>761</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388</v>
      </c>
      <c r="BS74" s="46" t="s">
        <v>382</v>
      </c>
      <c r="BT74" s="46" t="s">
        <v>388</v>
      </c>
      <c r="BU74" s="46" t="s">
        <v>382</v>
      </c>
      <c r="BV74" s="46" t="s">
        <v>523</v>
      </c>
      <c r="BW74" s="46" t="s">
        <v>382</v>
      </c>
      <c r="BX74" s="47">
        <v>17</v>
      </c>
      <c r="BY74" s="47">
        <v>999112</v>
      </c>
      <c r="BZ74" s="47">
        <v>0</v>
      </c>
      <c r="CA74" s="47">
        <v>41</v>
      </c>
      <c r="CB74" s="47">
        <v>5</v>
      </c>
      <c r="CC74" s="46" t="s">
        <v>219</v>
      </c>
      <c r="CD74" s="62">
        <v>45083.5820949074</v>
      </c>
      <c r="CE74" s="45" t="s">
        <v>389</v>
      </c>
      <c r="CF74" s="66">
        <v>45083.579464213</v>
      </c>
      <c r="CG74" s="67">
        <v>0.579456018518518</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45083.579464213</v>
      </c>
      <c r="DO74" s="66">
        <v>45083.579464213</v>
      </c>
      <c r="DP74" s="46" t="s">
        <v>762</v>
      </c>
    </row>
    <row r="75" spans="1:120">
      <c r="A75" s="45">
        <v>44874</v>
      </c>
      <c r="B75" s="45">
        <v>44874</v>
      </c>
      <c r="C75" s="46" t="s">
        <v>746</v>
      </c>
      <c r="D75" s="46" t="s">
        <v>366</v>
      </c>
      <c r="E75" s="46" t="s">
        <v>367</v>
      </c>
      <c r="F75" s="46" t="s">
        <v>239</v>
      </c>
      <c r="G75" s="47">
        <v>1</v>
      </c>
      <c r="H75" s="47">
        <v>0</v>
      </c>
      <c r="I75" s="46" t="s">
        <v>234</v>
      </c>
      <c r="J75" s="46" t="s">
        <v>369</v>
      </c>
      <c r="K75" s="46" t="s">
        <v>369</v>
      </c>
      <c r="L75" s="45">
        <v>44874</v>
      </c>
      <c r="M75" s="46" t="s">
        <v>747</v>
      </c>
      <c r="N75" s="46" t="s">
        <v>366</v>
      </c>
      <c r="O75" s="47">
        <v>0</v>
      </c>
      <c r="P75" s="46" t="s">
        <v>748</v>
      </c>
      <c r="Q75" s="46" t="s">
        <v>749</v>
      </c>
      <c r="R75" s="47">
        <v>12</v>
      </c>
      <c r="S75" s="46" t="s">
        <v>750</v>
      </c>
      <c r="T75" s="47">
        <v>2</v>
      </c>
      <c r="U75" s="46" t="s">
        <v>239</v>
      </c>
      <c r="V75" s="46" t="s">
        <v>374</v>
      </c>
      <c r="W75" s="46" t="s">
        <v>234</v>
      </c>
      <c r="X75" s="46" t="s">
        <v>375</v>
      </c>
      <c r="Y75" s="46" t="s">
        <v>376</v>
      </c>
      <c r="Z75" s="46" t="s">
        <v>377</v>
      </c>
      <c r="AA75" s="46" t="s">
        <v>409</v>
      </c>
      <c r="AB75" s="47">
        <v>9000</v>
      </c>
      <c r="AC75" s="46" t="s">
        <v>379</v>
      </c>
      <c r="AD75" s="62">
        <v>44875.204849537</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763</v>
      </c>
      <c r="AY75" s="46" t="s">
        <v>764</v>
      </c>
      <c r="AZ75" s="46" t="s">
        <v>232</v>
      </c>
      <c r="BA75" s="46" t="s">
        <v>379</v>
      </c>
      <c r="BB75" s="46" t="s">
        <v>382</v>
      </c>
      <c r="BC75" s="46" t="s">
        <v>765</v>
      </c>
      <c r="BD75" s="46" t="s">
        <v>382</v>
      </c>
      <c r="BE75" s="46" t="s">
        <v>387</v>
      </c>
      <c r="BF75" s="46" t="s">
        <v>387</v>
      </c>
      <c r="BG75" s="46" t="s">
        <v>240</v>
      </c>
      <c r="BH75" s="46" t="s">
        <v>234</v>
      </c>
      <c r="BI75" s="46" t="s">
        <v>234</v>
      </c>
      <c r="BJ75" s="46" t="s">
        <v>234</v>
      </c>
      <c r="BK75" s="46" t="s">
        <v>234</v>
      </c>
      <c r="BL75" s="46" t="s">
        <v>399</v>
      </c>
      <c r="BM75" s="46" t="s">
        <v>399</v>
      </c>
      <c r="BN75" s="46" t="s">
        <v>399</v>
      </c>
      <c r="BO75" s="46" t="s">
        <v>366</v>
      </c>
      <c r="BP75" s="46" t="s">
        <v>366</v>
      </c>
      <c r="BQ75" s="46" t="s">
        <v>366</v>
      </c>
      <c r="BR75" s="46" t="s">
        <v>388</v>
      </c>
      <c r="BS75" s="46" t="s">
        <v>382</v>
      </c>
      <c r="BT75" s="46" t="s">
        <v>388</v>
      </c>
      <c r="BU75" s="46" t="s">
        <v>382</v>
      </c>
      <c r="BV75" s="46" t="s">
        <v>523</v>
      </c>
      <c r="BW75" s="46" t="s">
        <v>382</v>
      </c>
      <c r="BX75" s="47">
        <v>17</v>
      </c>
      <c r="BY75" s="47">
        <v>999112</v>
      </c>
      <c r="BZ75" s="47">
        <v>0</v>
      </c>
      <c r="CA75" s="47">
        <v>39</v>
      </c>
      <c r="CB75" s="47">
        <v>7</v>
      </c>
      <c r="CC75" s="46" t="s">
        <v>219</v>
      </c>
      <c r="CD75" s="62">
        <v>45083.5820949074</v>
      </c>
      <c r="CE75" s="45" t="s">
        <v>389</v>
      </c>
      <c r="CF75" s="66">
        <v>45083.5794642245</v>
      </c>
      <c r="CG75" s="67">
        <v>0.579456018518518</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45083.5794642245</v>
      </c>
      <c r="DO75" s="66">
        <v>45083.5794642245</v>
      </c>
      <c r="DP75" s="46" t="s">
        <v>766</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773</v>
      </c>
    </row>
    <row r="80" s="41" customFormat="1"/>
    <row r="81" s="41" customFormat="1" spans="2:2">
      <c r="B81" s="41" t="s">
        <v>774</v>
      </c>
    </row>
    <row r="82" s="41" customFormat="1" spans="2:37">
      <c r="B82" s="40"/>
      <c r="C82" s="54" t="s">
        <v>769</v>
      </c>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775</v>
      </c>
      <c r="B87" s="55"/>
      <c r="C87" s="56"/>
      <c r="D87" s="56"/>
      <c r="E87" s="56"/>
      <c r="F87" s="56"/>
      <c r="G87" s="56"/>
    </row>
    <row r="88" s="41" customFormat="1" spans="2:7">
      <c r="B88" s="55"/>
      <c r="C88" s="56"/>
      <c r="D88" s="56"/>
      <c r="E88" s="56"/>
      <c r="F88" s="56"/>
      <c r="G88" s="56"/>
    </row>
    <row r="89" s="41" customFormat="1" spans="2:7">
      <c r="B89" s="55" t="s">
        <v>776</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777</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745</v>
      </c>
    </row>
    <row r="96" s="41" customFormat="1" spans="1:1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41" customFormat="1" ht="27" spans="1:120">
      <c r="A97" s="44" t="s">
        <v>249</v>
      </c>
      <c r="B97" s="44" t="s">
        <v>250</v>
      </c>
      <c r="C97" s="44" t="s">
        <v>251</v>
      </c>
      <c r="D97" s="44" t="s">
        <v>252</v>
      </c>
      <c r="E97" s="44" t="s">
        <v>253</v>
      </c>
      <c r="F97" s="44" t="s">
        <v>156</v>
      </c>
      <c r="G97" s="44" t="s">
        <v>254</v>
      </c>
      <c r="H97" s="44" t="s">
        <v>255</v>
      </c>
      <c r="I97" s="44" t="s">
        <v>256</v>
      </c>
      <c r="J97" s="44" t="s">
        <v>257</v>
      </c>
      <c r="K97" s="44" t="s">
        <v>258</v>
      </c>
      <c r="L97" s="44" t="s">
        <v>259</v>
      </c>
      <c r="M97" s="44" t="s">
        <v>260</v>
      </c>
      <c r="N97" s="44" t="s">
        <v>261</v>
      </c>
      <c r="O97" s="44" t="s">
        <v>262</v>
      </c>
      <c r="P97" s="44" t="s">
        <v>263</v>
      </c>
      <c r="Q97" s="44" t="s">
        <v>264</v>
      </c>
      <c r="R97" s="44" t="s">
        <v>265</v>
      </c>
      <c r="S97" s="44" t="s">
        <v>266</v>
      </c>
      <c r="T97" s="44" t="s">
        <v>267</v>
      </c>
      <c r="U97" s="44" t="s">
        <v>268</v>
      </c>
      <c r="V97" s="44" t="s">
        <v>269</v>
      </c>
      <c r="W97" s="44" t="s">
        <v>270</v>
      </c>
      <c r="X97" s="44" t="s">
        <v>271</v>
      </c>
      <c r="Y97" s="44" t="s">
        <v>272</v>
      </c>
      <c r="Z97" s="44" t="s">
        <v>273</v>
      </c>
      <c r="AA97" s="44" t="s">
        <v>274</v>
      </c>
      <c r="AB97" s="44" t="s">
        <v>275</v>
      </c>
      <c r="AC97" s="44" t="s">
        <v>276</v>
      </c>
      <c r="AD97" s="44" t="s">
        <v>277</v>
      </c>
      <c r="AE97" s="44" t="s">
        <v>278</v>
      </c>
      <c r="AF97" s="44" t="s">
        <v>279</v>
      </c>
      <c r="AG97" s="44" t="s">
        <v>159</v>
      </c>
      <c r="AH97" s="44" t="s">
        <v>280</v>
      </c>
      <c r="AI97" s="44" t="s">
        <v>157</v>
      </c>
      <c r="AJ97" s="44" t="s">
        <v>281</v>
      </c>
      <c r="AK97" s="44" t="s">
        <v>282</v>
      </c>
      <c r="AL97" s="44" t="s">
        <v>283</v>
      </c>
      <c r="AM97" s="44" t="s">
        <v>284</v>
      </c>
      <c r="AN97" s="44" t="s">
        <v>285</v>
      </c>
      <c r="AO97" s="44" t="s">
        <v>286</v>
      </c>
      <c r="AP97" s="44" t="s">
        <v>287</v>
      </c>
      <c r="AQ97" s="44" t="s">
        <v>288</v>
      </c>
      <c r="AR97" s="44" t="s">
        <v>289</v>
      </c>
      <c r="AS97" s="44" t="s">
        <v>290</v>
      </c>
      <c r="AT97" s="44" t="s">
        <v>291</v>
      </c>
      <c r="AU97" s="44" t="s">
        <v>292</v>
      </c>
      <c r="AV97" s="44" t="s">
        <v>293</v>
      </c>
      <c r="AW97" s="44" t="s">
        <v>294</v>
      </c>
      <c r="AX97" s="44" t="s">
        <v>295</v>
      </c>
      <c r="AY97" s="44" t="s">
        <v>296</v>
      </c>
      <c r="AZ97" s="44" t="s">
        <v>297</v>
      </c>
      <c r="BA97" s="44" t="s">
        <v>298</v>
      </c>
      <c r="BB97" s="44" t="s">
        <v>299</v>
      </c>
      <c r="BC97" s="44" t="s">
        <v>300</v>
      </c>
      <c r="BD97" s="44" t="s">
        <v>301</v>
      </c>
      <c r="BE97" s="44" t="s">
        <v>302</v>
      </c>
      <c r="BF97" s="44" t="s">
        <v>303</v>
      </c>
      <c r="BG97" s="44" t="s">
        <v>304</v>
      </c>
      <c r="BH97" s="44" t="s">
        <v>305</v>
      </c>
      <c r="BI97" s="44" t="s">
        <v>306</v>
      </c>
      <c r="BJ97" s="44" t="s">
        <v>307</v>
      </c>
      <c r="BK97" s="44" t="s">
        <v>308</v>
      </c>
      <c r="BL97" s="44" t="s">
        <v>309</v>
      </c>
      <c r="BM97" s="44" t="s">
        <v>310</v>
      </c>
      <c r="BN97" s="44" t="s">
        <v>311</v>
      </c>
      <c r="BO97" s="44" t="s">
        <v>312</v>
      </c>
      <c r="BP97" s="44" t="s">
        <v>313</v>
      </c>
      <c r="BQ97" s="44" t="s">
        <v>314</v>
      </c>
      <c r="BR97" s="44" t="s">
        <v>315</v>
      </c>
      <c r="BS97" s="44" t="s">
        <v>316</v>
      </c>
      <c r="BT97" s="44" t="s">
        <v>317</v>
      </c>
      <c r="BU97" s="44" t="s">
        <v>318</v>
      </c>
      <c r="BV97" s="44" t="s">
        <v>319</v>
      </c>
      <c r="BW97" s="44" t="s">
        <v>320</v>
      </c>
      <c r="BX97" s="44" t="s">
        <v>321</v>
      </c>
      <c r="BY97" s="44" t="s">
        <v>322</v>
      </c>
      <c r="BZ97" s="44" t="s">
        <v>323</v>
      </c>
      <c r="CA97" s="44" t="s">
        <v>324</v>
      </c>
      <c r="CB97" s="44" t="s">
        <v>325</v>
      </c>
      <c r="CC97" s="44" t="s">
        <v>326</v>
      </c>
      <c r="CD97" s="44" t="s">
        <v>327</v>
      </c>
      <c r="CE97" s="44" t="s">
        <v>328</v>
      </c>
      <c r="CF97" s="44" t="s">
        <v>329</v>
      </c>
      <c r="CG97" s="44" t="s">
        <v>330</v>
      </c>
      <c r="CH97" s="44" t="s">
        <v>331</v>
      </c>
      <c r="CI97" s="44" t="s">
        <v>332</v>
      </c>
      <c r="CJ97" s="44" t="s">
        <v>333</v>
      </c>
      <c r="CK97" s="44" t="s">
        <v>334</v>
      </c>
      <c r="CL97" s="44" t="s">
        <v>335</v>
      </c>
      <c r="CM97" s="44" t="s">
        <v>336</v>
      </c>
      <c r="CN97" s="44" t="s">
        <v>337</v>
      </c>
      <c r="CO97" s="44" t="s">
        <v>338</v>
      </c>
      <c r="CP97" s="44" t="s">
        <v>339</v>
      </c>
      <c r="CQ97" s="44" t="s">
        <v>340</v>
      </c>
      <c r="CR97" s="44" t="s">
        <v>341</v>
      </c>
      <c r="CS97" s="44" t="s">
        <v>342</v>
      </c>
      <c r="CT97" s="44" t="s">
        <v>343</v>
      </c>
      <c r="CU97" s="44" t="s">
        <v>344</v>
      </c>
      <c r="CV97" s="44" t="s">
        <v>345</v>
      </c>
      <c r="CW97" s="44" t="s">
        <v>346</v>
      </c>
      <c r="CX97" s="44" t="s">
        <v>347</v>
      </c>
      <c r="CY97" s="44" t="s">
        <v>348</v>
      </c>
      <c r="CZ97" s="44" t="s">
        <v>349</v>
      </c>
      <c r="DA97" s="44" t="s">
        <v>350</v>
      </c>
      <c r="DB97" s="44" t="s">
        <v>351</v>
      </c>
      <c r="DC97" s="44" t="s">
        <v>352</v>
      </c>
      <c r="DD97" s="44" t="s">
        <v>353</v>
      </c>
      <c r="DE97" s="44" t="s">
        <v>354</v>
      </c>
      <c r="DF97" s="44" t="s">
        <v>355</v>
      </c>
      <c r="DG97" s="44" t="s">
        <v>356</v>
      </c>
      <c r="DH97" s="44" t="s">
        <v>357</v>
      </c>
      <c r="DI97" s="44" t="s">
        <v>358</v>
      </c>
      <c r="DJ97" s="44" t="s">
        <v>359</v>
      </c>
      <c r="DK97" s="44" t="s">
        <v>360</v>
      </c>
      <c r="DL97" s="44" t="s">
        <v>361</v>
      </c>
      <c r="DM97" s="44" t="s">
        <v>362</v>
      </c>
      <c r="DN97" s="44" t="s">
        <v>208</v>
      </c>
      <c r="DO97" s="44" t="s">
        <v>363</v>
      </c>
      <c r="DP97" s="44" t="s">
        <v>364</v>
      </c>
    </row>
    <row r="98" s="41" customFormat="1" spans="1:120">
      <c r="A98" s="57">
        <v>44874</v>
      </c>
      <c r="B98" s="57">
        <v>44874</v>
      </c>
      <c r="C98" s="58" t="s">
        <v>746</v>
      </c>
      <c r="D98" s="58" t="s">
        <v>366</v>
      </c>
      <c r="E98" s="58" t="s">
        <v>367</v>
      </c>
      <c r="F98" s="58" t="s">
        <v>368</v>
      </c>
      <c r="G98" s="59">
        <v>1</v>
      </c>
      <c r="H98" s="59">
        <v>0</v>
      </c>
      <c r="I98" s="58" t="s">
        <v>234</v>
      </c>
      <c r="J98" s="58" t="s">
        <v>369</v>
      </c>
      <c r="K98" s="58" t="s">
        <v>369</v>
      </c>
      <c r="L98" s="57">
        <v>44874</v>
      </c>
      <c r="M98" s="58" t="s">
        <v>747</v>
      </c>
      <c r="N98" s="58" t="s">
        <v>366</v>
      </c>
      <c r="O98" s="59">
        <v>0</v>
      </c>
      <c r="P98" s="58" t="s">
        <v>748</v>
      </c>
      <c r="Q98" s="58" t="s">
        <v>749</v>
      </c>
      <c r="R98" s="59">
        <v>12</v>
      </c>
      <c r="S98" s="58" t="s">
        <v>750</v>
      </c>
      <c r="T98" s="59">
        <v>2</v>
      </c>
      <c r="U98" s="58" t="s">
        <v>368</v>
      </c>
      <c r="V98" s="58" t="s">
        <v>374</v>
      </c>
      <c r="W98" s="58" t="s">
        <v>234</v>
      </c>
      <c r="X98" s="58" t="s">
        <v>375</v>
      </c>
      <c r="Y98" s="58" t="s">
        <v>376</v>
      </c>
      <c r="Z98" s="58" t="s">
        <v>377</v>
      </c>
      <c r="AA98" s="58" t="s">
        <v>378</v>
      </c>
      <c r="AB98" s="59">
        <v>9000</v>
      </c>
      <c r="AC98" s="58" t="s">
        <v>379</v>
      </c>
      <c r="AD98" s="65">
        <v>44875.204849537</v>
      </c>
      <c r="AE98" s="58" t="s">
        <v>380</v>
      </c>
      <c r="AF98" s="58" t="s">
        <v>381</v>
      </c>
      <c r="AG98" s="58" t="s">
        <v>212</v>
      </c>
      <c r="AH98" s="58" t="s">
        <v>213</v>
      </c>
      <c r="AI98" s="58" t="s">
        <v>210</v>
      </c>
      <c r="AJ98" s="58" t="s">
        <v>366</v>
      </c>
      <c r="AK98" s="58" t="s">
        <v>382</v>
      </c>
      <c r="AL98" s="58" t="s">
        <v>366</v>
      </c>
      <c r="AM98" s="58" t="s">
        <v>233</v>
      </c>
      <c r="AN98" s="58" t="s">
        <v>366</v>
      </c>
      <c r="AO98" s="58" t="s">
        <v>379</v>
      </c>
      <c r="AP98" s="58" t="s">
        <v>379</v>
      </c>
      <c r="AQ98" s="58" t="s">
        <v>383</v>
      </c>
      <c r="AR98" s="58" t="s">
        <v>366</v>
      </c>
      <c r="AS98" s="58" t="s">
        <v>366</v>
      </c>
      <c r="AT98" s="59">
        <v>0</v>
      </c>
      <c r="AU98" s="58" t="s">
        <v>366</v>
      </c>
      <c r="AV98" s="58" t="s">
        <v>366</v>
      </c>
      <c r="AW98" s="58" t="s">
        <v>366</v>
      </c>
      <c r="AX98" s="58" t="s">
        <v>751</v>
      </c>
      <c r="AY98" s="58" t="s">
        <v>752</v>
      </c>
      <c r="AZ98" s="58" t="s">
        <v>232</v>
      </c>
      <c r="BA98" s="58" t="s">
        <v>379</v>
      </c>
      <c r="BB98" s="58" t="s">
        <v>382</v>
      </c>
      <c r="BC98" s="58" t="s">
        <v>753</v>
      </c>
      <c r="BD98" s="58" t="s">
        <v>382</v>
      </c>
      <c r="BE98" s="58" t="s">
        <v>387</v>
      </c>
      <c r="BF98" s="58" t="s">
        <v>387</v>
      </c>
      <c r="BG98" s="58" t="s">
        <v>240</v>
      </c>
      <c r="BH98" s="58" t="s">
        <v>234</v>
      </c>
      <c r="BI98" s="58" t="s">
        <v>234</v>
      </c>
      <c r="BJ98" s="58" t="s">
        <v>234</v>
      </c>
      <c r="BK98" s="58" t="s">
        <v>225</v>
      </c>
      <c r="BL98" s="58" t="s">
        <v>529</v>
      </c>
      <c r="BM98" s="58" t="s">
        <v>529</v>
      </c>
      <c r="BN98" s="58" t="s">
        <v>529</v>
      </c>
      <c r="BO98" s="58" t="s">
        <v>366</v>
      </c>
      <c r="BP98" s="58" t="s">
        <v>366</v>
      </c>
      <c r="BQ98" s="58" t="s">
        <v>366</v>
      </c>
      <c r="BR98" s="58" t="s">
        <v>388</v>
      </c>
      <c r="BS98" s="58" t="s">
        <v>382</v>
      </c>
      <c r="BT98" s="58" t="s">
        <v>388</v>
      </c>
      <c r="BU98" s="58" t="s">
        <v>382</v>
      </c>
      <c r="BV98" s="58" t="s">
        <v>523</v>
      </c>
      <c r="BW98" s="58" t="s">
        <v>382</v>
      </c>
      <c r="BX98" s="59">
        <v>17</v>
      </c>
      <c r="BY98" s="59">
        <v>999112</v>
      </c>
      <c r="BZ98" s="59">
        <v>0</v>
      </c>
      <c r="CA98" s="59">
        <v>39</v>
      </c>
      <c r="CB98" s="59">
        <v>7</v>
      </c>
      <c r="CC98" s="58" t="s">
        <v>219</v>
      </c>
      <c r="CD98" s="65">
        <v>45083.5820949074</v>
      </c>
      <c r="CE98" s="57" t="s">
        <v>389</v>
      </c>
      <c r="CF98" s="72">
        <v>45083.6216128472</v>
      </c>
      <c r="CG98" s="73">
        <v>0.579456018518518</v>
      </c>
      <c r="CH98" s="57" t="s">
        <v>389</v>
      </c>
      <c r="CI98" s="58" t="s">
        <v>390</v>
      </c>
      <c r="CJ98" s="58" t="s">
        <v>234</v>
      </c>
      <c r="CK98" s="58" t="s">
        <v>234</v>
      </c>
      <c r="CL98" s="58" t="s">
        <v>225</v>
      </c>
      <c r="CM98" s="58" t="s">
        <v>225</v>
      </c>
      <c r="CN98" s="58" t="s">
        <v>366</v>
      </c>
      <c r="CO98" s="58" t="s">
        <v>225</v>
      </c>
      <c r="CP98" s="58" t="s">
        <v>432</v>
      </c>
      <c r="CQ98" s="58" t="s">
        <v>225</v>
      </c>
      <c r="CR98" s="58" t="s">
        <v>225</v>
      </c>
      <c r="CS98" s="58" t="s">
        <v>234</v>
      </c>
      <c r="CT98" s="58" t="s">
        <v>234</v>
      </c>
      <c r="CU98" s="58" t="s">
        <v>225</v>
      </c>
      <c r="CV98" s="58" t="s">
        <v>234</v>
      </c>
      <c r="CW98" s="58" t="s">
        <v>234</v>
      </c>
      <c r="CX98" s="58" t="s">
        <v>225</v>
      </c>
      <c r="CY98" s="58" t="s">
        <v>234</v>
      </c>
      <c r="CZ98" s="58" t="s">
        <v>234</v>
      </c>
      <c r="DA98" s="58" t="s">
        <v>225</v>
      </c>
      <c r="DB98" s="58" t="s">
        <v>234</v>
      </c>
      <c r="DC98" s="58" t="s">
        <v>234</v>
      </c>
      <c r="DD98" s="58" t="s">
        <v>234</v>
      </c>
      <c r="DE98" s="58" t="s">
        <v>234</v>
      </c>
      <c r="DF98" s="58" t="s">
        <v>225</v>
      </c>
      <c r="DG98" s="58" t="s">
        <v>234</v>
      </c>
      <c r="DH98" s="58" t="s">
        <v>225</v>
      </c>
      <c r="DI98" s="58" t="s">
        <v>225</v>
      </c>
      <c r="DJ98" s="58" t="s">
        <v>225</v>
      </c>
      <c r="DK98" s="58" t="s">
        <v>382</v>
      </c>
      <c r="DL98" s="58" t="s">
        <v>382</v>
      </c>
      <c r="DM98" s="58" t="s">
        <v>382</v>
      </c>
      <c r="DN98" s="72">
        <v>45083.6216128472</v>
      </c>
      <c r="DO98" s="72">
        <v>45083.5794642245</v>
      </c>
      <c r="DP98" s="58" t="s">
        <v>754</v>
      </c>
    </row>
    <row r="99" s="41" customFormat="1" spans="1:120">
      <c r="A99" s="57">
        <v>44874</v>
      </c>
      <c r="B99" s="57">
        <v>44874</v>
      </c>
      <c r="C99" s="58" t="s">
        <v>746</v>
      </c>
      <c r="D99" s="58" t="s">
        <v>366</v>
      </c>
      <c r="E99" s="58" t="s">
        <v>367</v>
      </c>
      <c r="F99" s="58" t="s">
        <v>393</v>
      </c>
      <c r="G99" s="59">
        <v>1</v>
      </c>
      <c r="H99" s="59">
        <v>0</v>
      </c>
      <c r="I99" s="58" t="s">
        <v>234</v>
      </c>
      <c r="J99" s="58" t="s">
        <v>369</v>
      </c>
      <c r="K99" s="58" t="s">
        <v>369</v>
      </c>
      <c r="L99" s="57">
        <v>44874</v>
      </c>
      <c r="M99" s="58" t="s">
        <v>747</v>
      </c>
      <c r="N99" s="58" t="s">
        <v>366</v>
      </c>
      <c r="O99" s="59">
        <v>0</v>
      </c>
      <c r="P99" s="58" t="s">
        <v>748</v>
      </c>
      <c r="Q99" s="58" t="s">
        <v>749</v>
      </c>
      <c r="R99" s="59">
        <v>12</v>
      </c>
      <c r="S99" s="58" t="s">
        <v>750</v>
      </c>
      <c r="T99" s="59">
        <v>2</v>
      </c>
      <c r="U99" s="58" t="s">
        <v>393</v>
      </c>
      <c r="V99" s="58" t="s">
        <v>374</v>
      </c>
      <c r="W99" s="58" t="s">
        <v>234</v>
      </c>
      <c r="X99" s="58" t="s">
        <v>375</v>
      </c>
      <c r="Y99" s="58" t="s">
        <v>376</v>
      </c>
      <c r="Z99" s="58" t="s">
        <v>377</v>
      </c>
      <c r="AA99" s="58" t="s">
        <v>394</v>
      </c>
      <c r="AB99" s="59">
        <v>9000</v>
      </c>
      <c r="AC99" s="58" t="s">
        <v>379</v>
      </c>
      <c r="AD99" s="65">
        <v>44875.204849537</v>
      </c>
      <c r="AE99" s="58" t="s">
        <v>395</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755</v>
      </c>
      <c r="AY99" s="58" t="s">
        <v>756</v>
      </c>
      <c r="AZ99" s="58" t="s">
        <v>232</v>
      </c>
      <c r="BA99" s="58" t="s">
        <v>379</v>
      </c>
      <c r="BB99" s="58" t="s">
        <v>382</v>
      </c>
      <c r="BC99" s="58" t="s">
        <v>757</v>
      </c>
      <c r="BD99" s="58" t="s">
        <v>382</v>
      </c>
      <c r="BE99" s="58" t="s">
        <v>387</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388</v>
      </c>
      <c r="BS99" s="58" t="s">
        <v>382</v>
      </c>
      <c r="BT99" s="58" t="s">
        <v>388</v>
      </c>
      <c r="BU99" s="58" t="s">
        <v>382</v>
      </c>
      <c r="BV99" s="58" t="s">
        <v>523</v>
      </c>
      <c r="BW99" s="58" t="s">
        <v>382</v>
      </c>
      <c r="BX99" s="59">
        <v>17</v>
      </c>
      <c r="BY99" s="59">
        <v>999112</v>
      </c>
      <c r="BZ99" s="59">
        <v>0</v>
      </c>
      <c r="CA99" s="59">
        <v>48</v>
      </c>
      <c r="CB99" s="59">
        <v>7</v>
      </c>
      <c r="CC99" s="58" t="s">
        <v>219</v>
      </c>
      <c r="CD99" s="65">
        <v>45083.5820949074</v>
      </c>
      <c r="CE99" s="57" t="s">
        <v>389</v>
      </c>
      <c r="CF99" s="72">
        <v>45083.6216128241</v>
      </c>
      <c r="CG99" s="73">
        <v>0.579456018518518</v>
      </c>
      <c r="CH99" s="57" t="s">
        <v>389</v>
      </c>
      <c r="CI99" s="58" t="s">
        <v>390</v>
      </c>
      <c r="CJ99" s="58" t="s">
        <v>234</v>
      </c>
      <c r="CK99" s="58" t="s">
        <v>234</v>
      </c>
      <c r="CL99" s="58" t="s">
        <v>225</v>
      </c>
      <c r="CM99" s="58" t="s">
        <v>225</v>
      </c>
      <c r="CN99" s="58" t="s">
        <v>366</v>
      </c>
      <c r="CO99" s="58" t="s">
        <v>225</v>
      </c>
      <c r="CP99" s="58" t="s">
        <v>432</v>
      </c>
      <c r="CQ99" s="58" t="s">
        <v>225</v>
      </c>
      <c r="CR99" s="58" t="s">
        <v>234</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45083.6216128241</v>
      </c>
      <c r="DO99" s="72">
        <v>45083.579464213</v>
      </c>
      <c r="DP99" s="58" t="s">
        <v>758</v>
      </c>
    </row>
    <row r="100" s="41" customFormat="1" spans="1:120">
      <c r="A100" s="57">
        <v>44874</v>
      </c>
      <c r="B100" s="57">
        <v>44874</v>
      </c>
      <c r="C100" s="58" t="s">
        <v>746</v>
      </c>
      <c r="D100" s="58" t="s">
        <v>366</v>
      </c>
      <c r="E100" s="58" t="s">
        <v>367</v>
      </c>
      <c r="F100" s="58" t="s">
        <v>401</v>
      </c>
      <c r="G100" s="59">
        <v>1</v>
      </c>
      <c r="H100" s="59">
        <v>0</v>
      </c>
      <c r="I100" s="58" t="s">
        <v>234</v>
      </c>
      <c r="J100" s="58" t="s">
        <v>369</v>
      </c>
      <c r="K100" s="58" t="s">
        <v>369</v>
      </c>
      <c r="L100" s="57">
        <v>44874</v>
      </c>
      <c r="M100" s="58" t="s">
        <v>747</v>
      </c>
      <c r="N100" s="58" t="s">
        <v>366</v>
      </c>
      <c r="O100" s="59">
        <v>0</v>
      </c>
      <c r="P100" s="58" t="s">
        <v>748</v>
      </c>
      <c r="Q100" s="58" t="s">
        <v>749</v>
      </c>
      <c r="R100" s="59">
        <v>12</v>
      </c>
      <c r="S100" s="58" t="s">
        <v>750</v>
      </c>
      <c r="T100" s="59">
        <v>2</v>
      </c>
      <c r="U100" s="58" t="s">
        <v>401</v>
      </c>
      <c r="V100" s="58" t="s">
        <v>374</v>
      </c>
      <c r="W100" s="58" t="s">
        <v>234</v>
      </c>
      <c r="X100" s="58" t="s">
        <v>375</v>
      </c>
      <c r="Y100" s="58" t="s">
        <v>376</v>
      </c>
      <c r="Z100" s="58" t="s">
        <v>377</v>
      </c>
      <c r="AA100" s="58" t="s">
        <v>402</v>
      </c>
      <c r="AB100" s="59">
        <v>9000</v>
      </c>
      <c r="AC100" s="58" t="s">
        <v>379</v>
      </c>
      <c r="AD100" s="65">
        <v>44875.204849537</v>
      </c>
      <c r="AE100" s="58" t="s">
        <v>403</v>
      </c>
      <c r="AF100" s="58" t="s">
        <v>381</v>
      </c>
      <c r="AG100" s="58" t="s">
        <v>212</v>
      </c>
      <c r="AH100" s="58" t="s">
        <v>213</v>
      </c>
      <c r="AI100" s="58" t="s">
        <v>404</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759</v>
      </c>
      <c r="AY100" s="58" t="s">
        <v>760</v>
      </c>
      <c r="AZ100" s="58" t="s">
        <v>232</v>
      </c>
      <c r="BA100" s="58" t="s">
        <v>379</v>
      </c>
      <c r="BB100" s="58" t="s">
        <v>382</v>
      </c>
      <c r="BC100" s="58" t="s">
        <v>761</v>
      </c>
      <c r="BD100" s="58" t="s">
        <v>382</v>
      </c>
      <c r="BE100" s="58" t="s">
        <v>387</v>
      </c>
      <c r="BF100" s="58" t="s">
        <v>387</v>
      </c>
      <c r="BG100" s="58" t="s">
        <v>240</v>
      </c>
      <c r="BH100" s="58" t="s">
        <v>234</v>
      </c>
      <c r="BI100" s="58" t="s">
        <v>234</v>
      </c>
      <c r="BJ100" s="58" t="s">
        <v>234</v>
      </c>
      <c r="BK100" s="58" t="s">
        <v>225</v>
      </c>
      <c r="BL100" s="58" t="s">
        <v>399</v>
      </c>
      <c r="BM100" s="58" t="s">
        <v>399</v>
      </c>
      <c r="BN100" s="58" t="s">
        <v>399</v>
      </c>
      <c r="BO100" s="58" t="s">
        <v>366</v>
      </c>
      <c r="BP100" s="58" t="s">
        <v>366</v>
      </c>
      <c r="BQ100" s="58" t="s">
        <v>366</v>
      </c>
      <c r="BR100" s="58" t="s">
        <v>388</v>
      </c>
      <c r="BS100" s="58" t="s">
        <v>382</v>
      </c>
      <c r="BT100" s="58" t="s">
        <v>388</v>
      </c>
      <c r="BU100" s="58" t="s">
        <v>382</v>
      </c>
      <c r="BV100" s="58" t="s">
        <v>523</v>
      </c>
      <c r="BW100" s="58" t="s">
        <v>382</v>
      </c>
      <c r="BX100" s="59">
        <v>17</v>
      </c>
      <c r="BY100" s="59">
        <v>999112</v>
      </c>
      <c r="BZ100" s="59">
        <v>0</v>
      </c>
      <c r="CA100" s="59">
        <v>41</v>
      </c>
      <c r="CB100" s="59">
        <v>5</v>
      </c>
      <c r="CC100" s="58" t="s">
        <v>219</v>
      </c>
      <c r="CD100" s="65">
        <v>45083.5820949074</v>
      </c>
      <c r="CE100" s="57" t="s">
        <v>389</v>
      </c>
      <c r="CF100" s="72">
        <v>45083.6216128588</v>
      </c>
      <c r="CG100" s="73">
        <v>0.579456018518518</v>
      </c>
      <c r="CH100" s="57" t="s">
        <v>389</v>
      </c>
      <c r="CI100" s="58" t="s">
        <v>390</v>
      </c>
      <c r="CJ100" s="58" t="s">
        <v>234</v>
      </c>
      <c r="CK100" s="58" t="s">
        <v>234</v>
      </c>
      <c r="CL100" s="58" t="s">
        <v>225</v>
      </c>
      <c r="CM100" s="58" t="s">
        <v>225</v>
      </c>
      <c r="CN100" s="58" t="s">
        <v>366</v>
      </c>
      <c r="CO100" s="58" t="s">
        <v>225</v>
      </c>
      <c r="CP100" s="58" t="s">
        <v>432</v>
      </c>
      <c r="CQ100" s="58" t="s">
        <v>225</v>
      </c>
      <c r="CR100" s="58" t="s">
        <v>225</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45083.6216128588</v>
      </c>
      <c r="DO100" s="72">
        <v>45083.579464213</v>
      </c>
      <c r="DP100" s="58" t="s">
        <v>762</v>
      </c>
    </row>
    <row r="101" s="41" customFormat="1" spans="1:120">
      <c r="A101" s="57">
        <v>44874</v>
      </c>
      <c r="B101" s="57">
        <v>44874</v>
      </c>
      <c r="C101" s="58" t="s">
        <v>746</v>
      </c>
      <c r="D101" s="58" t="s">
        <v>366</v>
      </c>
      <c r="E101" s="58" t="s">
        <v>367</v>
      </c>
      <c r="F101" s="58" t="s">
        <v>239</v>
      </c>
      <c r="G101" s="59">
        <v>1</v>
      </c>
      <c r="H101" s="59">
        <v>0</v>
      </c>
      <c r="I101" s="58" t="s">
        <v>234</v>
      </c>
      <c r="J101" s="58" t="s">
        <v>369</v>
      </c>
      <c r="K101" s="58" t="s">
        <v>369</v>
      </c>
      <c r="L101" s="57">
        <v>44874</v>
      </c>
      <c r="M101" s="58" t="s">
        <v>747</v>
      </c>
      <c r="N101" s="58" t="s">
        <v>366</v>
      </c>
      <c r="O101" s="59">
        <v>0</v>
      </c>
      <c r="P101" s="58" t="s">
        <v>748</v>
      </c>
      <c r="Q101" s="58" t="s">
        <v>749</v>
      </c>
      <c r="R101" s="59">
        <v>12</v>
      </c>
      <c r="S101" s="58" t="s">
        <v>750</v>
      </c>
      <c r="T101" s="59">
        <v>2</v>
      </c>
      <c r="U101" s="58" t="s">
        <v>239</v>
      </c>
      <c r="V101" s="58" t="s">
        <v>374</v>
      </c>
      <c r="W101" s="58" t="s">
        <v>234</v>
      </c>
      <c r="X101" s="58" t="s">
        <v>375</v>
      </c>
      <c r="Y101" s="58" t="s">
        <v>376</v>
      </c>
      <c r="Z101" s="58" t="s">
        <v>377</v>
      </c>
      <c r="AA101" s="58" t="s">
        <v>409</v>
      </c>
      <c r="AB101" s="59">
        <v>9000</v>
      </c>
      <c r="AC101" s="58" t="s">
        <v>379</v>
      </c>
      <c r="AD101" s="65">
        <v>44875.204849537</v>
      </c>
      <c r="AE101" s="58" t="s">
        <v>410</v>
      </c>
      <c r="AF101" s="58" t="s">
        <v>381</v>
      </c>
      <c r="AG101" s="58" t="s">
        <v>212</v>
      </c>
      <c r="AH101" s="58" t="s">
        <v>213</v>
      </c>
      <c r="AI101" s="58" t="s">
        <v>210</v>
      </c>
      <c r="AJ101" s="58" t="s">
        <v>366</v>
      </c>
      <c r="AK101" s="58" t="s">
        <v>382</v>
      </c>
      <c r="AL101" s="58" t="s">
        <v>366</v>
      </c>
      <c r="AM101" s="58" t="s">
        <v>233</v>
      </c>
      <c r="AN101" s="58" t="s">
        <v>366</v>
      </c>
      <c r="AO101" s="58" t="s">
        <v>379</v>
      </c>
      <c r="AP101" s="58" t="s">
        <v>379</v>
      </c>
      <c r="AQ101" s="58" t="s">
        <v>411</v>
      </c>
      <c r="AR101" s="58" t="s">
        <v>366</v>
      </c>
      <c r="AS101" s="58" t="s">
        <v>366</v>
      </c>
      <c r="AT101" s="59">
        <v>0</v>
      </c>
      <c r="AU101" s="58" t="s">
        <v>366</v>
      </c>
      <c r="AV101" s="58" t="s">
        <v>366</v>
      </c>
      <c r="AW101" s="58" t="s">
        <v>366</v>
      </c>
      <c r="AX101" s="58" t="s">
        <v>763</v>
      </c>
      <c r="AY101" s="58" t="s">
        <v>764</v>
      </c>
      <c r="AZ101" s="58" t="s">
        <v>232</v>
      </c>
      <c r="BA101" s="58" t="s">
        <v>379</v>
      </c>
      <c r="BB101" s="58" t="s">
        <v>382</v>
      </c>
      <c r="BC101" s="58" t="s">
        <v>765</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388</v>
      </c>
      <c r="BS101" s="58" t="s">
        <v>382</v>
      </c>
      <c r="BT101" s="58" t="s">
        <v>388</v>
      </c>
      <c r="BU101" s="58" t="s">
        <v>382</v>
      </c>
      <c r="BV101" s="58" t="s">
        <v>523</v>
      </c>
      <c r="BW101" s="58" t="s">
        <v>382</v>
      </c>
      <c r="BX101" s="59">
        <v>17</v>
      </c>
      <c r="BY101" s="59">
        <v>999112</v>
      </c>
      <c r="BZ101" s="59">
        <v>0</v>
      </c>
      <c r="CA101" s="59">
        <v>39</v>
      </c>
      <c r="CB101" s="59">
        <v>7</v>
      </c>
      <c r="CC101" s="58" t="s">
        <v>219</v>
      </c>
      <c r="CD101" s="65">
        <v>45083.5820949074</v>
      </c>
      <c r="CE101" s="57" t="s">
        <v>389</v>
      </c>
      <c r="CF101" s="72">
        <v>45083.6216128472</v>
      </c>
      <c r="CG101" s="73">
        <v>0.579456018518518</v>
      </c>
      <c r="CH101" s="57" t="s">
        <v>389</v>
      </c>
      <c r="CI101" s="58" t="s">
        <v>390</v>
      </c>
      <c r="CJ101" s="58" t="s">
        <v>234</v>
      </c>
      <c r="CK101" s="58" t="s">
        <v>234</v>
      </c>
      <c r="CL101" s="58" t="s">
        <v>225</v>
      </c>
      <c r="CM101" s="58" t="s">
        <v>225</v>
      </c>
      <c r="CN101" s="58" t="s">
        <v>366</v>
      </c>
      <c r="CO101" s="58" t="s">
        <v>225</v>
      </c>
      <c r="CP101" s="58" t="s">
        <v>432</v>
      </c>
      <c r="CQ101" s="58" t="s">
        <v>225</v>
      </c>
      <c r="CR101" s="58" t="s">
        <v>234</v>
      </c>
      <c r="CS101" s="58" t="s">
        <v>234</v>
      </c>
      <c r="CT101" s="58" t="s">
        <v>234</v>
      </c>
      <c r="CU101" s="58" t="s">
        <v>225</v>
      </c>
      <c r="CV101" s="58" t="s">
        <v>234</v>
      </c>
      <c r="CW101" s="58" t="s">
        <v>234</v>
      </c>
      <c r="CX101" s="58" t="s">
        <v>234</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45083.6216128472</v>
      </c>
      <c r="DO101" s="72">
        <v>45083.5794642245</v>
      </c>
      <c r="DP101" s="58" t="s">
        <v>766</v>
      </c>
    </row>
    <row r="102" s="41" customFormat="1" spans="1:120">
      <c r="A102" s="48"/>
      <c r="B102" s="48"/>
      <c r="C102" s="49"/>
      <c r="D102" s="49"/>
      <c r="E102" s="49"/>
      <c r="F102" s="49"/>
      <c r="G102" s="50"/>
      <c r="H102" s="50"/>
      <c r="I102" s="49"/>
      <c r="J102" s="49"/>
      <c r="K102" s="49"/>
      <c r="L102" s="48"/>
      <c r="M102" s="49"/>
      <c r="N102" s="49"/>
      <c r="O102" s="50"/>
      <c r="P102" s="49"/>
      <c r="Q102" s="49"/>
      <c r="R102" s="50"/>
      <c r="S102" s="49"/>
      <c r="T102" s="50"/>
      <c r="U102" s="49"/>
      <c r="V102" s="49"/>
      <c r="W102" s="49"/>
      <c r="X102" s="49"/>
      <c r="Y102" s="49"/>
      <c r="Z102" s="49"/>
      <c r="AA102" s="49"/>
      <c r="AB102" s="50"/>
      <c r="AC102" s="49"/>
      <c r="AD102" s="63"/>
      <c r="AE102" s="49"/>
      <c r="AF102" s="49"/>
      <c r="AG102" s="49"/>
      <c r="AH102" s="49"/>
      <c r="AI102" s="49"/>
      <c r="AJ102" s="49"/>
      <c r="AK102" s="49"/>
      <c r="AL102" s="49"/>
      <c r="AM102" s="49"/>
      <c r="AN102" s="49"/>
      <c r="AO102" s="49"/>
      <c r="AP102" s="49"/>
      <c r="AQ102" s="49"/>
      <c r="AR102" s="49"/>
      <c r="AS102" s="49"/>
      <c r="AT102" s="50"/>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50"/>
      <c r="BY102" s="50"/>
      <c r="BZ102" s="50"/>
      <c r="CA102" s="50"/>
      <c r="CB102" s="50"/>
      <c r="CC102" s="49"/>
      <c r="CD102" s="63"/>
      <c r="CE102" s="48"/>
      <c r="CF102" s="68"/>
      <c r="CG102" s="69"/>
      <c r="CH102" s="48"/>
      <c r="CI102" s="49"/>
      <c r="CJ102" s="49"/>
      <c r="CK102" s="49"/>
      <c r="CL102" s="49"/>
      <c r="CM102" s="49"/>
      <c r="CN102" s="49"/>
      <c r="CO102" s="49"/>
      <c r="CP102" s="49"/>
      <c r="CQ102" s="49"/>
      <c r="CR102" s="49"/>
      <c r="CS102" s="49"/>
      <c r="CT102" s="49"/>
      <c r="CU102" s="49"/>
      <c r="CV102" s="49"/>
      <c r="CW102" s="49"/>
      <c r="CX102" s="49"/>
      <c r="CY102" s="49"/>
      <c r="CZ102" s="49"/>
      <c r="DA102" s="49"/>
      <c r="DB102" s="49"/>
      <c r="DC102" s="49"/>
      <c r="DD102" s="49"/>
      <c r="DE102" s="49"/>
      <c r="DF102" s="49"/>
      <c r="DG102" s="49"/>
      <c r="DH102" s="49"/>
      <c r="DI102" s="49"/>
      <c r="DJ102" s="49"/>
      <c r="DK102" s="49"/>
      <c r="DL102" s="49"/>
      <c r="DM102" s="49"/>
      <c r="DN102" s="68"/>
      <c r="DO102" s="68"/>
      <c r="DP102" s="49"/>
    </row>
    <row r="103" s="41" customFormat="1"/>
    <row r="104" s="41" customFormat="1" ht="30.75" spans="1:1">
      <c r="A104" s="23" t="s">
        <v>778</v>
      </c>
    </row>
    <row r="105" s="41" customFormat="1" spans="1:122">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row>
    <row r="106" s="41" customFormat="1" spans="1:122">
      <c r="A106" s="43"/>
      <c r="B106" s="41" t="s">
        <v>434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ht="27" spans="1:121">
      <c r="A107" s="43"/>
      <c r="B107" s="60" t="s">
        <v>249</v>
      </c>
      <c r="C107" s="60" t="s">
        <v>250</v>
      </c>
      <c r="D107" s="60" t="s">
        <v>251</v>
      </c>
      <c r="E107" s="60" t="s">
        <v>252</v>
      </c>
      <c r="F107" s="60" t="s">
        <v>253</v>
      </c>
      <c r="G107" s="60" t="s">
        <v>156</v>
      </c>
      <c r="H107" s="60" t="s">
        <v>254</v>
      </c>
      <c r="I107" s="60" t="s">
        <v>255</v>
      </c>
      <c r="J107" s="60" t="s">
        <v>256</v>
      </c>
      <c r="K107" s="60" t="s">
        <v>257</v>
      </c>
      <c r="L107" s="60" t="s">
        <v>258</v>
      </c>
      <c r="M107" s="60" t="s">
        <v>259</v>
      </c>
      <c r="N107" s="60" t="s">
        <v>260</v>
      </c>
      <c r="O107" s="60" t="s">
        <v>261</v>
      </c>
      <c r="P107" s="60" t="s">
        <v>262</v>
      </c>
      <c r="Q107" s="60" t="s">
        <v>263</v>
      </c>
      <c r="R107" s="60" t="s">
        <v>264</v>
      </c>
      <c r="S107" s="60" t="s">
        <v>265</v>
      </c>
      <c r="T107" s="60" t="s">
        <v>266</v>
      </c>
      <c r="U107" s="60" t="s">
        <v>267</v>
      </c>
      <c r="V107" s="60" t="s">
        <v>268</v>
      </c>
      <c r="W107" s="60" t="s">
        <v>269</v>
      </c>
      <c r="X107" s="60" t="s">
        <v>270</v>
      </c>
      <c r="Y107" s="60" t="s">
        <v>271</v>
      </c>
      <c r="Z107" s="60" t="s">
        <v>272</v>
      </c>
      <c r="AA107" s="60" t="s">
        <v>273</v>
      </c>
      <c r="AB107" s="60" t="s">
        <v>274</v>
      </c>
      <c r="AC107" s="60" t="s">
        <v>275</v>
      </c>
      <c r="AD107" s="60" t="s">
        <v>276</v>
      </c>
      <c r="AE107" s="60" t="s">
        <v>277</v>
      </c>
      <c r="AF107" s="60" t="s">
        <v>278</v>
      </c>
      <c r="AG107" s="60" t="s">
        <v>279</v>
      </c>
      <c r="AH107" s="60" t="s">
        <v>159</v>
      </c>
      <c r="AI107" s="60" t="s">
        <v>280</v>
      </c>
      <c r="AJ107" s="60" t="s">
        <v>157</v>
      </c>
      <c r="AK107" s="60" t="s">
        <v>281</v>
      </c>
      <c r="AL107" s="60" t="s">
        <v>282</v>
      </c>
      <c r="AM107" s="60" t="s">
        <v>283</v>
      </c>
      <c r="AN107" s="60" t="s">
        <v>284</v>
      </c>
      <c r="AO107" s="60" t="s">
        <v>285</v>
      </c>
      <c r="AP107" s="60" t="s">
        <v>286</v>
      </c>
      <c r="AQ107" s="60" t="s">
        <v>287</v>
      </c>
      <c r="AR107" s="60" t="s">
        <v>288</v>
      </c>
      <c r="AS107" s="60" t="s">
        <v>289</v>
      </c>
      <c r="AT107" s="60" t="s">
        <v>290</v>
      </c>
      <c r="AU107" s="60" t="s">
        <v>291</v>
      </c>
      <c r="AV107" s="60" t="s">
        <v>292</v>
      </c>
      <c r="AW107" s="60" t="s">
        <v>293</v>
      </c>
      <c r="AX107" s="60" t="s">
        <v>294</v>
      </c>
      <c r="AY107" s="60" t="s">
        <v>295</v>
      </c>
      <c r="AZ107" s="60" t="s">
        <v>296</v>
      </c>
      <c r="BA107" s="60" t="s">
        <v>297</v>
      </c>
      <c r="BB107" s="60" t="s">
        <v>298</v>
      </c>
      <c r="BC107" s="60" t="s">
        <v>299</v>
      </c>
      <c r="BD107" s="60" t="s">
        <v>300</v>
      </c>
      <c r="BE107" s="60" t="s">
        <v>301</v>
      </c>
      <c r="BF107" s="60" t="s">
        <v>302</v>
      </c>
      <c r="BG107" s="60" t="s">
        <v>303</v>
      </c>
      <c r="BH107" s="60" t="s">
        <v>304</v>
      </c>
      <c r="BI107" s="60" t="s">
        <v>305</v>
      </c>
      <c r="BJ107" s="60" t="s">
        <v>306</v>
      </c>
      <c r="BK107" s="60" t="s">
        <v>307</v>
      </c>
      <c r="BL107" s="60" t="s">
        <v>308</v>
      </c>
      <c r="BM107" s="60" t="s">
        <v>309</v>
      </c>
      <c r="BN107" s="60" t="s">
        <v>310</v>
      </c>
      <c r="BO107" s="60" t="s">
        <v>311</v>
      </c>
      <c r="BP107" s="60" t="s">
        <v>312</v>
      </c>
      <c r="BQ107" s="60" t="s">
        <v>313</v>
      </c>
      <c r="BR107" s="60" t="s">
        <v>314</v>
      </c>
      <c r="BS107" s="60" t="s">
        <v>315</v>
      </c>
      <c r="BT107" s="60" t="s">
        <v>316</v>
      </c>
      <c r="BU107" s="60" t="s">
        <v>317</v>
      </c>
      <c r="BV107" s="60" t="s">
        <v>318</v>
      </c>
      <c r="BW107" s="60" t="s">
        <v>319</v>
      </c>
      <c r="BX107" s="60" t="s">
        <v>320</v>
      </c>
      <c r="BY107" s="60" t="s">
        <v>321</v>
      </c>
      <c r="BZ107" s="60" t="s">
        <v>322</v>
      </c>
      <c r="CA107" s="60" t="s">
        <v>323</v>
      </c>
      <c r="CB107" s="60" t="s">
        <v>324</v>
      </c>
      <c r="CC107" s="60" t="s">
        <v>325</v>
      </c>
      <c r="CD107" s="60" t="s">
        <v>326</v>
      </c>
      <c r="CE107" s="60" t="s">
        <v>327</v>
      </c>
      <c r="CF107" s="60" t="s">
        <v>328</v>
      </c>
      <c r="CG107" s="60" t="s">
        <v>329</v>
      </c>
      <c r="CH107" s="60" t="s">
        <v>330</v>
      </c>
      <c r="CI107" s="60" t="s">
        <v>331</v>
      </c>
      <c r="CJ107" s="60" t="s">
        <v>332</v>
      </c>
      <c r="CK107" s="60" t="s">
        <v>333</v>
      </c>
      <c r="CL107" s="60" t="s">
        <v>334</v>
      </c>
      <c r="CM107" s="60" t="s">
        <v>335</v>
      </c>
      <c r="CN107" s="60" t="s">
        <v>336</v>
      </c>
      <c r="CO107" s="60" t="s">
        <v>337</v>
      </c>
      <c r="CP107" s="60" t="s">
        <v>338</v>
      </c>
      <c r="CQ107" s="60" t="s">
        <v>339</v>
      </c>
      <c r="CR107" s="60" t="s">
        <v>340</v>
      </c>
      <c r="CS107" s="60" t="s">
        <v>341</v>
      </c>
      <c r="CT107" s="60" t="s">
        <v>342</v>
      </c>
      <c r="CU107" s="60" t="s">
        <v>343</v>
      </c>
      <c r="CV107" s="60" t="s">
        <v>344</v>
      </c>
      <c r="CW107" s="60" t="s">
        <v>345</v>
      </c>
      <c r="CX107" s="60" t="s">
        <v>346</v>
      </c>
      <c r="CY107" s="60" t="s">
        <v>347</v>
      </c>
      <c r="CZ107" s="60" t="s">
        <v>348</v>
      </c>
      <c r="DA107" s="60" t="s">
        <v>349</v>
      </c>
      <c r="DB107" s="60" t="s">
        <v>350</v>
      </c>
      <c r="DC107" s="60" t="s">
        <v>351</v>
      </c>
      <c r="DD107" s="60" t="s">
        <v>352</v>
      </c>
      <c r="DE107" s="60" t="s">
        <v>353</v>
      </c>
      <c r="DF107" s="60" t="s">
        <v>354</v>
      </c>
      <c r="DG107" s="60" t="s">
        <v>355</v>
      </c>
      <c r="DH107" s="60" t="s">
        <v>356</v>
      </c>
      <c r="DI107" s="60" t="s">
        <v>357</v>
      </c>
      <c r="DJ107" s="60" t="s">
        <v>358</v>
      </c>
      <c r="DK107" s="60" t="s">
        <v>359</v>
      </c>
      <c r="DL107" s="60" t="s">
        <v>360</v>
      </c>
      <c r="DM107" s="60" t="s">
        <v>361</v>
      </c>
      <c r="DN107" s="60" t="s">
        <v>362</v>
      </c>
      <c r="DO107" s="60" t="s">
        <v>208</v>
      </c>
      <c r="DP107" s="60" t="s">
        <v>363</v>
      </c>
      <c r="DQ107" s="60" t="s">
        <v>364</v>
      </c>
    </row>
    <row r="108" s="41" customFormat="1" spans="1:121">
      <c r="A108" s="43" t="s">
        <v>435</v>
      </c>
      <c r="B108" s="45">
        <v>44874</v>
      </c>
      <c r="C108" s="45">
        <v>44874</v>
      </c>
      <c r="D108" s="46" t="s">
        <v>746</v>
      </c>
      <c r="E108" s="46" t="s">
        <v>366</v>
      </c>
      <c r="F108" s="46" t="s">
        <v>367</v>
      </c>
      <c r="G108" s="46" t="s">
        <v>368</v>
      </c>
      <c r="H108" s="47">
        <v>1</v>
      </c>
      <c r="I108" s="47">
        <v>0</v>
      </c>
      <c r="J108" s="46" t="s">
        <v>234</v>
      </c>
      <c r="K108" s="46" t="s">
        <v>369</v>
      </c>
      <c r="L108" s="46" t="s">
        <v>369</v>
      </c>
      <c r="M108" s="45">
        <v>44874</v>
      </c>
      <c r="N108" s="46" t="s">
        <v>747</v>
      </c>
      <c r="O108" s="46" t="s">
        <v>366</v>
      </c>
      <c r="P108" s="47">
        <v>0</v>
      </c>
      <c r="Q108" s="46" t="s">
        <v>748</v>
      </c>
      <c r="R108" s="46" t="s">
        <v>749</v>
      </c>
      <c r="S108" s="47">
        <v>12</v>
      </c>
      <c r="T108" s="46" t="s">
        <v>750</v>
      </c>
      <c r="U108" s="47">
        <v>2</v>
      </c>
      <c r="V108" s="46" t="s">
        <v>368</v>
      </c>
      <c r="W108" s="46" t="s">
        <v>374</v>
      </c>
      <c r="X108" s="46" t="s">
        <v>234</v>
      </c>
      <c r="Y108" s="46" t="s">
        <v>375</v>
      </c>
      <c r="Z108" s="46" t="s">
        <v>376</v>
      </c>
      <c r="AA108" s="46" t="s">
        <v>377</v>
      </c>
      <c r="AB108" s="46" t="s">
        <v>378</v>
      </c>
      <c r="AC108" s="47">
        <v>9000</v>
      </c>
      <c r="AD108" s="46" t="s">
        <v>379</v>
      </c>
      <c r="AE108" s="62">
        <v>44875.204849537</v>
      </c>
      <c r="AF108" s="46" t="s">
        <v>380</v>
      </c>
      <c r="AG108" s="46" t="s">
        <v>381</v>
      </c>
      <c r="AH108" s="46" t="s">
        <v>212</v>
      </c>
      <c r="AI108" s="46" t="s">
        <v>213</v>
      </c>
      <c r="AJ108" s="46" t="s">
        <v>210</v>
      </c>
      <c r="AK108" s="46" t="s">
        <v>366</v>
      </c>
      <c r="AL108" s="46" t="s">
        <v>382</v>
      </c>
      <c r="AM108" s="46" t="s">
        <v>366</v>
      </c>
      <c r="AN108" s="46" t="s">
        <v>233</v>
      </c>
      <c r="AO108" s="46" t="s">
        <v>366</v>
      </c>
      <c r="AP108" s="46" t="s">
        <v>379</v>
      </c>
      <c r="AQ108" s="46" t="s">
        <v>379</v>
      </c>
      <c r="AR108" s="46" t="s">
        <v>383</v>
      </c>
      <c r="AS108" s="46" t="s">
        <v>366</v>
      </c>
      <c r="AT108" s="46" t="s">
        <v>366</v>
      </c>
      <c r="AU108" s="47">
        <v>0</v>
      </c>
      <c r="AV108" s="46" t="s">
        <v>366</v>
      </c>
      <c r="AW108" s="46" t="s">
        <v>366</v>
      </c>
      <c r="AX108" s="46" t="s">
        <v>366</v>
      </c>
      <c r="AY108" s="46" t="s">
        <v>751</v>
      </c>
      <c r="AZ108" s="46" t="s">
        <v>752</v>
      </c>
      <c r="BA108" s="46" t="s">
        <v>232</v>
      </c>
      <c r="BB108" s="46" t="s">
        <v>379</v>
      </c>
      <c r="BC108" s="46" t="s">
        <v>382</v>
      </c>
      <c r="BD108" s="46" t="s">
        <v>753</v>
      </c>
      <c r="BE108" s="46" t="s">
        <v>382</v>
      </c>
      <c r="BF108" s="46" t="s">
        <v>387</v>
      </c>
      <c r="BG108" s="46" t="s">
        <v>387</v>
      </c>
      <c r="BH108" s="46" t="s">
        <v>240</v>
      </c>
      <c r="BI108" s="46" t="s">
        <v>234</v>
      </c>
      <c r="BJ108" s="46" t="s">
        <v>234</v>
      </c>
      <c r="BK108" s="46" t="s">
        <v>234</v>
      </c>
      <c r="BL108" s="46" t="s">
        <v>234</v>
      </c>
      <c r="BM108" s="46" t="s">
        <v>529</v>
      </c>
      <c r="BN108" s="46" t="s">
        <v>529</v>
      </c>
      <c r="BO108" s="46" t="s">
        <v>529</v>
      </c>
      <c r="BP108" s="46" t="s">
        <v>366</v>
      </c>
      <c r="BQ108" s="46" t="s">
        <v>366</v>
      </c>
      <c r="BR108" s="46" t="s">
        <v>366</v>
      </c>
      <c r="BS108" s="46" t="s">
        <v>388</v>
      </c>
      <c r="BT108" s="46" t="s">
        <v>382</v>
      </c>
      <c r="BU108" s="46" t="s">
        <v>388</v>
      </c>
      <c r="BV108" s="46" t="s">
        <v>382</v>
      </c>
      <c r="BW108" s="46" t="s">
        <v>523</v>
      </c>
      <c r="BX108" s="46" t="s">
        <v>382</v>
      </c>
      <c r="BY108" s="47">
        <v>17</v>
      </c>
      <c r="BZ108" s="47">
        <v>999112</v>
      </c>
      <c r="CA108" s="47">
        <v>0</v>
      </c>
      <c r="CB108" s="47">
        <v>39</v>
      </c>
      <c r="CC108" s="47">
        <v>7</v>
      </c>
      <c r="CD108" s="46" t="s">
        <v>219</v>
      </c>
      <c r="CE108" s="62">
        <v>45083.5820949074</v>
      </c>
      <c r="CF108" s="45" t="s">
        <v>389</v>
      </c>
      <c r="CG108" s="66">
        <v>45083.5794642245</v>
      </c>
      <c r="CH108" s="67">
        <v>0.579456018518518</v>
      </c>
      <c r="CI108" s="45" t="s">
        <v>389</v>
      </c>
      <c r="CJ108" s="46" t="s">
        <v>390</v>
      </c>
      <c r="CK108" s="46" t="s">
        <v>234</v>
      </c>
      <c r="CL108" s="46" t="s">
        <v>234</v>
      </c>
      <c r="CM108" s="46" t="s">
        <v>225</v>
      </c>
      <c r="CN108" s="46" t="s">
        <v>225</v>
      </c>
      <c r="CO108" s="46" t="s">
        <v>366</v>
      </c>
      <c r="CP108" s="46" t="s">
        <v>225</v>
      </c>
      <c r="CQ108" s="46" t="s">
        <v>391</v>
      </c>
      <c r="CR108" s="46" t="s">
        <v>225</v>
      </c>
      <c r="CS108" s="46" t="s">
        <v>225</v>
      </c>
      <c r="CT108" s="46" t="s">
        <v>234</v>
      </c>
      <c r="CU108" s="46" t="s">
        <v>234</v>
      </c>
      <c r="CV108" s="46" t="s">
        <v>225</v>
      </c>
      <c r="CW108" s="46" t="s">
        <v>234</v>
      </c>
      <c r="CX108" s="46" t="s">
        <v>234</v>
      </c>
      <c r="CY108" s="46" t="s">
        <v>225</v>
      </c>
      <c r="CZ108" s="46" t="s">
        <v>234</v>
      </c>
      <c r="DA108" s="46" t="s">
        <v>234</v>
      </c>
      <c r="DB108" s="46" t="s">
        <v>225</v>
      </c>
      <c r="DC108" s="46" t="s">
        <v>234</v>
      </c>
      <c r="DD108" s="46" t="s">
        <v>234</v>
      </c>
      <c r="DE108" s="46" t="s">
        <v>234</v>
      </c>
      <c r="DF108" s="46" t="s">
        <v>234</v>
      </c>
      <c r="DG108" s="46" t="s">
        <v>225</v>
      </c>
      <c r="DH108" s="46" t="s">
        <v>234</v>
      </c>
      <c r="DI108" s="46" t="s">
        <v>225</v>
      </c>
      <c r="DJ108" s="46" t="s">
        <v>225</v>
      </c>
      <c r="DK108" s="46" t="s">
        <v>225</v>
      </c>
      <c r="DL108" s="46" t="s">
        <v>382</v>
      </c>
      <c r="DM108" s="46" t="s">
        <v>382</v>
      </c>
      <c r="DN108" s="46" t="s">
        <v>382</v>
      </c>
      <c r="DO108" s="66">
        <v>45083.5794642245</v>
      </c>
      <c r="DP108" s="66">
        <v>45083.5794642245</v>
      </c>
      <c r="DQ108" s="46" t="s">
        <v>754</v>
      </c>
    </row>
    <row r="109" s="41" customFormat="1" spans="1:121">
      <c r="A109" s="43" t="s">
        <v>436</v>
      </c>
      <c r="B109" s="57">
        <v>44874</v>
      </c>
      <c r="C109" s="57">
        <v>44874</v>
      </c>
      <c r="D109" s="58" t="s">
        <v>746</v>
      </c>
      <c r="E109" s="58" t="s">
        <v>366</v>
      </c>
      <c r="F109" s="58" t="s">
        <v>367</v>
      </c>
      <c r="G109" s="58" t="s">
        <v>368</v>
      </c>
      <c r="H109" s="59">
        <v>1</v>
      </c>
      <c r="I109" s="59">
        <v>0</v>
      </c>
      <c r="J109" s="58" t="s">
        <v>234</v>
      </c>
      <c r="K109" s="58" t="s">
        <v>369</v>
      </c>
      <c r="L109" s="58" t="s">
        <v>369</v>
      </c>
      <c r="M109" s="57">
        <v>44874</v>
      </c>
      <c r="N109" s="58" t="s">
        <v>747</v>
      </c>
      <c r="O109" s="58" t="s">
        <v>366</v>
      </c>
      <c r="P109" s="59">
        <v>0</v>
      </c>
      <c r="Q109" s="58" t="s">
        <v>748</v>
      </c>
      <c r="R109" s="58" t="s">
        <v>749</v>
      </c>
      <c r="S109" s="59">
        <v>12</v>
      </c>
      <c r="T109" s="58" t="s">
        <v>750</v>
      </c>
      <c r="U109" s="59">
        <v>2</v>
      </c>
      <c r="V109" s="58" t="s">
        <v>368</v>
      </c>
      <c r="W109" s="58" t="s">
        <v>374</v>
      </c>
      <c r="X109" s="58" t="s">
        <v>234</v>
      </c>
      <c r="Y109" s="58" t="s">
        <v>375</v>
      </c>
      <c r="Z109" s="58" t="s">
        <v>376</v>
      </c>
      <c r="AA109" s="58" t="s">
        <v>377</v>
      </c>
      <c r="AB109" s="58" t="s">
        <v>378</v>
      </c>
      <c r="AC109" s="59">
        <v>9000</v>
      </c>
      <c r="AD109" s="58" t="s">
        <v>379</v>
      </c>
      <c r="AE109" s="65">
        <v>44875.204849537</v>
      </c>
      <c r="AF109" s="58" t="s">
        <v>380</v>
      </c>
      <c r="AG109" s="58" t="s">
        <v>381</v>
      </c>
      <c r="AH109" s="58" t="s">
        <v>212</v>
      </c>
      <c r="AI109" s="58" t="s">
        <v>213</v>
      </c>
      <c r="AJ109" s="58" t="s">
        <v>210</v>
      </c>
      <c r="AK109" s="58" t="s">
        <v>366</v>
      </c>
      <c r="AL109" s="58" t="s">
        <v>382</v>
      </c>
      <c r="AM109" s="58" t="s">
        <v>366</v>
      </c>
      <c r="AN109" s="58" t="s">
        <v>233</v>
      </c>
      <c r="AO109" s="58" t="s">
        <v>366</v>
      </c>
      <c r="AP109" s="58" t="s">
        <v>379</v>
      </c>
      <c r="AQ109" s="58" t="s">
        <v>379</v>
      </c>
      <c r="AR109" s="58" t="s">
        <v>383</v>
      </c>
      <c r="AS109" s="58" t="s">
        <v>366</v>
      </c>
      <c r="AT109" s="58" t="s">
        <v>366</v>
      </c>
      <c r="AU109" s="59">
        <v>0</v>
      </c>
      <c r="AV109" s="58" t="s">
        <v>366</v>
      </c>
      <c r="AW109" s="58" t="s">
        <v>366</v>
      </c>
      <c r="AX109" s="58" t="s">
        <v>366</v>
      </c>
      <c r="AY109" s="58" t="s">
        <v>751</v>
      </c>
      <c r="AZ109" s="58" t="s">
        <v>752</v>
      </c>
      <c r="BA109" s="58" t="s">
        <v>232</v>
      </c>
      <c r="BB109" s="58" t="s">
        <v>379</v>
      </c>
      <c r="BC109" s="58" t="s">
        <v>382</v>
      </c>
      <c r="BD109" s="58" t="s">
        <v>753</v>
      </c>
      <c r="BE109" s="58" t="s">
        <v>382</v>
      </c>
      <c r="BF109" s="58" t="s">
        <v>387</v>
      </c>
      <c r="BG109" s="58" t="s">
        <v>387</v>
      </c>
      <c r="BH109" s="58" t="s">
        <v>240</v>
      </c>
      <c r="BI109" s="58" t="s">
        <v>234</v>
      </c>
      <c r="BJ109" s="58" t="s">
        <v>234</v>
      </c>
      <c r="BK109" s="58" t="s">
        <v>234</v>
      </c>
      <c r="BL109" s="58" t="s">
        <v>225</v>
      </c>
      <c r="BM109" s="58" t="s">
        <v>529</v>
      </c>
      <c r="BN109" s="58" t="s">
        <v>529</v>
      </c>
      <c r="BO109" s="58" t="s">
        <v>529</v>
      </c>
      <c r="BP109" s="58" t="s">
        <v>366</v>
      </c>
      <c r="BQ109" s="58" t="s">
        <v>366</v>
      </c>
      <c r="BR109" s="58" t="s">
        <v>366</v>
      </c>
      <c r="BS109" s="58" t="s">
        <v>388</v>
      </c>
      <c r="BT109" s="58" t="s">
        <v>382</v>
      </c>
      <c r="BU109" s="58" t="s">
        <v>388</v>
      </c>
      <c r="BV109" s="58" t="s">
        <v>382</v>
      </c>
      <c r="BW109" s="58" t="s">
        <v>523</v>
      </c>
      <c r="BX109" s="58" t="s">
        <v>382</v>
      </c>
      <c r="BY109" s="59">
        <v>17</v>
      </c>
      <c r="BZ109" s="59">
        <v>999112</v>
      </c>
      <c r="CA109" s="59">
        <v>0</v>
      </c>
      <c r="CB109" s="59">
        <v>39</v>
      </c>
      <c r="CC109" s="59">
        <v>7</v>
      </c>
      <c r="CD109" s="58" t="s">
        <v>219</v>
      </c>
      <c r="CE109" s="65">
        <v>45083.5820949074</v>
      </c>
      <c r="CF109" s="57" t="s">
        <v>389</v>
      </c>
      <c r="CG109" s="72">
        <v>45083.6216128472</v>
      </c>
      <c r="CH109" s="73">
        <v>0.579456018518518</v>
      </c>
      <c r="CI109" s="57" t="s">
        <v>389</v>
      </c>
      <c r="CJ109" s="58" t="s">
        <v>390</v>
      </c>
      <c r="CK109" s="58" t="s">
        <v>234</v>
      </c>
      <c r="CL109" s="58" t="s">
        <v>234</v>
      </c>
      <c r="CM109" s="58" t="s">
        <v>225</v>
      </c>
      <c r="CN109" s="58" t="s">
        <v>225</v>
      </c>
      <c r="CO109" s="58" t="s">
        <v>366</v>
      </c>
      <c r="CP109" s="58" t="s">
        <v>225</v>
      </c>
      <c r="CQ109" s="58" t="s">
        <v>432</v>
      </c>
      <c r="CR109" s="58" t="s">
        <v>225</v>
      </c>
      <c r="CS109" s="58" t="s">
        <v>225</v>
      </c>
      <c r="CT109" s="58" t="s">
        <v>234</v>
      </c>
      <c r="CU109" s="58" t="s">
        <v>234</v>
      </c>
      <c r="CV109" s="58" t="s">
        <v>225</v>
      </c>
      <c r="CW109" s="58" t="s">
        <v>234</v>
      </c>
      <c r="CX109" s="58" t="s">
        <v>234</v>
      </c>
      <c r="CY109" s="58" t="s">
        <v>225</v>
      </c>
      <c r="CZ109" s="58" t="s">
        <v>234</v>
      </c>
      <c r="DA109" s="58" t="s">
        <v>234</v>
      </c>
      <c r="DB109" s="58" t="s">
        <v>225</v>
      </c>
      <c r="DC109" s="58" t="s">
        <v>234</v>
      </c>
      <c r="DD109" s="58" t="s">
        <v>234</v>
      </c>
      <c r="DE109" s="58" t="s">
        <v>234</v>
      </c>
      <c r="DF109" s="58" t="s">
        <v>234</v>
      </c>
      <c r="DG109" s="58" t="s">
        <v>225</v>
      </c>
      <c r="DH109" s="58" t="s">
        <v>234</v>
      </c>
      <c r="DI109" s="58" t="s">
        <v>225</v>
      </c>
      <c r="DJ109" s="58" t="s">
        <v>225</v>
      </c>
      <c r="DK109" s="58" t="s">
        <v>225</v>
      </c>
      <c r="DL109" s="58" t="s">
        <v>382</v>
      </c>
      <c r="DM109" s="58" t="s">
        <v>382</v>
      </c>
      <c r="DN109" s="58" t="s">
        <v>382</v>
      </c>
      <c r="DO109" s="72">
        <v>45083.6216128472</v>
      </c>
      <c r="DP109" s="72">
        <v>45083.5794642245</v>
      </c>
      <c r="DQ109" s="58" t="s">
        <v>754</v>
      </c>
    </row>
    <row r="110" s="41" customFormat="1" spans="1:122">
      <c r="A110" s="43"/>
      <c r="B110" s="61" t="str">
        <f t="shared" ref="B110:BM110" si="0">IF(B108&lt;&gt;B109,"差異あり","")</f>
        <v/>
      </c>
      <c r="C110" s="61" t="str">
        <f t="shared" si="0"/>
        <v/>
      </c>
      <c r="D110" s="61" t="str">
        <f t="shared" si="0"/>
        <v/>
      </c>
      <c r="E110" s="61" t="str">
        <f t="shared" si="0"/>
        <v/>
      </c>
      <c r="F110" s="61" t="str">
        <f t="shared" si="0"/>
        <v/>
      </c>
      <c r="G110" s="61" t="str">
        <f t="shared" si="0"/>
        <v/>
      </c>
      <c r="H110" s="61" t="str">
        <f t="shared" si="0"/>
        <v/>
      </c>
      <c r="I110" s="61" t="str">
        <f t="shared" si="0"/>
        <v/>
      </c>
      <c r="J110" s="61" t="str">
        <f t="shared" si="0"/>
        <v/>
      </c>
      <c r="K110" s="61" t="str">
        <f t="shared" si="0"/>
        <v/>
      </c>
      <c r="L110" s="61" t="str">
        <f t="shared" si="0"/>
        <v/>
      </c>
      <c r="M110" s="61" t="str">
        <f t="shared" si="0"/>
        <v/>
      </c>
      <c r="N110" s="61" t="str">
        <f t="shared" si="0"/>
        <v/>
      </c>
      <c r="O110" s="61" t="str">
        <f t="shared" si="0"/>
        <v/>
      </c>
      <c r="P110" s="61" t="str">
        <f t="shared" si="0"/>
        <v/>
      </c>
      <c r="Q110" s="61" t="str">
        <f t="shared" si="0"/>
        <v/>
      </c>
      <c r="R110" s="61" t="str">
        <f t="shared" si="0"/>
        <v/>
      </c>
      <c r="S110" s="61" t="str">
        <f t="shared" si="0"/>
        <v/>
      </c>
      <c r="T110" s="61" t="str">
        <f t="shared" si="0"/>
        <v/>
      </c>
      <c r="U110" s="61" t="str">
        <f t="shared" si="0"/>
        <v/>
      </c>
      <c r="V110" s="61" t="str">
        <f t="shared" si="0"/>
        <v/>
      </c>
      <c r="W110" s="61" t="str">
        <f t="shared" si="0"/>
        <v/>
      </c>
      <c r="X110" s="61" t="str">
        <f t="shared" si="0"/>
        <v/>
      </c>
      <c r="Y110" s="61" t="str">
        <f t="shared" si="0"/>
        <v/>
      </c>
      <c r="Z110" s="61" t="str">
        <f t="shared" si="0"/>
        <v/>
      </c>
      <c r="AA110" s="61" t="str">
        <f t="shared" si="0"/>
        <v/>
      </c>
      <c r="AB110" s="61" t="str">
        <f t="shared" si="0"/>
        <v/>
      </c>
      <c r="AC110" s="61" t="str">
        <f t="shared" si="0"/>
        <v/>
      </c>
      <c r="AD110" s="61" t="str">
        <f t="shared" si="0"/>
        <v/>
      </c>
      <c r="AE110" s="61" t="str">
        <f t="shared" si="0"/>
        <v/>
      </c>
      <c r="AF110" s="61" t="str">
        <f t="shared" si="0"/>
        <v/>
      </c>
      <c r="AG110" s="61" t="str">
        <f t="shared" si="0"/>
        <v/>
      </c>
      <c r="AH110" s="61" t="str">
        <f t="shared" si="0"/>
        <v/>
      </c>
      <c r="AI110" s="61" t="str">
        <f t="shared" si="0"/>
        <v/>
      </c>
      <c r="AJ110" s="61" t="str">
        <f t="shared" si="0"/>
        <v/>
      </c>
      <c r="AK110" s="61" t="str">
        <f t="shared" si="0"/>
        <v/>
      </c>
      <c r="AL110" s="61" t="str">
        <f t="shared" si="0"/>
        <v/>
      </c>
      <c r="AM110" s="61" t="str">
        <f t="shared" si="0"/>
        <v/>
      </c>
      <c r="AN110" s="61" t="str">
        <f t="shared" si="0"/>
        <v/>
      </c>
      <c r="AO110" s="61" t="str">
        <f t="shared" si="0"/>
        <v/>
      </c>
      <c r="AP110" s="61" t="str">
        <f t="shared" si="0"/>
        <v/>
      </c>
      <c r="AQ110" s="61" t="str">
        <f t="shared" si="0"/>
        <v/>
      </c>
      <c r="AR110" s="61" t="str">
        <f t="shared" si="0"/>
        <v/>
      </c>
      <c r="AS110" s="61" t="str">
        <f t="shared" si="0"/>
        <v/>
      </c>
      <c r="AT110" s="61" t="str">
        <f t="shared" si="0"/>
        <v/>
      </c>
      <c r="AU110" s="61" t="str">
        <f t="shared" si="0"/>
        <v/>
      </c>
      <c r="AV110" s="61" t="str">
        <f t="shared" si="0"/>
        <v/>
      </c>
      <c r="AW110" s="61" t="str">
        <f t="shared" si="0"/>
        <v/>
      </c>
      <c r="AX110" s="61" t="str">
        <f t="shared" si="0"/>
        <v/>
      </c>
      <c r="AY110" s="61" t="str">
        <f t="shared" si="0"/>
        <v/>
      </c>
      <c r="AZ110" s="61" t="str">
        <f t="shared" si="0"/>
        <v/>
      </c>
      <c r="BA110" s="61" t="str">
        <f t="shared" si="0"/>
        <v/>
      </c>
      <c r="BB110" s="61" t="str">
        <f t="shared" si="0"/>
        <v/>
      </c>
      <c r="BC110" s="61" t="str">
        <f t="shared" si="0"/>
        <v/>
      </c>
      <c r="BD110" s="61" t="str">
        <f t="shared" si="0"/>
        <v/>
      </c>
      <c r="BE110" s="61" t="str">
        <f t="shared" si="0"/>
        <v/>
      </c>
      <c r="BF110" s="61" t="str">
        <f t="shared" si="0"/>
        <v/>
      </c>
      <c r="BG110" s="61" t="str">
        <f t="shared" si="0"/>
        <v/>
      </c>
      <c r="BH110" s="61" t="str">
        <f t="shared" si="0"/>
        <v/>
      </c>
      <c r="BI110" s="61" t="str">
        <f t="shared" si="0"/>
        <v/>
      </c>
      <c r="BJ110" s="61" t="str">
        <f t="shared" si="0"/>
        <v/>
      </c>
      <c r="BK110" s="61" t="str">
        <f t="shared" si="0"/>
        <v/>
      </c>
      <c r="BL110" s="61" t="str">
        <f t="shared" si="0"/>
        <v>差異あり</v>
      </c>
      <c r="BM110" s="61" t="str">
        <f t="shared" si="0"/>
        <v/>
      </c>
      <c r="BN110" s="61" t="str">
        <f t="shared" ref="BN110:DQ110" si="1">IF(BN108&lt;&gt;BN109,"差異あり","")</f>
        <v/>
      </c>
      <c r="BO110" s="61" t="str">
        <f t="shared" si="1"/>
        <v/>
      </c>
      <c r="BP110" s="61" t="str">
        <f t="shared" si="1"/>
        <v/>
      </c>
      <c r="BQ110" s="61" t="str">
        <f t="shared" si="1"/>
        <v/>
      </c>
      <c r="BR110" s="61" t="str">
        <f t="shared" si="1"/>
        <v/>
      </c>
      <c r="BS110" s="61" t="str">
        <f t="shared" si="1"/>
        <v/>
      </c>
      <c r="BT110" s="61" t="str">
        <f t="shared" si="1"/>
        <v/>
      </c>
      <c r="BU110" s="61" t="str">
        <f t="shared" si="1"/>
        <v/>
      </c>
      <c r="BV110" s="61" t="str">
        <f t="shared" si="1"/>
        <v/>
      </c>
      <c r="BW110" s="61" t="str">
        <f t="shared" si="1"/>
        <v/>
      </c>
      <c r="BX110" s="61" t="str">
        <f t="shared" si="1"/>
        <v/>
      </c>
      <c r="BY110" s="61" t="str">
        <f t="shared" si="1"/>
        <v/>
      </c>
      <c r="BZ110" s="61" t="str">
        <f t="shared" si="1"/>
        <v/>
      </c>
      <c r="CA110" s="61" t="str">
        <f t="shared" si="1"/>
        <v/>
      </c>
      <c r="CB110" s="61" t="str">
        <f t="shared" si="1"/>
        <v/>
      </c>
      <c r="CC110" s="61" t="str">
        <f t="shared" si="1"/>
        <v/>
      </c>
      <c r="CD110" s="61" t="str">
        <f t="shared" si="1"/>
        <v/>
      </c>
      <c r="CE110" s="61" t="str">
        <f t="shared" si="1"/>
        <v/>
      </c>
      <c r="CF110" s="61" t="str">
        <f t="shared" si="1"/>
        <v/>
      </c>
      <c r="CG110" s="61" t="str">
        <f t="shared" si="1"/>
        <v>差異あり</v>
      </c>
      <c r="CH110" s="61" t="str">
        <f t="shared" si="1"/>
        <v/>
      </c>
      <c r="CI110" s="61" t="str">
        <f t="shared" si="1"/>
        <v/>
      </c>
      <c r="CJ110" s="61" t="str">
        <f t="shared" si="1"/>
        <v/>
      </c>
      <c r="CK110" s="61" t="str">
        <f t="shared" si="1"/>
        <v/>
      </c>
      <c r="CL110" s="61" t="str">
        <f t="shared" si="1"/>
        <v/>
      </c>
      <c r="CM110" s="61" t="str">
        <f t="shared" si="1"/>
        <v/>
      </c>
      <c r="CN110" s="61" t="str">
        <f t="shared" si="1"/>
        <v/>
      </c>
      <c r="CO110" s="61" t="str">
        <f t="shared" si="1"/>
        <v/>
      </c>
      <c r="CP110" s="61" t="str">
        <f t="shared" si="1"/>
        <v/>
      </c>
      <c r="CQ110" s="61" t="str">
        <f t="shared" si="1"/>
        <v>差異あり</v>
      </c>
      <c r="CR110" s="61" t="str">
        <f t="shared" si="1"/>
        <v/>
      </c>
      <c r="CS110" s="61" t="str">
        <f t="shared" si="1"/>
        <v/>
      </c>
      <c r="CT110" s="61" t="str">
        <f t="shared" si="1"/>
        <v/>
      </c>
      <c r="CU110" s="61" t="str">
        <f t="shared" si="1"/>
        <v/>
      </c>
      <c r="CV110" s="61" t="str">
        <f t="shared" si="1"/>
        <v/>
      </c>
      <c r="CW110" s="61" t="str">
        <f t="shared" si="1"/>
        <v/>
      </c>
      <c r="CX110" s="61" t="str">
        <f t="shared" si="1"/>
        <v/>
      </c>
      <c r="CY110" s="61" t="str">
        <f t="shared" si="1"/>
        <v/>
      </c>
      <c r="CZ110" s="61" t="str">
        <f t="shared" si="1"/>
        <v/>
      </c>
      <c r="DA110" s="61" t="str">
        <f t="shared" si="1"/>
        <v/>
      </c>
      <c r="DB110" s="61" t="str">
        <f t="shared" si="1"/>
        <v/>
      </c>
      <c r="DC110" s="61" t="str">
        <f t="shared" si="1"/>
        <v/>
      </c>
      <c r="DD110" s="61" t="str">
        <f t="shared" si="1"/>
        <v/>
      </c>
      <c r="DE110" s="61" t="str">
        <f t="shared" si="1"/>
        <v/>
      </c>
      <c r="DF110" s="61" t="str">
        <f t="shared" si="1"/>
        <v/>
      </c>
      <c r="DG110" s="61" t="str">
        <f t="shared" si="1"/>
        <v/>
      </c>
      <c r="DH110" s="61" t="str">
        <f t="shared" si="1"/>
        <v/>
      </c>
      <c r="DI110" s="61" t="str">
        <f t="shared" si="1"/>
        <v/>
      </c>
      <c r="DJ110" s="61" t="str">
        <f t="shared" si="1"/>
        <v/>
      </c>
      <c r="DK110" s="61" t="str">
        <f t="shared" si="1"/>
        <v/>
      </c>
      <c r="DL110" s="61" t="str">
        <f t="shared" si="1"/>
        <v/>
      </c>
      <c r="DM110" s="61" t="str">
        <f t="shared" si="1"/>
        <v/>
      </c>
      <c r="DN110" s="61" t="str">
        <f t="shared" si="1"/>
        <v/>
      </c>
      <c r="DO110" s="61" t="str">
        <f t="shared" si="1"/>
        <v>差異あり</v>
      </c>
      <c r="DP110" s="61" t="str">
        <f t="shared" si="1"/>
        <v/>
      </c>
      <c r="DQ110" s="61" t="str">
        <f t="shared" si="1"/>
        <v/>
      </c>
      <c r="DR110" s="43"/>
    </row>
    <row r="111" s="41" customFormat="1" spans="1:122">
      <c r="A111" s="43"/>
      <c r="DR111" s="43"/>
    </row>
    <row r="112" s="41" customFormat="1" spans="1:122">
      <c r="A112" s="43"/>
      <c r="B112" s="43" t="s">
        <v>437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43"/>
      <c r="CK112" s="43"/>
      <c r="CL112" s="43"/>
      <c r="CM112" s="43"/>
      <c r="CN112" s="43"/>
      <c r="CO112" s="43"/>
      <c r="CP112" s="43"/>
      <c r="CQ112" s="43"/>
      <c r="CR112" s="43"/>
      <c r="CS112" s="43"/>
      <c r="CT112" s="43"/>
      <c r="CU112" s="43"/>
      <c r="CV112" s="43"/>
      <c r="CW112" s="43"/>
      <c r="CX112" s="43"/>
      <c r="CY112" s="43"/>
      <c r="CZ112" s="43"/>
      <c r="DA112" s="43"/>
      <c r="DB112" s="43"/>
      <c r="DC112" s="43"/>
      <c r="DD112" s="43"/>
      <c r="DE112" s="43"/>
      <c r="DF112" s="43"/>
      <c r="DG112" s="43"/>
      <c r="DH112" s="43"/>
      <c r="DI112" s="43"/>
      <c r="DJ112" s="43"/>
      <c r="DK112" s="43"/>
      <c r="DL112" s="43"/>
      <c r="DM112" s="43"/>
      <c r="DN112" s="43"/>
      <c r="DO112" s="43"/>
      <c r="DP112" s="43"/>
      <c r="DQ112" s="43"/>
      <c r="DR112" s="43"/>
    </row>
    <row r="113" s="41" customFormat="1" ht="27" spans="1:121">
      <c r="A113" s="43"/>
      <c r="B113" s="60" t="s">
        <v>249</v>
      </c>
      <c r="C113" s="60" t="s">
        <v>250</v>
      </c>
      <c r="D113" s="60" t="s">
        <v>251</v>
      </c>
      <c r="E113" s="60" t="s">
        <v>252</v>
      </c>
      <c r="F113" s="60" t="s">
        <v>253</v>
      </c>
      <c r="G113" s="60" t="s">
        <v>156</v>
      </c>
      <c r="H113" s="60" t="s">
        <v>254</v>
      </c>
      <c r="I113" s="60" t="s">
        <v>255</v>
      </c>
      <c r="J113" s="60" t="s">
        <v>256</v>
      </c>
      <c r="K113" s="60" t="s">
        <v>257</v>
      </c>
      <c r="L113" s="60" t="s">
        <v>258</v>
      </c>
      <c r="M113" s="60" t="s">
        <v>259</v>
      </c>
      <c r="N113" s="60" t="s">
        <v>260</v>
      </c>
      <c r="O113" s="60" t="s">
        <v>261</v>
      </c>
      <c r="P113" s="60" t="s">
        <v>262</v>
      </c>
      <c r="Q113" s="60" t="s">
        <v>263</v>
      </c>
      <c r="R113" s="60" t="s">
        <v>264</v>
      </c>
      <c r="S113" s="60" t="s">
        <v>265</v>
      </c>
      <c r="T113" s="60" t="s">
        <v>266</v>
      </c>
      <c r="U113" s="60" t="s">
        <v>267</v>
      </c>
      <c r="V113" s="60" t="s">
        <v>268</v>
      </c>
      <c r="W113" s="60" t="s">
        <v>269</v>
      </c>
      <c r="X113" s="60" t="s">
        <v>270</v>
      </c>
      <c r="Y113" s="60" t="s">
        <v>271</v>
      </c>
      <c r="Z113" s="60" t="s">
        <v>272</v>
      </c>
      <c r="AA113" s="60" t="s">
        <v>273</v>
      </c>
      <c r="AB113" s="60" t="s">
        <v>274</v>
      </c>
      <c r="AC113" s="60" t="s">
        <v>275</v>
      </c>
      <c r="AD113" s="60" t="s">
        <v>276</v>
      </c>
      <c r="AE113" s="60" t="s">
        <v>277</v>
      </c>
      <c r="AF113" s="60" t="s">
        <v>278</v>
      </c>
      <c r="AG113" s="60" t="s">
        <v>279</v>
      </c>
      <c r="AH113" s="60" t="s">
        <v>159</v>
      </c>
      <c r="AI113" s="60" t="s">
        <v>280</v>
      </c>
      <c r="AJ113" s="60" t="s">
        <v>157</v>
      </c>
      <c r="AK113" s="60" t="s">
        <v>281</v>
      </c>
      <c r="AL113" s="60" t="s">
        <v>282</v>
      </c>
      <c r="AM113" s="60" t="s">
        <v>283</v>
      </c>
      <c r="AN113" s="60" t="s">
        <v>284</v>
      </c>
      <c r="AO113" s="60" t="s">
        <v>285</v>
      </c>
      <c r="AP113" s="60" t="s">
        <v>286</v>
      </c>
      <c r="AQ113" s="60" t="s">
        <v>287</v>
      </c>
      <c r="AR113" s="60" t="s">
        <v>288</v>
      </c>
      <c r="AS113" s="60" t="s">
        <v>289</v>
      </c>
      <c r="AT113" s="60" t="s">
        <v>290</v>
      </c>
      <c r="AU113" s="60" t="s">
        <v>291</v>
      </c>
      <c r="AV113" s="60" t="s">
        <v>292</v>
      </c>
      <c r="AW113" s="60" t="s">
        <v>293</v>
      </c>
      <c r="AX113" s="60" t="s">
        <v>294</v>
      </c>
      <c r="AY113" s="60" t="s">
        <v>295</v>
      </c>
      <c r="AZ113" s="60" t="s">
        <v>296</v>
      </c>
      <c r="BA113" s="60" t="s">
        <v>297</v>
      </c>
      <c r="BB113" s="60" t="s">
        <v>298</v>
      </c>
      <c r="BC113" s="60" t="s">
        <v>299</v>
      </c>
      <c r="BD113" s="60" t="s">
        <v>300</v>
      </c>
      <c r="BE113" s="60" t="s">
        <v>301</v>
      </c>
      <c r="BF113" s="60" t="s">
        <v>302</v>
      </c>
      <c r="BG113" s="60" t="s">
        <v>303</v>
      </c>
      <c r="BH113" s="60" t="s">
        <v>304</v>
      </c>
      <c r="BI113" s="60" t="s">
        <v>305</v>
      </c>
      <c r="BJ113" s="60" t="s">
        <v>306</v>
      </c>
      <c r="BK113" s="60" t="s">
        <v>307</v>
      </c>
      <c r="BL113" s="60" t="s">
        <v>308</v>
      </c>
      <c r="BM113" s="60" t="s">
        <v>309</v>
      </c>
      <c r="BN113" s="60" t="s">
        <v>310</v>
      </c>
      <c r="BO113" s="60" t="s">
        <v>311</v>
      </c>
      <c r="BP113" s="60" t="s">
        <v>312</v>
      </c>
      <c r="BQ113" s="60" t="s">
        <v>313</v>
      </c>
      <c r="BR113" s="60" t="s">
        <v>314</v>
      </c>
      <c r="BS113" s="60" t="s">
        <v>315</v>
      </c>
      <c r="BT113" s="60" t="s">
        <v>316</v>
      </c>
      <c r="BU113" s="60" t="s">
        <v>317</v>
      </c>
      <c r="BV113" s="60" t="s">
        <v>318</v>
      </c>
      <c r="BW113" s="60" t="s">
        <v>319</v>
      </c>
      <c r="BX113" s="60" t="s">
        <v>320</v>
      </c>
      <c r="BY113" s="60" t="s">
        <v>321</v>
      </c>
      <c r="BZ113" s="60" t="s">
        <v>322</v>
      </c>
      <c r="CA113" s="60" t="s">
        <v>323</v>
      </c>
      <c r="CB113" s="60" t="s">
        <v>324</v>
      </c>
      <c r="CC113" s="60" t="s">
        <v>325</v>
      </c>
      <c r="CD113" s="60" t="s">
        <v>326</v>
      </c>
      <c r="CE113" s="60" t="s">
        <v>327</v>
      </c>
      <c r="CF113" s="60" t="s">
        <v>328</v>
      </c>
      <c r="CG113" s="60" t="s">
        <v>329</v>
      </c>
      <c r="CH113" s="60" t="s">
        <v>330</v>
      </c>
      <c r="CI113" s="60" t="s">
        <v>331</v>
      </c>
      <c r="CJ113" s="60" t="s">
        <v>332</v>
      </c>
      <c r="CK113" s="60" t="s">
        <v>333</v>
      </c>
      <c r="CL113" s="60" t="s">
        <v>334</v>
      </c>
      <c r="CM113" s="60" t="s">
        <v>335</v>
      </c>
      <c r="CN113" s="60" t="s">
        <v>336</v>
      </c>
      <c r="CO113" s="60" t="s">
        <v>337</v>
      </c>
      <c r="CP113" s="60" t="s">
        <v>338</v>
      </c>
      <c r="CQ113" s="60" t="s">
        <v>339</v>
      </c>
      <c r="CR113" s="60" t="s">
        <v>340</v>
      </c>
      <c r="CS113" s="60" t="s">
        <v>341</v>
      </c>
      <c r="CT113" s="60" t="s">
        <v>342</v>
      </c>
      <c r="CU113" s="60" t="s">
        <v>343</v>
      </c>
      <c r="CV113" s="60" t="s">
        <v>344</v>
      </c>
      <c r="CW113" s="60" t="s">
        <v>345</v>
      </c>
      <c r="CX113" s="60" t="s">
        <v>346</v>
      </c>
      <c r="CY113" s="60" t="s">
        <v>347</v>
      </c>
      <c r="CZ113" s="60" t="s">
        <v>348</v>
      </c>
      <c r="DA113" s="60" t="s">
        <v>349</v>
      </c>
      <c r="DB113" s="60" t="s">
        <v>350</v>
      </c>
      <c r="DC113" s="60" t="s">
        <v>351</v>
      </c>
      <c r="DD113" s="60" t="s">
        <v>352</v>
      </c>
      <c r="DE113" s="60" t="s">
        <v>353</v>
      </c>
      <c r="DF113" s="60" t="s">
        <v>354</v>
      </c>
      <c r="DG113" s="60" t="s">
        <v>355</v>
      </c>
      <c r="DH113" s="60" t="s">
        <v>356</v>
      </c>
      <c r="DI113" s="60" t="s">
        <v>357</v>
      </c>
      <c r="DJ113" s="60" t="s">
        <v>358</v>
      </c>
      <c r="DK113" s="60" t="s">
        <v>359</v>
      </c>
      <c r="DL113" s="60" t="s">
        <v>360</v>
      </c>
      <c r="DM113" s="60" t="s">
        <v>361</v>
      </c>
      <c r="DN113" s="60" t="s">
        <v>362</v>
      </c>
      <c r="DO113" s="60" t="s">
        <v>208</v>
      </c>
      <c r="DP113" s="60" t="s">
        <v>363</v>
      </c>
      <c r="DQ113" s="60" t="s">
        <v>364</v>
      </c>
    </row>
    <row r="114" s="41" customFormat="1" spans="1:121">
      <c r="A114" s="43" t="s">
        <v>435</v>
      </c>
      <c r="B114" s="45">
        <v>44874</v>
      </c>
      <c r="C114" s="45">
        <v>44874</v>
      </c>
      <c r="D114" s="46" t="s">
        <v>746</v>
      </c>
      <c r="E114" s="46" t="s">
        <v>366</v>
      </c>
      <c r="F114" s="46" t="s">
        <v>367</v>
      </c>
      <c r="G114" s="46" t="s">
        <v>393</v>
      </c>
      <c r="H114" s="47">
        <v>1</v>
      </c>
      <c r="I114" s="47">
        <v>0</v>
      </c>
      <c r="J114" s="46" t="s">
        <v>234</v>
      </c>
      <c r="K114" s="46" t="s">
        <v>369</v>
      </c>
      <c r="L114" s="46" t="s">
        <v>369</v>
      </c>
      <c r="M114" s="45">
        <v>44874</v>
      </c>
      <c r="N114" s="46" t="s">
        <v>747</v>
      </c>
      <c r="O114" s="46" t="s">
        <v>366</v>
      </c>
      <c r="P114" s="47">
        <v>0</v>
      </c>
      <c r="Q114" s="46" t="s">
        <v>748</v>
      </c>
      <c r="R114" s="46" t="s">
        <v>749</v>
      </c>
      <c r="S114" s="47">
        <v>12</v>
      </c>
      <c r="T114" s="46" t="s">
        <v>750</v>
      </c>
      <c r="U114" s="47">
        <v>2</v>
      </c>
      <c r="V114" s="46" t="s">
        <v>393</v>
      </c>
      <c r="W114" s="46" t="s">
        <v>374</v>
      </c>
      <c r="X114" s="46" t="s">
        <v>234</v>
      </c>
      <c r="Y114" s="46" t="s">
        <v>375</v>
      </c>
      <c r="Z114" s="46" t="s">
        <v>376</v>
      </c>
      <c r="AA114" s="46" t="s">
        <v>377</v>
      </c>
      <c r="AB114" s="46" t="s">
        <v>394</v>
      </c>
      <c r="AC114" s="47">
        <v>9000</v>
      </c>
      <c r="AD114" s="46" t="s">
        <v>379</v>
      </c>
      <c r="AE114" s="62">
        <v>44875.204849537</v>
      </c>
      <c r="AF114" s="46" t="s">
        <v>395</v>
      </c>
      <c r="AG114" s="46" t="s">
        <v>381</v>
      </c>
      <c r="AH114" s="46" t="s">
        <v>212</v>
      </c>
      <c r="AI114" s="46" t="s">
        <v>213</v>
      </c>
      <c r="AJ114" s="46" t="s">
        <v>210</v>
      </c>
      <c r="AK114" s="46" t="s">
        <v>366</v>
      </c>
      <c r="AL114" s="46" t="s">
        <v>382</v>
      </c>
      <c r="AM114" s="46" t="s">
        <v>366</v>
      </c>
      <c r="AN114" s="46" t="s">
        <v>233</v>
      </c>
      <c r="AO114" s="46" t="s">
        <v>366</v>
      </c>
      <c r="AP114" s="46" t="s">
        <v>379</v>
      </c>
      <c r="AQ114" s="46" t="s">
        <v>379</v>
      </c>
      <c r="AR114" s="46" t="s">
        <v>383</v>
      </c>
      <c r="AS114" s="46" t="s">
        <v>366</v>
      </c>
      <c r="AT114" s="46" t="s">
        <v>366</v>
      </c>
      <c r="AU114" s="47">
        <v>0</v>
      </c>
      <c r="AV114" s="46" t="s">
        <v>366</v>
      </c>
      <c r="AW114" s="46" t="s">
        <v>366</v>
      </c>
      <c r="AX114" s="46" t="s">
        <v>366</v>
      </c>
      <c r="AY114" s="46" t="s">
        <v>755</v>
      </c>
      <c r="AZ114" s="46" t="s">
        <v>756</v>
      </c>
      <c r="BA114" s="46" t="s">
        <v>232</v>
      </c>
      <c r="BB114" s="46" t="s">
        <v>379</v>
      </c>
      <c r="BC114" s="46" t="s">
        <v>382</v>
      </c>
      <c r="BD114" s="46" t="s">
        <v>757</v>
      </c>
      <c r="BE114" s="46" t="s">
        <v>382</v>
      </c>
      <c r="BF114" s="46" t="s">
        <v>387</v>
      </c>
      <c r="BG114" s="46" t="s">
        <v>387</v>
      </c>
      <c r="BH114" s="46" t="s">
        <v>240</v>
      </c>
      <c r="BI114" s="46" t="s">
        <v>234</v>
      </c>
      <c r="BJ114" s="46" t="s">
        <v>234</v>
      </c>
      <c r="BK114" s="46" t="s">
        <v>234</v>
      </c>
      <c r="BL114" s="46" t="s">
        <v>234</v>
      </c>
      <c r="BM114" s="46" t="s">
        <v>529</v>
      </c>
      <c r="BN114" s="46" t="s">
        <v>529</v>
      </c>
      <c r="BO114" s="46" t="s">
        <v>529</v>
      </c>
      <c r="BP114" s="46" t="s">
        <v>366</v>
      </c>
      <c r="BQ114" s="46" t="s">
        <v>366</v>
      </c>
      <c r="BR114" s="46" t="s">
        <v>366</v>
      </c>
      <c r="BS114" s="46" t="s">
        <v>388</v>
      </c>
      <c r="BT114" s="46" t="s">
        <v>382</v>
      </c>
      <c r="BU114" s="46" t="s">
        <v>388</v>
      </c>
      <c r="BV114" s="46" t="s">
        <v>382</v>
      </c>
      <c r="BW114" s="46" t="s">
        <v>523</v>
      </c>
      <c r="BX114" s="46" t="s">
        <v>382</v>
      </c>
      <c r="BY114" s="47">
        <v>17</v>
      </c>
      <c r="BZ114" s="47">
        <v>999112</v>
      </c>
      <c r="CA114" s="47">
        <v>0</v>
      </c>
      <c r="CB114" s="47">
        <v>48</v>
      </c>
      <c r="CC114" s="47">
        <v>7</v>
      </c>
      <c r="CD114" s="46" t="s">
        <v>219</v>
      </c>
      <c r="CE114" s="62">
        <v>45083.5820949074</v>
      </c>
      <c r="CF114" s="45" t="s">
        <v>389</v>
      </c>
      <c r="CG114" s="66">
        <v>45083.579464213</v>
      </c>
      <c r="CH114" s="67">
        <v>0.579456018518518</v>
      </c>
      <c r="CI114" s="45" t="s">
        <v>389</v>
      </c>
      <c r="CJ114" s="46" t="s">
        <v>390</v>
      </c>
      <c r="CK114" s="46" t="s">
        <v>234</v>
      </c>
      <c r="CL114" s="46" t="s">
        <v>234</v>
      </c>
      <c r="CM114" s="46" t="s">
        <v>225</v>
      </c>
      <c r="CN114" s="46" t="s">
        <v>225</v>
      </c>
      <c r="CO114" s="46" t="s">
        <v>366</v>
      </c>
      <c r="CP114" s="46" t="s">
        <v>225</v>
      </c>
      <c r="CQ114" s="46" t="s">
        <v>391</v>
      </c>
      <c r="CR114" s="46" t="s">
        <v>225</v>
      </c>
      <c r="CS114" s="46" t="s">
        <v>234</v>
      </c>
      <c r="CT114" s="46" t="s">
        <v>234</v>
      </c>
      <c r="CU114" s="46" t="s">
        <v>234</v>
      </c>
      <c r="CV114" s="46" t="s">
        <v>225</v>
      </c>
      <c r="CW114" s="46" t="s">
        <v>234</v>
      </c>
      <c r="CX114" s="46" t="s">
        <v>234</v>
      </c>
      <c r="CY114" s="46" t="s">
        <v>225</v>
      </c>
      <c r="CZ114" s="46" t="s">
        <v>234</v>
      </c>
      <c r="DA114" s="46" t="s">
        <v>234</v>
      </c>
      <c r="DB114" s="46" t="s">
        <v>225</v>
      </c>
      <c r="DC114" s="46" t="s">
        <v>234</v>
      </c>
      <c r="DD114" s="46" t="s">
        <v>234</v>
      </c>
      <c r="DE114" s="46" t="s">
        <v>234</v>
      </c>
      <c r="DF114" s="46" t="s">
        <v>234</v>
      </c>
      <c r="DG114" s="46" t="s">
        <v>225</v>
      </c>
      <c r="DH114" s="46" t="s">
        <v>234</v>
      </c>
      <c r="DI114" s="46" t="s">
        <v>225</v>
      </c>
      <c r="DJ114" s="46" t="s">
        <v>225</v>
      </c>
      <c r="DK114" s="46" t="s">
        <v>225</v>
      </c>
      <c r="DL114" s="46" t="s">
        <v>382</v>
      </c>
      <c r="DM114" s="46" t="s">
        <v>382</v>
      </c>
      <c r="DN114" s="46" t="s">
        <v>382</v>
      </c>
      <c r="DO114" s="66">
        <v>45083.579464213</v>
      </c>
      <c r="DP114" s="66">
        <v>45083.579464213</v>
      </c>
      <c r="DQ114" s="46" t="s">
        <v>758</v>
      </c>
    </row>
    <row r="115" s="41" customFormat="1" spans="1:121">
      <c r="A115" s="43" t="s">
        <v>436</v>
      </c>
      <c r="B115" s="57">
        <v>44874</v>
      </c>
      <c r="C115" s="57">
        <v>44874</v>
      </c>
      <c r="D115" s="58" t="s">
        <v>746</v>
      </c>
      <c r="E115" s="58" t="s">
        <v>366</v>
      </c>
      <c r="F115" s="58" t="s">
        <v>367</v>
      </c>
      <c r="G115" s="58" t="s">
        <v>393</v>
      </c>
      <c r="H115" s="59">
        <v>1</v>
      </c>
      <c r="I115" s="59">
        <v>0</v>
      </c>
      <c r="J115" s="58" t="s">
        <v>234</v>
      </c>
      <c r="K115" s="58" t="s">
        <v>369</v>
      </c>
      <c r="L115" s="58" t="s">
        <v>369</v>
      </c>
      <c r="M115" s="57">
        <v>44874</v>
      </c>
      <c r="N115" s="58" t="s">
        <v>747</v>
      </c>
      <c r="O115" s="58" t="s">
        <v>366</v>
      </c>
      <c r="P115" s="59">
        <v>0</v>
      </c>
      <c r="Q115" s="58" t="s">
        <v>748</v>
      </c>
      <c r="R115" s="58" t="s">
        <v>749</v>
      </c>
      <c r="S115" s="59">
        <v>12</v>
      </c>
      <c r="T115" s="58" t="s">
        <v>750</v>
      </c>
      <c r="U115" s="59">
        <v>2</v>
      </c>
      <c r="V115" s="58" t="s">
        <v>393</v>
      </c>
      <c r="W115" s="58" t="s">
        <v>374</v>
      </c>
      <c r="X115" s="58" t="s">
        <v>234</v>
      </c>
      <c r="Y115" s="58" t="s">
        <v>375</v>
      </c>
      <c r="Z115" s="58" t="s">
        <v>376</v>
      </c>
      <c r="AA115" s="58" t="s">
        <v>377</v>
      </c>
      <c r="AB115" s="58" t="s">
        <v>394</v>
      </c>
      <c r="AC115" s="59">
        <v>9000</v>
      </c>
      <c r="AD115" s="58" t="s">
        <v>379</v>
      </c>
      <c r="AE115" s="65">
        <v>44875.204849537</v>
      </c>
      <c r="AF115" s="58" t="s">
        <v>395</v>
      </c>
      <c r="AG115" s="58" t="s">
        <v>381</v>
      </c>
      <c r="AH115" s="58" t="s">
        <v>212</v>
      </c>
      <c r="AI115" s="58" t="s">
        <v>213</v>
      </c>
      <c r="AJ115" s="58" t="s">
        <v>210</v>
      </c>
      <c r="AK115" s="58" t="s">
        <v>366</v>
      </c>
      <c r="AL115" s="58" t="s">
        <v>382</v>
      </c>
      <c r="AM115" s="58" t="s">
        <v>366</v>
      </c>
      <c r="AN115" s="58" t="s">
        <v>233</v>
      </c>
      <c r="AO115" s="58" t="s">
        <v>366</v>
      </c>
      <c r="AP115" s="58" t="s">
        <v>379</v>
      </c>
      <c r="AQ115" s="58" t="s">
        <v>379</v>
      </c>
      <c r="AR115" s="58" t="s">
        <v>383</v>
      </c>
      <c r="AS115" s="58" t="s">
        <v>366</v>
      </c>
      <c r="AT115" s="58" t="s">
        <v>366</v>
      </c>
      <c r="AU115" s="59">
        <v>0</v>
      </c>
      <c r="AV115" s="58" t="s">
        <v>366</v>
      </c>
      <c r="AW115" s="58" t="s">
        <v>366</v>
      </c>
      <c r="AX115" s="58" t="s">
        <v>366</v>
      </c>
      <c r="AY115" s="58" t="s">
        <v>755</v>
      </c>
      <c r="AZ115" s="58" t="s">
        <v>756</v>
      </c>
      <c r="BA115" s="58" t="s">
        <v>232</v>
      </c>
      <c r="BB115" s="58" t="s">
        <v>379</v>
      </c>
      <c r="BC115" s="58" t="s">
        <v>382</v>
      </c>
      <c r="BD115" s="58" t="s">
        <v>757</v>
      </c>
      <c r="BE115" s="58" t="s">
        <v>382</v>
      </c>
      <c r="BF115" s="58" t="s">
        <v>387</v>
      </c>
      <c r="BG115" s="58" t="s">
        <v>387</v>
      </c>
      <c r="BH115" s="58" t="s">
        <v>240</v>
      </c>
      <c r="BI115" s="58" t="s">
        <v>234</v>
      </c>
      <c r="BJ115" s="58" t="s">
        <v>234</v>
      </c>
      <c r="BK115" s="58" t="s">
        <v>234</v>
      </c>
      <c r="BL115" s="58" t="s">
        <v>225</v>
      </c>
      <c r="BM115" s="58" t="s">
        <v>529</v>
      </c>
      <c r="BN115" s="58" t="s">
        <v>529</v>
      </c>
      <c r="BO115" s="58" t="s">
        <v>529</v>
      </c>
      <c r="BP115" s="58" t="s">
        <v>366</v>
      </c>
      <c r="BQ115" s="58" t="s">
        <v>366</v>
      </c>
      <c r="BR115" s="58" t="s">
        <v>366</v>
      </c>
      <c r="BS115" s="58" t="s">
        <v>388</v>
      </c>
      <c r="BT115" s="58" t="s">
        <v>382</v>
      </c>
      <c r="BU115" s="58" t="s">
        <v>388</v>
      </c>
      <c r="BV115" s="58" t="s">
        <v>382</v>
      </c>
      <c r="BW115" s="58" t="s">
        <v>523</v>
      </c>
      <c r="BX115" s="58" t="s">
        <v>382</v>
      </c>
      <c r="BY115" s="59">
        <v>17</v>
      </c>
      <c r="BZ115" s="59">
        <v>999112</v>
      </c>
      <c r="CA115" s="59">
        <v>0</v>
      </c>
      <c r="CB115" s="59">
        <v>48</v>
      </c>
      <c r="CC115" s="59">
        <v>7</v>
      </c>
      <c r="CD115" s="58" t="s">
        <v>219</v>
      </c>
      <c r="CE115" s="65">
        <v>45083.5820949074</v>
      </c>
      <c r="CF115" s="57" t="s">
        <v>389</v>
      </c>
      <c r="CG115" s="72">
        <v>45083.6216128241</v>
      </c>
      <c r="CH115" s="73">
        <v>0.579456018518518</v>
      </c>
      <c r="CI115" s="57" t="s">
        <v>389</v>
      </c>
      <c r="CJ115" s="58" t="s">
        <v>390</v>
      </c>
      <c r="CK115" s="58" t="s">
        <v>234</v>
      </c>
      <c r="CL115" s="58" t="s">
        <v>234</v>
      </c>
      <c r="CM115" s="58" t="s">
        <v>225</v>
      </c>
      <c r="CN115" s="58" t="s">
        <v>225</v>
      </c>
      <c r="CO115" s="58" t="s">
        <v>366</v>
      </c>
      <c r="CP115" s="58" t="s">
        <v>225</v>
      </c>
      <c r="CQ115" s="58" t="s">
        <v>432</v>
      </c>
      <c r="CR115" s="58" t="s">
        <v>225</v>
      </c>
      <c r="CS115" s="58" t="s">
        <v>234</v>
      </c>
      <c r="CT115" s="58" t="s">
        <v>234</v>
      </c>
      <c r="CU115" s="58" t="s">
        <v>234</v>
      </c>
      <c r="CV115" s="58" t="s">
        <v>225</v>
      </c>
      <c r="CW115" s="58" t="s">
        <v>234</v>
      </c>
      <c r="CX115" s="58" t="s">
        <v>234</v>
      </c>
      <c r="CY115" s="58" t="s">
        <v>225</v>
      </c>
      <c r="CZ115" s="58" t="s">
        <v>234</v>
      </c>
      <c r="DA115" s="58" t="s">
        <v>234</v>
      </c>
      <c r="DB115" s="58" t="s">
        <v>225</v>
      </c>
      <c r="DC115" s="58" t="s">
        <v>234</v>
      </c>
      <c r="DD115" s="58" t="s">
        <v>234</v>
      </c>
      <c r="DE115" s="58" t="s">
        <v>234</v>
      </c>
      <c r="DF115" s="58" t="s">
        <v>234</v>
      </c>
      <c r="DG115" s="58" t="s">
        <v>225</v>
      </c>
      <c r="DH115" s="58" t="s">
        <v>234</v>
      </c>
      <c r="DI115" s="58" t="s">
        <v>225</v>
      </c>
      <c r="DJ115" s="58" t="s">
        <v>225</v>
      </c>
      <c r="DK115" s="58" t="s">
        <v>225</v>
      </c>
      <c r="DL115" s="58" t="s">
        <v>382</v>
      </c>
      <c r="DM115" s="58" t="s">
        <v>382</v>
      </c>
      <c r="DN115" s="58" t="s">
        <v>382</v>
      </c>
      <c r="DO115" s="72">
        <v>45083.6216128241</v>
      </c>
      <c r="DP115" s="72">
        <v>45083.579464213</v>
      </c>
      <c r="DQ115" s="58" t="s">
        <v>758</v>
      </c>
    </row>
    <row r="116" s="41" customFormat="1" spans="1:122">
      <c r="A116" s="43"/>
      <c r="B116" s="61" t="str">
        <f t="shared" ref="B116:BM116" si="2">IF(B114&lt;&gt;B115,"差異あり","")</f>
        <v/>
      </c>
      <c r="C116" s="61" t="str">
        <f t="shared" si="2"/>
        <v/>
      </c>
      <c r="D116" s="61" t="str">
        <f t="shared" si="2"/>
        <v/>
      </c>
      <c r="E116" s="61" t="str">
        <f t="shared" si="2"/>
        <v/>
      </c>
      <c r="F116" s="61" t="str">
        <f t="shared" si="2"/>
        <v/>
      </c>
      <c r="G116" s="61" t="str">
        <f t="shared" si="2"/>
        <v/>
      </c>
      <c r="H116" s="61" t="str">
        <f t="shared" si="2"/>
        <v/>
      </c>
      <c r="I116" s="61" t="str">
        <f t="shared" si="2"/>
        <v/>
      </c>
      <c r="J116" s="61" t="str">
        <f t="shared" si="2"/>
        <v/>
      </c>
      <c r="K116" s="61" t="str">
        <f t="shared" si="2"/>
        <v/>
      </c>
      <c r="L116" s="61" t="str">
        <f t="shared" si="2"/>
        <v/>
      </c>
      <c r="M116" s="61" t="str">
        <f t="shared" si="2"/>
        <v/>
      </c>
      <c r="N116" s="61" t="str">
        <f t="shared" si="2"/>
        <v/>
      </c>
      <c r="O116" s="61" t="str">
        <f t="shared" si="2"/>
        <v/>
      </c>
      <c r="P116" s="61" t="str">
        <f t="shared" si="2"/>
        <v/>
      </c>
      <c r="Q116" s="61" t="str">
        <f t="shared" si="2"/>
        <v/>
      </c>
      <c r="R116" s="61" t="str">
        <f t="shared" si="2"/>
        <v/>
      </c>
      <c r="S116" s="61" t="str">
        <f t="shared" si="2"/>
        <v/>
      </c>
      <c r="T116" s="61" t="str">
        <f t="shared" si="2"/>
        <v/>
      </c>
      <c r="U116" s="61" t="str">
        <f t="shared" si="2"/>
        <v/>
      </c>
      <c r="V116" s="61" t="str">
        <f t="shared" si="2"/>
        <v/>
      </c>
      <c r="W116" s="61" t="str">
        <f t="shared" si="2"/>
        <v/>
      </c>
      <c r="X116" s="61" t="str">
        <f t="shared" si="2"/>
        <v/>
      </c>
      <c r="Y116" s="61" t="str">
        <f t="shared" si="2"/>
        <v/>
      </c>
      <c r="Z116" s="61" t="str">
        <f t="shared" si="2"/>
        <v/>
      </c>
      <c r="AA116" s="61" t="str">
        <f t="shared" si="2"/>
        <v/>
      </c>
      <c r="AB116" s="61" t="str">
        <f t="shared" si="2"/>
        <v/>
      </c>
      <c r="AC116" s="61" t="str">
        <f t="shared" si="2"/>
        <v/>
      </c>
      <c r="AD116" s="61" t="str">
        <f t="shared" si="2"/>
        <v/>
      </c>
      <c r="AE116" s="61" t="str">
        <f t="shared" si="2"/>
        <v/>
      </c>
      <c r="AF116" s="61" t="str">
        <f t="shared" si="2"/>
        <v/>
      </c>
      <c r="AG116" s="61" t="str">
        <f t="shared" si="2"/>
        <v/>
      </c>
      <c r="AH116" s="61" t="str">
        <f t="shared" si="2"/>
        <v/>
      </c>
      <c r="AI116" s="61" t="str">
        <f t="shared" si="2"/>
        <v/>
      </c>
      <c r="AJ116" s="61" t="str">
        <f t="shared" si="2"/>
        <v/>
      </c>
      <c r="AK116" s="61" t="str">
        <f t="shared" si="2"/>
        <v/>
      </c>
      <c r="AL116" s="61" t="str">
        <f t="shared" si="2"/>
        <v/>
      </c>
      <c r="AM116" s="61" t="str">
        <f t="shared" si="2"/>
        <v/>
      </c>
      <c r="AN116" s="61" t="str">
        <f t="shared" si="2"/>
        <v/>
      </c>
      <c r="AO116" s="61" t="str">
        <f t="shared" si="2"/>
        <v/>
      </c>
      <c r="AP116" s="61" t="str">
        <f t="shared" si="2"/>
        <v/>
      </c>
      <c r="AQ116" s="61" t="str">
        <f t="shared" si="2"/>
        <v/>
      </c>
      <c r="AR116" s="61" t="str">
        <f t="shared" si="2"/>
        <v/>
      </c>
      <c r="AS116" s="61" t="str">
        <f t="shared" si="2"/>
        <v/>
      </c>
      <c r="AT116" s="61" t="str">
        <f t="shared" si="2"/>
        <v/>
      </c>
      <c r="AU116" s="61" t="str">
        <f t="shared" si="2"/>
        <v/>
      </c>
      <c r="AV116" s="61" t="str">
        <f t="shared" si="2"/>
        <v/>
      </c>
      <c r="AW116" s="61" t="str">
        <f t="shared" si="2"/>
        <v/>
      </c>
      <c r="AX116" s="61" t="str">
        <f t="shared" si="2"/>
        <v/>
      </c>
      <c r="AY116" s="61" t="str">
        <f t="shared" si="2"/>
        <v/>
      </c>
      <c r="AZ116" s="61" t="str">
        <f t="shared" si="2"/>
        <v/>
      </c>
      <c r="BA116" s="61" t="str">
        <f t="shared" si="2"/>
        <v/>
      </c>
      <c r="BB116" s="61" t="str">
        <f t="shared" si="2"/>
        <v/>
      </c>
      <c r="BC116" s="61" t="str">
        <f t="shared" si="2"/>
        <v/>
      </c>
      <c r="BD116" s="61" t="str">
        <f t="shared" si="2"/>
        <v/>
      </c>
      <c r="BE116" s="61" t="str">
        <f t="shared" si="2"/>
        <v/>
      </c>
      <c r="BF116" s="61" t="str">
        <f t="shared" si="2"/>
        <v/>
      </c>
      <c r="BG116" s="61" t="str">
        <f t="shared" si="2"/>
        <v/>
      </c>
      <c r="BH116" s="61" t="str">
        <f t="shared" si="2"/>
        <v/>
      </c>
      <c r="BI116" s="61" t="str">
        <f t="shared" si="2"/>
        <v/>
      </c>
      <c r="BJ116" s="61" t="str">
        <f t="shared" si="2"/>
        <v/>
      </c>
      <c r="BK116" s="61" t="str">
        <f t="shared" si="2"/>
        <v/>
      </c>
      <c r="BL116" s="61" t="str">
        <f t="shared" si="2"/>
        <v>差異あり</v>
      </c>
      <c r="BM116" s="61" t="str">
        <f t="shared" si="2"/>
        <v/>
      </c>
      <c r="BN116" s="61" t="str">
        <f t="shared" ref="BN116:DQ116" si="3">IF(BN114&lt;&gt;BN115,"差異あり","")</f>
        <v/>
      </c>
      <c r="BO116" s="61" t="str">
        <f t="shared" si="3"/>
        <v/>
      </c>
      <c r="BP116" s="61" t="str">
        <f t="shared" si="3"/>
        <v/>
      </c>
      <c r="BQ116" s="61" t="str">
        <f t="shared" si="3"/>
        <v/>
      </c>
      <c r="BR116" s="61" t="str">
        <f t="shared" si="3"/>
        <v/>
      </c>
      <c r="BS116" s="61" t="str">
        <f t="shared" si="3"/>
        <v/>
      </c>
      <c r="BT116" s="61" t="str">
        <f t="shared" si="3"/>
        <v/>
      </c>
      <c r="BU116" s="61" t="str">
        <f t="shared" si="3"/>
        <v/>
      </c>
      <c r="BV116" s="61" t="str">
        <f t="shared" si="3"/>
        <v/>
      </c>
      <c r="BW116" s="61" t="str">
        <f t="shared" si="3"/>
        <v/>
      </c>
      <c r="BX116" s="61" t="str">
        <f t="shared" si="3"/>
        <v/>
      </c>
      <c r="BY116" s="61" t="str">
        <f t="shared" si="3"/>
        <v/>
      </c>
      <c r="BZ116" s="61" t="str">
        <f t="shared" si="3"/>
        <v/>
      </c>
      <c r="CA116" s="61" t="str">
        <f t="shared" si="3"/>
        <v/>
      </c>
      <c r="CB116" s="61" t="str">
        <f t="shared" si="3"/>
        <v/>
      </c>
      <c r="CC116" s="61" t="str">
        <f t="shared" si="3"/>
        <v/>
      </c>
      <c r="CD116" s="61" t="str">
        <f t="shared" si="3"/>
        <v/>
      </c>
      <c r="CE116" s="61" t="str">
        <f t="shared" si="3"/>
        <v/>
      </c>
      <c r="CF116" s="61" t="str">
        <f t="shared" si="3"/>
        <v/>
      </c>
      <c r="CG116" s="61" t="str">
        <f t="shared" si="3"/>
        <v>差異あり</v>
      </c>
      <c r="CH116" s="61" t="str">
        <f t="shared" si="3"/>
        <v/>
      </c>
      <c r="CI116" s="61" t="str">
        <f t="shared" si="3"/>
        <v/>
      </c>
      <c r="CJ116" s="61" t="str">
        <f t="shared" si="3"/>
        <v/>
      </c>
      <c r="CK116" s="61" t="str">
        <f t="shared" si="3"/>
        <v/>
      </c>
      <c r="CL116" s="61" t="str">
        <f t="shared" si="3"/>
        <v/>
      </c>
      <c r="CM116" s="61" t="str">
        <f t="shared" si="3"/>
        <v/>
      </c>
      <c r="CN116" s="61" t="str">
        <f t="shared" si="3"/>
        <v/>
      </c>
      <c r="CO116" s="61" t="str">
        <f t="shared" si="3"/>
        <v/>
      </c>
      <c r="CP116" s="61" t="str">
        <f t="shared" si="3"/>
        <v/>
      </c>
      <c r="CQ116" s="61" t="str">
        <f t="shared" si="3"/>
        <v>差異あり</v>
      </c>
      <c r="CR116" s="61" t="str">
        <f t="shared" si="3"/>
        <v/>
      </c>
      <c r="CS116" s="61" t="str">
        <f t="shared" si="3"/>
        <v/>
      </c>
      <c r="CT116" s="61" t="str">
        <f t="shared" si="3"/>
        <v/>
      </c>
      <c r="CU116" s="61" t="str">
        <f t="shared" si="3"/>
        <v/>
      </c>
      <c r="CV116" s="61" t="str">
        <f t="shared" si="3"/>
        <v/>
      </c>
      <c r="CW116" s="61" t="str">
        <f t="shared" si="3"/>
        <v/>
      </c>
      <c r="CX116" s="61" t="str">
        <f t="shared" si="3"/>
        <v/>
      </c>
      <c r="CY116" s="61" t="str">
        <f t="shared" si="3"/>
        <v/>
      </c>
      <c r="CZ116" s="61" t="str">
        <f t="shared" si="3"/>
        <v/>
      </c>
      <c r="DA116" s="61" t="str">
        <f t="shared" si="3"/>
        <v/>
      </c>
      <c r="DB116" s="61" t="str">
        <f t="shared" si="3"/>
        <v/>
      </c>
      <c r="DC116" s="61" t="str">
        <f t="shared" si="3"/>
        <v/>
      </c>
      <c r="DD116" s="61" t="str">
        <f t="shared" si="3"/>
        <v/>
      </c>
      <c r="DE116" s="61" t="str">
        <f t="shared" si="3"/>
        <v/>
      </c>
      <c r="DF116" s="61" t="str">
        <f t="shared" si="3"/>
        <v/>
      </c>
      <c r="DG116" s="61" t="str">
        <f t="shared" si="3"/>
        <v/>
      </c>
      <c r="DH116" s="61" t="str">
        <f t="shared" si="3"/>
        <v/>
      </c>
      <c r="DI116" s="61" t="str">
        <f t="shared" si="3"/>
        <v/>
      </c>
      <c r="DJ116" s="61" t="str">
        <f t="shared" si="3"/>
        <v/>
      </c>
      <c r="DK116" s="61" t="str">
        <f t="shared" si="3"/>
        <v/>
      </c>
      <c r="DL116" s="61" t="str">
        <f t="shared" si="3"/>
        <v/>
      </c>
      <c r="DM116" s="61" t="str">
        <f t="shared" si="3"/>
        <v/>
      </c>
      <c r="DN116" s="61" t="str">
        <f t="shared" si="3"/>
        <v/>
      </c>
      <c r="DO116" s="61" t="str">
        <f t="shared" si="3"/>
        <v>差異あり</v>
      </c>
      <c r="DP116" s="61" t="str">
        <f t="shared" si="3"/>
        <v/>
      </c>
      <c r="DQ116" s="61" t="str">
        <f t="shared" si="3"/>
        <v/>
      </c>
      <c r="DR116" s="43"/>
    </row>
    <row r="117" s="41" customFormat="1" spans="1:122">
      <c r="A117" s="43"/>
      <c r="DR117" s="43"/>
    </row>
    <row r="118" s="41" customFormat="1" spans="2:2">
      <c r="B118" s="43" t="s">
        <v>438</v>
      </c>
    </row>
    <row r="119" s="41" customFormat="1" ht="27" spans="1:121">
      <c r="A119" s="43"/>
      <c r="B119" s="60" t="s">
        <v>249</v>
      </c>
      <c r="C119" s="60" t="s">
        <v>250</v>
      </c>
      <c r="D119" s="60" t="s">
        <v>251</v>
      </c>
      <c r="E119" s="60" t="s">
        <v>252</v>
      </c>
      <c r="F119" s="60" t="s">
        <v>253</v>
      </c>
      <c r="G119" s="60" t="s">
        <v>156</v>
      </c>
      <c r="H119" s="60" t="s">
        <v>254</v>
      </c>
      <c r="I119" s="60" t="s">
        <v>255</v>
      </c>
      <c r="J119" s="60" t="s">
        <v>256</v>
      </c>
      <c r="K119" s="60" t="s">
        <v>257</v>
      </c>
      <c r="L119" s="60" t="s">
        <v>258</v>
      </c>
      <c r="M119" s="60" t="s">
        <v>259</v>
      </c>
      <c r="N119" s="60" t="s">
        <v>260</v>
      </c>
      <c r="O119" s="60" t="s">
        <v>261</v>
      </c>
      <c r="P119" s="60" t="s">
        <v>262</v>
      </c>
      <c r="Q119" s="60" t="s">
        <v>263</v>
      </c>
      <c r="R119" s="60" t="s">
        <v>264</v>
      </c>
      <c r="S119" s="60" t="s">
        <v>265</v>
      </c>
      <c r="T119" s="60" t="s">
        <v>266</v>
      </c>
      <c r="U119" s="60" t="s">
        <v>267</v>
      </c>
      <c r="V119" s="60" t="s">
        <v>268</v>
      </c>
      <c r="W119" s="60" t="s">
        <v>269</v>
      </c>
      <c r="X119" s="60" t="s">
        <v>270</v>
      </c>
      <c r="Y119" s="60" t="s">
        <v>271</v>
      </c>
      <c r="Z119" s="60" t="s">
        <v>272</v>
      </c>
      <c r="AA119" s="60" t="s">
        <v>273</v>
      </c>
      <c r="AB119" s="60" t="s">
        <v>274</v>
      </c>
      <c r="AC119" s="60" t="s">
        <v>275</v>
      </c>
      <c r="AD119" s="60" t="s">
        <v>276</v>
      </c>
      <c r="AE119" s="60" t="s">
        <v>277</v>
      </c>
      <c r="AF119" s="60" t="s">
        <v>278</v>
      </c>
      <c r="AG119" s="60" t="s">
        <v>279</v>
      </c>
      <c r="AH119" s="60" t="s">
        <v>159</v>
      </c>
      <c r="AI119" s="60" t="s">
        <v>280</v>
      </c>
      <c r="AJ119" s="60" t="s">
        <v>157</v>
      </c>
      <c r="AK119" s="60" t="s">
        <v>281</v>
      </c>
      <c r="AL119" s="60" t="s">
        <v>282</v>
      </c>
      <c r="AM119" s="60" t="s">
        <v>283</v>
      </c>
      <c r="AN119" s="60" t="s">
        <v>284</v>
      </c>
      <c r="AO119" s="60" t="s">
        <v>285</v>
      </c>
      <c r="AP119" s="60" t="s">
        <v>286</v>
      </c>
      <c r="AQ119" s="60" t="s">
        <v>287</v>
      </c>
      <c r="AR119" s="60" t="s">
        <v>288</v>
      </c>
      <c r="AS119" s="60" t="s">
        <v>289</v>
      </c>
      <c r="AT119" s="60" t="s">
        <v>290</v>
      </c>
      <c r="AU119" s="60" t="s">
        <v>291</v>
      </c>
      <c r="AV119" s="60" t="s">
        <v>292</v>
      </c>
      <c r="AW119" s="60" t="s">
        <v>293</v>
      </c>
      <c r="AX119" s="60" t="s">
        <v>294</v>
      </c>
      <c r="AY119" s="60" t="s">
        <v>295</v>
      </c>
      <c r="AZ119" s="60" t="s">
        <v>296</v>
      </c>
      <c r="BA119" s="60" t="s">
        <v>297</v>
      </c>
      <c r="BB119" s="60" t="s">
        <v>298</v>
      </c>
      <c r="BC119" s="60" t="s">
        <v>299</v>
      </c>
      <c r="BD119" s="60" t="s">
        <v>300</v>
      </c>
      <c r="BE119" s="60" t="s">
        <v>301</v>
      </c>
      <c r="BF119" s="60" t="s">
        <v>302</v>
      </c>
      <c r="BG119" s="60" t="s">
        <v>303</v>
      </c>
      <c r="BH119" s="60" t="s">
        <v>304</v>
      </c>
      <c r="BI119" s="60" t="s">
        <v>305</v>
      </c>
      <c r="BJ119" s="60" t="s">
        <v>306</v>
      </c>
      <c r="BK119" s="60" t="s">
        <v>307</v>
      </c>
      <c r="BL119" s="60" t="s">
        <v>308</v>
      </c>
      <c r="BM119" s="60" t="s">
        <v>309</v>
      </c>
      <c r="BN119" s="60" t="s">
        <v>310</v>
      </c>
      <c r="BO119" s="60" t="s">
        <v>311</v>
      </c>
      <c r="BP119" s="60" t="s">
        <v>312</v>
      </c>
      <c r="BQ119" s="60" t="s">
        <v>313</v>
      </c>
      <c r="BR119" s="60" t="s">
        <v>314</v>
      </c>
      <c r="BS119" s="60" t="s">
        <v>315</v>
      </c>
      <c r="BT119" s="60" t="s">
        <v>316</v>
      </c>
      <c r="BU119" s="60" t="s">
        <v>317</v>
      </c>
      <c r="BV119" s="60" t="s">
        <v>318</v>
      </c>
      <c r="BW119" s="60" t="s">
        <v>319</v>
      </c>
      <c r="BX119" s="60" t="s">
        <v>320</v>
      </c>
      <c r="BY119" s="60" t="s">
        <v>321</v>
      </c>
      <c r="BZ119" s="60" t="s">
        <v>322</v>
      </c>
      <c r="CA119" s="60" t="s">
        <v>323</v>
      </c>
      <c r="CB119" s="60" t="s">
        <v>324</v>
      </c>
      <c r="CC119" s="60" t="s">
        <v>325</v>
      </c>
      <c r="CD119" s="60" t="s">
        <v>326</v>
      </c>
      <c r="CE119" s="60" t="s">
        <v>327</v>
      </c>
      <c r="CF119" s="60" t="s">
        <v>328</v>
      </c>
      <c r="CG119" s="60" t="s">
        <v>329</v>
      </c>
      <c r="CH119" s="60" t="s">
        <v>330</v>
      </c>
      <c r="CI119" s="60" t="s">
        <v>331</v>
      </c>
      <c r="CJ119" s="60" t="s">
        <v>332</v>
      </c>
      <c r="CK119" s="60" t="s">
        <v>333</v>
      </c>
      <c r="CL119" s="60" t="s">
        <v>334</v>
      </c>
      <c r="CM119" s="60" t="s">
        <v>335</v>
      </c>
      <c r="CN119" s="60" t="s">
        <v>336</v>
      </c>
      <c r="CO119" s="60" t="s">
        <v>337</v>
      </c>
      <c r="CP119" s="60" t="s">
        <v>338</v>
      </c>
      <c r="CQ119" s="60" t="s">
        <v>339</v>
      </c>
      <c r="CR119" s="60" t="s">
        <v>340</v>
      </c>
      <c r="CS119" s="60" t="s">
        <v>341</v>
      </c>
      <c r="CT119" s="60" t="s">
        <v>342</v>
      </c>
      <c r="CU119" s="60" t="s">
        <v>343</v>
      </c>
      <c r="CV119" s="60" t="s">
        <v>344</v>
      </c>
      <c r="CW119" s="60" t="s">
        <v>345</v>
      </c>
      <c r="CX119" s="60" t="s">
        <v>346</v>
      </c>
      <c r="CY119" s="60" t="s">
        <v>347</v>
      </c>
      <c r="CZ119" s="60" t="s">
        <v>348</v>
      </c>
      <c r="DA119" s="60" t="s">
        <v>349</v>
      </c>
      <c r="DB119" s="60" t="s">
        <v>350</v>
      </c>
      <c r="DC119" s="60" t="s">
        <v>351</v>
      </c>
      <c r="DD119" s="60" t="s">
        <v>352</v>
      </c>
      <c r="DE119" s="60" t="s">
        <v>353</v>
      </c>
      <c r="DF119" s="60" t="s">
        <v>354</v>
      </c>
      <c r="DG119" s="60" t="s">
        <v>355</v>
      </c>
      <c r="DH119" s="60" t="s">
        <v>356</v>
      </c>
      <c r="DI119" s="60" t="s">
        <v>357</v>
      </c>
      <c r="DJ119" s="60" t="s">
        <v>358</v>
      </c>
      <c r="DK119" s="60" t="s">
        <v>359</v>
      </c>
      <c r="DL119" s="60" t="s">
        <v>360</v>
      </c>
      <c r="DM119" s="60" t="s">
        <v>361</v>
      </c>
      <c r="DN119" s="60" t="s">
        <v>362</v>
      </c>
      <c r="DO119" s="60" t="s">
        <v>208</v>
      </c>
      <c r="DP119" s="60" t="s">
        <v>363</v>
      </c>
      <c r="DQ119" s="60" t="s">
        <v>364</v>
      </c>
    </row>
    <row r="120" s="41" customFormat="1" spans="1:121">
      <c r="A120" s="43" t="s">
        <v>435</v>
      </c>
      <c r="B120" s="45">
        <v>44874</v>
      </c>
      <c r="C120" s="45">
        <v>44874</v>
      </c>
      <c r="D120" s="46" t="s">
        <v>746</v>
      </c>
      <c r="E120" s="46" t="s">
        <v>366</v>
      </c>
      <c r="F120" s="46" t="s">
        <v>367</v>
      </c>
      <c r="G120" s="46" t="s">
        <v>401</v>
      </c>
      <c r="H120" s="47">
        <v>1</v>
      </c>
      <c r="I120" s="47">
        <v>0</v>
      </c>
      <c r="J120" s="46" t="s">
        <v>234</v>
      </c>
      <c r="K120" s="46" t="s">
        <v>369</v>
      </c>
      <c r="L120" s="46" t="s">
        <v>369</v>
      </c>
      <c r="M120" s="45">
        <v>44874</v>
      </c>
      <c r="N120" s="46" t="s">
        <v>747</v>
      </c>
      <c r="O120" s="46" t="s">
        <v>366</v>
      </c>
      <c r="P120" s="47">
        <v>0</v>
      </c>
      <c r="Q120" s="46" t="s">
        <v>748</v>
      </c>
      <c r="R120" s="46" t="s">
        <v>749</v>
      </c>
      <c r="S120" s="47">
        <v>12</v>
      </c>
      <c r="T120" s="46" t="s">
        <v>750</v>
      </c>
      <c r="U120" s="47">
        <v>2</v>
      </c>
      <c r="V120" s="46" t="s">
        <v>401</v>
      </c>
      <c r="W120" s="46" t="s">
        <v>374</v>
      </c>
      <c r="X120" s="46" t="s">
        <v>234</v>
      </c>
      <c r="Y120" s="46" t="s">
        <v>375</v>
      </c>
      <c r="Z120" s="46" t="s">
        <v>376</v>
      </c>
      <c r="AA120" s="46" t="s">
        <v>377</v>
      </c>
      <c r="AB120" s="46" t="s">
        <v>402</v>
      </c>
      <c r="AC120" s="47">
        <v>9000</v>
      </c>
      <c r="AD120" s="46" t="s">
        <v>379</v>
      </c>
      <c r="AE120" s="62">
        <v>44875.204849537</v>
      </c>
      <c r="AF120" s="46" t="s">
        <v>403</v>
      </c>
      <c r="AG120" s="46" t="s">
        <v>381</v>
      </c>
      <c r="AH120" s="46" t="s">
        <v>212</v>
      </c>
      <c r="AI120" s="46" t="s">
        <v>213</v>
      </c>
      <c r="AJ120" s="46" t="s">
        <v>404</v>
      </c>
      <c r="AK120" s="46" t="s">
        <v>366</v>
      </c>
      <c r="AL120" s="46" t="s">
        <v>382</v>
      </c>
      <c r="AM120" s="46" t="s">
        <v>366</v>
      </c>
      <c r="AN120" s="46" t="s">
        <v>233</v>
      </c>
      <c r="AO120" s="46" t="s">
        <v>366</v>
      </c>
      <c r="AP120" s="46" t="s">
        <v>379</v>
      </c>
      <c r="AQ120" s="46" t="s">
        <v>379</v>
      </c>
      <c r="AR120" s="46" t="s">
        <v>383</v>
      </c>
      <c r="AS120" s="46" t="s">
        <v>366</v>
      </c>
      <c r="AT120" s="46" t="s">
        <v>366</v>
      </c>
      <c r="AU120" s="47">
        <v>0</v>
      </c>
      <c r="AV120" s="46" t="s">
        <v>366</v>
      </c>
      <c r="AW120" s="46" t="s">
        <v>366</v>
      </c>
      <c r="AX120" s="46" t="s">
        <v>366</v>
      </c>
      <c r="AY120" s="46" t="s">
        <v>759</v>
      </c>
      <c r="AZ120" s="46" t="s">
        <v>760</v>
      </c>
      <c r="BA120" s="46" t="s">
        <v>232</v>
      </c>
      <c r="BB120" s="46" t="s">
        <v>379</v>
      </c>
      <c r="BC120" s="46" t="s">
        <v>382</v>
      </c>
      <c r="BD120" s="46" t="s">
        <v>761</v>
      </c>
      <c r="BE120" s="46" t="s">
        <v>382</v>
      </c>
      <c r="BF120" s="46" t="s">
        <v>387</v>
      </c>
      <c r="BG120" s="46" t="s">
        <v>387</v>
      </c>
      <c r="BH120" s="46" t="s">
        <v>240</v>
      </c>
      <c r="BI120" s="46" t="s">
        <v>234</v>
      </c>
      <c r="BJ120" s="46" t="s">
        <v>234</v>
      </c>
      <c r="BK120" s="46" t="s">
        <v>234</v>
      </c>
      <c r="BL120" s="46" t="s">
        <v>234</v>
      </c>
      <c r="BM120" s="46" t="s">
        <v>399</v>
      </c>
      <c r="BN120" s="46" t="s">
        <v>399</v>
      </c>
      <c r="BO120" s="46" t="s">
        <v>399</v>
      </c>
      <c r="BP120" s="46" t="s">
        <v>366</v>
      </c>
      <c r="BQ120" s="46" t="s">
        <v>366</v>
      </c>
      <c r="BR120" s="46" t="s">
        <v>366</v>
      </c>
      <c r="BS120" s="46" t="s">
        <v>388</v>
      </c>
      <c r="BT120" s="46" t="s">
        <v>382</v>
      </c>
      <c r="BU120" s="46" t="s">
        <v>388</v>
      </c>
      <c r="BV120" s="46" t="s">
        <v>382</v>
      </c>
      <c r="BW120" s="46" t="s">
        <v>523</v>
      </c>
      <c r="BX120" s="46" t="s">
        <v>382</v>
      </c>
      <c r="BY120" s="47">
        <v>17</v>
      </c>
      <c r="BZ120" s="47">
        <v>999112</v>
      </c>
      <c r="CA120" s="47">
        <v>0</v>
      </c>
      <c r="CB120" s="47">
        <v>41</v>
      </c>
      <c r="CC120" s="47">
        <v>5</v>
      </c>
      <c r="CD120" s="46" t="s">
        <v>219</v>
      </c>
      <c r="CE120" s="62">
        <v>45083.5820949074</v>
      </c>
      <c r="CF120" s="45" t="s">
        <v>389</v>
      </c>
      <c r="CG120" s="66">
        <v>45083.579464213</v>
      </c>
      <c r="CH120" s="67">
        <v>0.579456018518518</v>
      </c>
      <c r="CI120" s="45" t="s">
        <v>389</v>
      </c>
      <c r="CJ120" s="46" t="s">
        <v>390</v>
      </c>
      <c r="CK120" s="46" t="s">
        <v>234</v>
      </c>
      <c r="CL120" s="46" t="s">
        <v>234</v>
      </c>
      <c r="CM120" s="46" t="s">
        <v>225</v>
      </c>
      <c r="CN120" s="46" t="s">
        <v>225</v>
      </c>
      <c r="CO120" s="46" t="s">
        <v>366</v>
      </c>
      <c r="CP120" s="46" t="s">
        <v>225</v>
      </c>
      <c r="CQ120" s="46" t="s">
        <v>391</v>
      </c>
      <c r="CR120" s="46" t="s">
        <v>225</v>
      </c>
      <c r="CS120" s="46" t="s">
        <v>225</v>
      </c>
      <c r="CT120" s="46" t="s">
        <v>234</v>
      </c>
      <c r="CU120" s="46" t="s">
        <v>234</v>
      </c>
      <c r="CV120" s="46" t="s">
        <v>225</v>
      </c>
      <c r="CW120" s="46" t="s">
        <v>234</v>
      </c>
      <c r="CX120" s="46" t="s">
        <v>234</v>
      </c>
      <c r="CY120" s="46" t="s">
        <v>225</v>
      </c>
      <c r="CZ120" s="46" t="s">
        <v>234</v>
      </c>
      <c r="DA120" s="46" t="s">
        <v>234</v>
      </c>
      <c r="DB120" s="46" t="s">
        <v>225</v>
      </c>
      <c r="DC120" s="46" t="s">
        <v>234</v>
      </c>
      <c r="DD120" s="46" t="s">
        <v>234</v>
      </c>
      <c r="DE120" s="46" t="s">
        <v>234</v>
      </c>
      <c r="DF120" s="46" t="s">
        <v>234</v>
      </c>
      <c r="DG120" s="46" t="s">
        <v>225</v>
      </c>
      <c r="DH120" s="46" t="s">
        <v>234</v>
      </c>
      <c r="DI120" s="46" t="s">
        <v>225</v>
      </c>
      <c r="DJ120" s="46" t="s">
        <v>225</v>
      </c>
      <c r="DK120" s="46" t="s">
        <v>225</v>
      </c>
      <c r="DL120" s="46" t="s">
        <v>382</v>
      </c>
      <c r="DM120" s="46" t="s">
        <v>382</v>
      </c>
      <c r="DN120" s="46" t="s">
        <v>382</v>
      </c>
      <c r="DO120" s="66">
        <v>45083.579464213</v>
      </c>
      <c r="DP120" s="66">
        <v>45083.579464213</v>
      </c>
      <c r="DQ120" s="46" t="s">
        <v>762</v>
      </c>
    </row>
    <row r="121" s="41" customFormat="1" spans="1:121">
      <c r="A121" s="43" t="s">
        <v>436</v>
      </c>
      <c r="B121" s="57">
        <v>44874</v>
      </c>
      <c r="C121" s="57">
        <v>44874</v>
      </c>
      <c r="D121" s="58" t="s">
        <v>746</v>
      </c>
      <c r="E121" s="58" t="s">
        <v>366</v>
      </c>
      <c r="F121" s="58" t="s">
        <v>367</v>
      </c>
      <c r="G121" s="58" t="s">
        <v>401</v>
      </c>
      <c r="H121" s="59">
        <v>1</v>
      </c>
      <c r="I121" s="59">
        <v>0</v>
      </c>
      <c r="J121" s="58" t="s">
        <v>234</v>
      </c>
      <c r="K121" s="58" t="s">
        <v>369</v>
      </c>
      <c r="L121" s="58" t="s">
        <v>369</v>
      </c>
      <c r="M121" s="57">
        <v>44874</v>
      </c>
      <c r="N121" s="58" t="s">
        <v>747</v>
      </c>
      <c r="O121" s="58" t="s">
        <v>366</v>
      </c>
      <c r="P121" s="59">
        <v>0</v>
      </c>
      <c r="Q121" s="58" t="s">
        <v>748</v>
      </c>
      <c r="R121" s="58" t="s">
        <v>749</v>
      </c>
      <c r="S121" s="59">
        <v>12</v>
      </c>
      <c r="T121" s="58" t="s">
        <v>750</v>
      </c>
      <c r="U121" s="59">
        <v>2</v>
      </c>
      <c r="V121" s="58" t="s">
        <v>401</v>
      </c>
      <c r="W121" s="58" t="s">
        <v>374</v>
      </c>
      <c r="X121" s="58" t="s">
        <v>234</v>
      </c>
      <c r="Y121" s="58" t="s">
        <v>375</v>
      </c>
      <c r="Z121" s="58" t="s">
        <v>376</v>
      </c>
      <c r="AA121" s="58" t="s">
        <v>377</v>
      </c>
      <c r="AB121" s="58" t="s">
        <v>402</v>
      </c>
      <c r="AC121" s="59">
        <v>9000</v>
      </c>
      <c r="AD121" s="58" t="s">
        <v>379</v>
      </c>
      <c r="AE121" s="65">
        <v>44875.204849537</v>
      </c>
      <c r="AF121" s="58" t="s">
        <v>403</v>
      </c>
      <c r="AG121" s="58" t="s">
        <v>381</v>
      </c>
      <c r="AH121" s="58" t="s">
        <v>212</v>
      </c>
      <c r="AI121" s="58" t="s">
        <v>213</v>
      </c>
      <c r="AJ121" s="58" t="s">
        <v>404</v>
      </c>
      <c r="AK121" s="58" t="s">
        <v>366</v>
      </c>
      <c r="AL121" s="58" t="s">
        <v>382</v>
      </c>
      <c r="AM121" s="58" t="s">
        <v>366</v>
      </c>
      <c r="AN121" s="58" t="s">
        <v>233</v>
      </c>
      <c r="AO121" s="58" t="s">
        <v>366</v>
      </c>
      <c r="AP121" s="58" t="s">
        <v>379</v>
      </c>
      <c r="AQ121" s="58" t="s">
        <v>379</v>
      </c>
      <c r="AR121" s="58" t="s">
        <v>383</v>
      </c>
      <c r="AS121" s="58" t="s">
        <v>366</v>
      </c>
      <c r="AT121" s="58" t="s">
        <v>366</v>
      </c>
      <c r="AU121" s="59">
        <v>0</v>
      </c>
      <c r="AV121" s="58" t="s">
        <v>366</v>
      </c>
      <c r="AW121" s="58" t="s">
        <v>366</v>
      </c>
      <c r="AX121" s="58" t="s">
        <v>366</v>
      </c>
      <c r="AY121" s="58" t="s">
        <v>759</v>
      </c>
      <c r="AZ121" s="58" t="s">
        <v>760</v>
      </c>
      <c r="BA121" s="58" t="s">
        <v>232</v>
      </c>
      <c r="BB121" s="58" t="s">
        <v>379</v>
      </c>
      <c r="BC121" s="58" t="s">
        <v>382</v>
      </c>
      <c r="BD121" s="58" t="s">
        <v>761</v>
      </c>
      <c r="BE121" s="58" t="s">
        <v>382</v>
      </c>
      <c r="BF121" s="58" t="s">
        <v>387</v>
      </c>
      <c r="BG121" s="58" t="s">
        <v>387</v>
      </c>
      <c r="BH121" s="58" t="s">
        <v>240</v>
      </c>
      <c r="BI121" s="58" t="s">
        <v>234</v>
      </c>
      <c r="BJ121" s="58" t="s">
        <v>234</v>
      </c>
      <c r="BK121" s="58" t="s">
        <v>234</v>
      </c>
      <c r="BL121" s="58" t="s">
        <v>225</v>
      </c>
      <c r="BM121" s="58" t="s">
        <v>399</v>
      </c>
      <c r="BN121" s="58" t="s">
        <v>399</v>
      </c>
      <c r="BO121" s="58" t="s">
        <v>399</v>
      </c>
      <c r="BP121" s="58" t="s">
        <v>366</v>
      </c>
      <c r="BQ121" s="58" t="s">
        <v>366</v>
      </c>
      <c r="BR121" s="58" t="s">
        <v>366</v>
      </c>
      <c r="BS121" s="58" t="s">
        <v>388</v>
      </c>
      <c r="BT121" s="58" t="s">
        <v>382</v>
      </c>
      <c r="BU121" s="58" t="s">
        <v>388</v>
      </c>
      <c r="BV121" s="58" t="s">
        <v>382</v>
      </c>
      <c r="BW121" s="58" t="s">
        <v>523</v>
      </c>
      <c r="BX121" s="58" t="s">
        <v>382</v>
      </c>
      <c r="BY121" s="59">
        <v>17</v>
      </c>
      <c r="BZ121" s="59">
        <v>999112</v>
      </c>
      <c r="CA121" s="59">
        <v>0</v>
      </c>
      <c r="CB121" s="59">
        <v>41</v>
      </c>
      <c r="CC121" s="59">
        <v>5</v>
      </c>
      <c r="CD121" s="58" t="s">
        <v>219</v>
      </c>
      <c r="CE121" s="65">
        <v>45083.5820949074</v>
      </c>
      <c r="CF121" s="57" t="s">
        <v>389</v>
      </c>
      <c r="CG121" s="72">
        <v>45083.6216128588</v>
      </c>
      <c r="CH121" s="73">
        <v>0.579456018518518</v>
      </c>
      <c r="CI121" s="57" t="s">
        <v>389</v>
      </c>
      <c r="CJ121" s="58" t="s">
        <v>390</v>
      </c>
      <c r="CK121" s="58" t="s">
        <v>234</v>
      </c>
      <c r="CL121" s="58" t="s">
        <v>234</v>
      </c>
      <c r="CM121" s="58" t="s">
        <v>225</v>
      </c>
      <c r="CN121" s="58" t="s">
        <v>225</v>
      </c>
      <c r="CO121" s="58" t="s">
        <v>366</v>
      </c>
      <c r="CP121" s="58" t="s">
        <v>225</v>
      </c>
      <c r="CQ121" s="58" t="s">
        <v>432</v>
      </c>
      <c r="CR121" s="58" t="s">
        <v>225</v>
      </c>
      <c r="CS121" s="58" t="s">
        <v>225</v>
      </c>
      <c r="CT121" s="58" t="s">
        <v>234</v>
      </c>
      <c r="CU121" s="58" t="s">
        <v>234</v>
      </c>
      <c r="CV121" s="58" t="s">
        <v>225</v>
      </c>
      <c r="CW121" s="58" t="s">
        <v>234</v>
      </c>
      <c r="CX121" s="58" t="s">
        <v>234</v>
      </c>
      <c r="CY121" s="58" t="s">
        <v>225</v>
      </c>
      <c r="CZ121" s="58" t="s">
        <v>234</v>
      </c>
      <c r="DA121" s="58" t="s">
        <v>234</v>
      </c>
      <c r="DB121" s="58" t="s">
        <v>225</v>
      </c>
      <c r="DC121" s="58" t="s">
        <v>234</v>
      </c>
      <c r="DD121" s="58" t="s">
        <v>234</v>
      </c>
      <c r="DE121" s="58" t="s">
        <v>234</v>
      </c>
      <c r="DF121" s="58" t="s">
        <v>234</v>
      </c>
      <c r="DG121" s="58" t="s">
        <v>225</v>
      </c>
      <c r="DH121" s="58" t="s">
        <v>234</v>
      </c>
      <c r="DI121" s="58" t="s">
        <v>225</v>
      </c>
      <c r="DJ121" s="58" t="s">
        <v>225</v>
      </c>
      <c r="DK121" s="58" t="s">
        <v>225</v>
      </c>
      <c r="DL121" s="58" t="s">
        <v>382</v>
      </c>
      <c r="DM121" s="58" t="s">
        <v>382</v>
      </c>
      <c r="DN121" s="58" t="s">
        <v>382</v>
      </c>
      <c r="DO121" s="72">
        <v>45083.6216128588</v>
      </c>
      <c r="DP121" s="72">
        <v>45083.579464213</v>
      </c>
      <c r="DQ121" s="58" t="s">
        <v>762</v>
      </c>
    </row>
    <row r="122" s="41" customFormat="1" spans="1:121">
      <c r="A122" s="43"/>
      <c r="B122" s="61" t="str">
        <f t="shared" ref="B122:BM122" si="4">IF(B120&lt;&gt;B121,"差異あり","")</f>
        <v/>
      </c>
      <c r="C122" s="61" t="str">
        <f t="shared" si="4"/>
        <v/>
      </c>
      <c r="D122" s="61" t="str">
        <f t="shared" si="4"/>
        <v/>
      </c>
      <c r="E122" s="61" t="str">
        <f t="shared" si="4"/>
        <v/>
      </c>
      <c r="F122" s="61" t="str">
        <f t="shared" si="4"/>
        <v/>
      </c>
      <c r="G122" s="61" t="str">
        <f t="shared" si="4"/>
        <v/>
      </c>
      <c r="H122" s="61" t="str">
        <f t="shared" si="4"/>
        <v/>
      </c>
      <c r="I122" s="61" t="str">
        <f t="shared" si="4"/>
        <v/>
      </c>
      <c r="J122" s="61" t="str">
        <f t="shared" si="4"/>
        <v/>
      </c>
      <c r="K122" s="61" t="str">
        <f t="shared" si="4"/>
        <v/>
      </c>
      <c r="L122" s="61" t="str">
        <f t="shared" si="4"/>
        <v/>
      </c>
      <c r="M122" s="61" t="str">
        <f t="shared" si="4"/>
        <v/>
      </c>
      <c r="N122" s="61" t="str">
        <f t="shared" si="4"/>
        <v/>
      </c>
      <c r="O122" s="61" t="str">
        <f t="shared" si="4"/>
        <v/>
      </c>
      <c r="P122" s="61" t="str">
        <f t="shared" si="4"/>
        <v/>
      </c>
      <c r="Q122" s="61" t="str">
        <f t="shared" si="4"/>
        <v/>
      </c>
      <c r="R122" s="61" t="str">
        <f t="shared" si="4"/>
        <v/>
      </c>
      <c r="S122" s="61" t="str">
        <f t="shared" si="4"/>
        <v/>
      </c>
      <c r="T122" s="61" t="str">
        <f t="shared" si="4"/>
        <v/>
      </c>
      <c r="U122" s="61" t="str">
        <f t="shared" si="4"/>
        <v/>
      </c>
      <c r="V122" s="61" t="str">
        <f t="shared" si="4"/>
        <v/>
      </c>
      <c r="W122" s="61" t="str">
        <f t="shared" si="4"/>
        <v/>
      </c>
      <c r="X122" s="61" t="str">
        <f t="shared" si="4"/>
        <v/>
      </c>
      <c r="Y122" s="61" t="str">
        <f t="shared" si="4"/>
        <v/>
      </c>
      <c r="Z122" s="61" t="str">
        <f t="shared" si="4"/>
        <v/>
      </c>
      <c r="AA122" s="61" t="str">
        <f t="shared" si="4"/>
        <v/>
      </c>
      <c r="AB122" s="61" t="str">
        <f t="shared" si="4"/>
        <v/>
      </c>
      <c r="AC122" s="61" t="str">
        <f t="shared" si="4"/>
        <v/>
      </c>
      <c r="AD122" s="61" t="str">
        <f t="shared" si="4"/>
        <v/>
      </c>
      <c r="AE122" s="61" t="str">
        <f t="shared" si="4"/>
        <v/>
      </c>
      <c r="AF122" s="61" t="str">
        <f t="shared" si="4"/>
        <v/>
      </c>
      <c r="AG122" s="61" t="str">
        <f t="shared" si="4"/>
        <v/>
      </c>
      <c r="AH122" s="61" t="str">
        <f t="shared" si="4"/>
        <v/>
      </c>
      <c r="AI122" s="61" t="str">
        <f t="shared" si="4"/>
        <v/>
      </c>
      <c r="AJ122" s="61" t="str">
        <f t="shared" si="4"/>
        <v/>
      </c>
      <c r="AK122" s="61" t="str">
        <f t="shared" si="4"/>
        <v/>
      </c>
      <c r="AL122" s="61" t="str">
        <f t="shared" si="4"/>
        <v/>
      </c>
      <c r="AM122" s="61" t="str">
        <f t="shared" si="4"/>
        <v/>
      </c>
      <c r="AN122" s="61" t="str">
        <f t="shared" si="4"/>
        <v/>
      </c>
      <c r="AO122" s="61" t="str">
        <f t="shared" si="4"/>
        <v/>
      </c>
      <c r="AP122" s="61" t="str">
        <f t="shared" si="4"/>
        <v/>
      </c>
      <c r="AQ122" s="61" t="str">
        <f t="shared" si="4"/>
        <v/>
      </c>
      <c r="AR122" s="61" t="str">
        <f t="shared" si="4"/>
        <v/>
      </c>
      <c r="AS122" s="61" t="str">
        <f t="shared" si="4"/>
        <v/>
      </c>
      <c r="AT122" s="61" t="str">
        <f t="shared" si="4"/>
        <v/>
      </c>
      <c r="AU122" s="61" t="str">
        <f t="shared" si="4"/>
        <v/>
      </c>
      <c r="AV122" s="61" t="str">
        <f t="shared" si="4"/>
        <v/>
      </c>
      <c r="AW122" s="61" t="str">
        <f t="shared" si="4"/>
        <v/>
      </c>
      <c r="AX122" s="61" t="str">
        <f t="shared" si="4"/>
        <v/>
      </c>
      <c r="AY122" s="61" t="str">
        <f t="shared" si="4"/>
        <v/>
      </c>
      <c r="AZ122" s="61" t="str">
        <f t="shared" si="4"/>
        <v/>
      </c>
      <c r="BA122" s="61" t="str">
        <f t="shared" si="4"/>
        <v/>
      </c>
      <c r="BB122" s="61" t="str">
        <f t="shared" si="4"/>
        <v/>
      </c>
      <c r="BC122" s="61" t="str">
        <f t="shared" si="4"/>
        <v/>
      </c>
      <c r="BD122" s="61" t="str">
        <f t="shared" si="4"/>
        <v/>
      </c>
      <c r="BE122" s="61" t="str">
        <f t="shared" si="4"/>
        <v/>
      </c>
      <c r="BF122" s="61" t="str">
        <f t="shared" si="4"/>
        <v/>
      </c>
      <c r="BG122" s="61" t="str">
        <f t="shared" si="4"/>
        <v/>
      </c>
      <c r="BH122" s="61" t="str">
        <f t="shared" si="4"/>
        <v/>
      </c>
      <c r="BI122" s="61" t="str">
        <f t="shared" si="4"/>
        <v/>
      </c>
      <c r="BJ122" s="61" t="str">
        <f t="shared" si="4"/>
        <v/>
      </c>
      <c r="BK122" s="61" t="str">
        <f t="shared" si="4"/>
        <v/>
      </c>
      <c r="BL122" s="61" t="str">
        <f t="shared" si="4"/>
        <v>差異あり</v>
      </c>
      <c r="BM122" s="61" t="str">
        <f t="shared" si="4"/>
        <v/>
      </c>
      <c r="BN122" s="61" t="str">
        <f t="shared" ref="BN122:DQ122" si="5">IF(BN120&lt;&gt;BN121,"差異あり","")</f>
        <v/>
      </c>
      <c r="BO122" s="61" t="str">
        <f t="shared" si="5"/>
        <v/>
      </c>
      <c r="BP122" s="61" t="str">
        <f t="shared" si="5"/>
        <v/>
      </c>
      <c r="BQ122" s="61" t="str">
        <f t="shared" si="5"/>
        <v/>
      </c>
      <c r="BR122" s="61" t="str">
        <f t="shared" si="5"/>
        <v/>
      </c>
      <c r="BS122" s="61" t="str">
        <f t="shared" si="5"/>
        <v/>
      </c>
      <c r="BT122" s="61" t="str">
        <f t="shared" si="5"/>
        <v/>
      </c>
      <c r="BU122" s="61" t="str">
        <f t="shared" si="5"/>
        <v/>
      </c>
      <c r="BV122" s="61" t="str">
        <f t="shared" si="5"/>
        <v/>
      </c>
      <c r="BW122" s="61" t="str">
        <f t="shared" si="5"/>
        <v/>
      </c>
      <c r="BX122" s="61" t="str">
        <f t="shared" si="5"/>
        <v/>
      </c>
      <c r="BY122" s="61" t="str">
        <f t="shared" si="5"/>
        <v/>
      </c>
      <c r="BZ122" s="61" t="str">
        <f t="shared" si="5"/>
        <v/>
      </c>
      <c r="CA122" s="61" t="str">
        <f t="shared" si="5"/>
        <v/>
      </c>
      <c r="CB122" s="61" t="str">
        <f t="shared" si="5"/>
        <v/>
      </c>
      <c r="CC122" s="61" t="str">
        <f t="shared" si="5"/>
        <v/>
      </c>
      <c r="CD122" s="61" t="str">
        <f t="shared" si="5"/>
        <v/>
      </c>
      <c r="CE122" s="61" t="str">
        <f t="shared" si="5"/>
        <v/>
      </c>
      <c r="CF122" s="61" t="str">
        <f t="shared" si="5"/>
        <v/>
      </c>
      <c r="CG122" s="61" t="str">
        <f t="shared" si="5"/>
        <v>差異あり</v>
      </c>
      <c r="CH122" s="61" t="str">
        <f t="shared" si="5"/>
        <v/>
      </c>
      <c r="CI122" s="61" t="str">
        <f t="shared" si="5"/>
        <v/>
      </c>
      <c r="CJ122" s="61" t="str">
        <f t="shared" si="5"/>
        <v/>
      </c>
      <c r="CK122" s="61" t="str">
        <f t="shared" si="5"/>
        <v/>
      </c>
      <c r="CL122" s="61" t="str">
        <f t="shared" si="5"/>
        <v/>
      </c>
      <c r="CM122" s="61" t="str">
        <f t="shared" si="5"/>
        <v/>
      </c>
      <c r="CN122" s="61" t="str">
        <f t="shared" si="5"/>
        <v/>
      </c>
      <c r="CO122" s="61" t="str">
        <f t="shared" si="5"/>
        <v/>
      </c>
      <c r="CP122" s="61" t="str">
        <f t="shared" si="5"/>
        <v/>
      </c>
      <c r="CQ122" s="61" t="str">
        <f t="shared" si="5"/>
        <v>差異あり</v>
      </c>
      <c r="CR122" s="61" t="str">
        <f t="shared" si="5"/>
        <v/>
      </c>
      <c r="CS122" s="61" t="str">
        <f t="shared" si="5"/>
        <v/>
      </c>
      <c r="CT122" s="61" t="str">
        <f t="shared" si="5"/>
        <v/>
      </c>
      <c r="CU122" s="61" t="str">
        <f t="shared" si="5"/>
        <v/>
      </c>
      <c r="CV122" s="61" t="str">
        <f t="shared" si="5"/>
        <v/>
      </c>
      <c r="CW122" s="61" t="str">
        <f t="shared" si="5"/>
        <v/>
      </c>
      <c r="CX122" s="61" t="str">
        <f t="shared" si="5"/>
        <v/>
      </c>
      <c r="CY122" s="61" t="str">
        <f t="shared" si="5"/>
        <v/>
      </c>
      <c r="CZ122" s="61" t="str">
        <f t="shared" si="5"/>
        <v/>
      </c>
      <c r="DA122" s="61" t="str">
        <f t="shared" si="5"/>
        <v/>
      </c>
      <c r="DB122" s="61" t="str">
        <f t="shared" si="5"/>
        <v/>
      </c>
      <c r="DC122" s="61" t="str">
        <f t="shared" si="5"/>
        <v/>
      </c>
      <c r="DD122" s="61" t="str">
        <f t="shared" si="5"/>
        <v/>
      </c>
      <c r="DE122" s="61" t="str">
        <f t="shared" si="5"/>
        <v/>
      </c>
      <c r="DF122" s="61" t="str">
        <f t="shared" si="5"/>
        <v/>
      </c>
      <c r="DG122" s="61" t="str">
        <f t="shared" si="5"/>
        <v/>
      </c>
      <c r="DH122" s="61" t="str">
        <f t="shared" si="5"/>
        <v/>
      </c>
      <c r="DI122" s="61" t="str">
        <f t="shared" si="5"/>
        <v/>
      </c>
      <c r="DJ122" s="61" t="str">
        <f t="shared" si="5"/>
        <v/>
      </c>
      <c r="DK122" s="61" t="str">
        <f t="shared" si="5"/>
        <v/>
      </c>
      <c r="DL122" s="61" t="str">
        <f t="shared" si="5"/>
        <v/>
      </c>
      <c r="DM122" s="61" t="str">
        <f t="shared" si="5"/>
        <v/>
      </c>
      <c r="DN122" s="61" t="str">
        <f t="shared" si="5"/>
        <v/>
      </c>
      <c r="DO122" s="61" t="str">
        <f t="shared" si="5"/>
        <v>差異あり</v>
      </c>
      <c r="DP122" s="61" t="str">
        <f t="shared" si="5"/>
        <v/>
      </c>
      <c r="DQ122" s="61" t="str">
        <f t="shared" si="5"/>
        <v/>
      </c>
    </row>
    <row r="123" s="41" customFormat="1" spans="1:122">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row>
    <row r="124" s="41" customFormat="1" spans="1:122">
      <c r="A124" s="43"/>
      <c r="B124" s="41" t="s">
        <v>439</v>
      </c>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ht="27" spans="1:121">
      <c r="A125" s="43"/>
      <c r="B125" s="60" t="s">
        <v>249</v>
      </c>
      <c r="C125" s="60" t="s">
        <v>250</v>
      </c>
      <c r="D125" s="60" t="s">
        <v>251</v>
      </c>
      <c r="E125" s="60" t="s">
        <v>252</v>
      </c>
      <c r="F125" s="60" t="s">
        <v>253</v>
      </c>
      <c r="G125" s="60" t="s">
        <v>156</v>
      </c>
      <c r="H125" s="60" t="s">
        <v>254</v>
      </c>
      <c r="I125" s="60" t="s">
        <v>255</v>
      </c>
      <c r="J125" s="60" t="s">
        <v>256</v>
      </c>
      <c r="K125" s="60" t="s">
        <v>257</v>
      </c>
      <c r="L125" s="60" t="s">
        <v>258</v>
      </c>
      <c r="M125" s="60" t="s">
        <v>259</v>
      </c>
      <c r="N125" s="60" t="s">
        <v>260</v>
      </c>
      <c r="O125" s="60" t="s">
        <v>261</v>
      </c>
      <c r="P125" s="60" t="s">
        <v>262</v>
      </c>
      <c r="Q125" s="60" t="s">
        <v>263</v>
      </c>
      <c r="R125" s="60" t="s">
        <v>264</v>
      </c>
      <c r="S125" s="60" t="s">
        <v>265</v>
      </c>
      <c r="T125" s="60" t="s">
        <v>266</v>
      </c>
      <c r="U125" s="60" t="s">
        <v>267</v>
      </c>
      <c r="V125" s="60" t="s">
        <v>268</v>
      </c>
      <c r="W125" s="60" t="s">
        <v>269</v>
      </c>
      <c r="X125" s="60" t="s">
        <v>270</v>
      </c>
      <c r="Y125" s="60" t="s">
        <v>271</v>
      </c>
      <c r="Z125" s="60" t="s">
        <v>272</v>
      </c>
      <c r="AA125" s="60" t="s">
        <v>273</v>
      </c>
      <c r="AB125" s="60" t="s">
        <v>274</v>
      </c>
      <c r="AC125" s="60" t="s">
        <v>275</v>
      </c>
      <c r="AD125" s="60" t="s">
        <v>276</v>
      </c>
      <c r="AE125" s="60" t="s">
        <v>277</v>
      </c>
      <c r="AF125" s="60" t="s">
        <v>278</v>
      </c>
      <c r="AG125" s="60" t="s">
        <v>279</v>
      </c>
      <c r="AH125" s="60" t="s">
        <v>159</v>
      </c>
      <c r="AI125" s="60" t="s">
        <v>280</v>
      </c>
      <c r="AJ125" s="60" t="s">
        <v>157</v>
      </c>
      <c r="AK125" s="60" t="s">
        <v>281</v>
      </c>
      <c r="AL125" s="60" t="s">
        <v>282</v>
      </c>
      <c r="AM125" s="60" t="s">
        <v>283</v>
      </c>
      <c r="AN125" s="60" t="s">
        <v>284</v>
      </c>
      <c r="AO125" s="60" t="s">
        <v>285</v>
      </c>
      <c r="AP125" s="60" t="s">
        <v>286</v>
      </c>
      <c r="AQ125" s="60" t="s">
        <v>287</v>
      </c>
      <c r="AR125" s="60" t="s">
        <v>288</v>
      </c>
      <c r="AS125" s="60" t="s">
        <v>289</v>
      </c>
      <c r="AT125" s="60" t="s">
        <v>290</v>
      </c>
      <c r="AU125" s="60" t="s">
        <v>291</v>
      </c>
      <c r="AV125" s="60" t="s">
        <v>292</v>
      </c>
      <c r="AW125" s="60" t="s">
        <v>293</v>
      </c>
      <c r="AX125" s="60" t="s">
        <v>294</v>
      </c>
      <c r="AY125" s="60" t="s">
        <v>295</v>
      </c>
      <c r="AZ125" s="60" t="s">
        <v>296</v>
      </c>
      <c r="BA125" s="60" t="s">
        <v>297</v>
      </c>
      <c r="BB125" s="60" t="s">
        <v>298</v>
      </c>
      <c r="BC125" s="60" t="s">
        <v>299</v>
      </c>
      <c r="BD125" s="60" t="s">
        <v>300</v>
      </c>
      <c r="BE125" s="60" t="s">
        <v>301</v>
      </c>
      <c r="BF125" s="60" t="s">
        <v>302</v>
      </c>
      <c r="BG125" s="60" t="s">
        <v>303</v>
      </c>
      <c r="BH125" s="60" t="s">
        <v>304</v>
      </c>
      <c r="BI125" s="60" t="s">
        <v>305</v>
      </c>
      <c r="BJ125" s="60" t="s">
        <v>306</v>
      </c>
      <c r="BK125" s="60" t="s">
        <v>307</v>
      </c>
      <c r="BL125" s="60" t="s">
        <v>308</v>
      </c>
      <c r="BM125" s="60" t="s">
        <v>309</v>
      </c>
      <c r="BN125" s="60" t="s">
        <v>310</v>
      </c>
      <c r="BO125" s="60" t="s">
        <v>311</v>
      </c>
      <c r="BP125" s="60" t="s">
        <v>312</v>
      </c>
      <c r="BQ125" s="60" t="s">
        <v>313</v>
      </c>
      <c r="BR125" s="60" t="s">
        <v>314</v>
      </c>
      <c r="BS125" s="60" t="s">
        <v>315</v>
      </c>
      <c r="BT125" s="60" t="s">
        <v>316</v>
      </c>
      <c r="BU125" s="60" t="s">
        <v>317</v>
      </c>
      <c r="BV125" s="60" t="s">
        <v>318</v>
      </c>
      <c r="BW125" s="60" t="s">
        <v>319</v>
      </c>
      <c r="BX125" s="60" t="s">
        <v>320</v>
      </c>
      <c r="BY125" s="60" t="s">
        <v>321</v>
      </c>
      <c r="BZ125" s="60" t="s">
        <v>322</v>
      </c>
      <c r="CA125" s="60" t="s">
        <v>323</v>
      </c>
      <c r="CB125" s="60" t="s">
        <v>324</v>
      </c>
      <c r="CC125" s="60" t="s">
        <v>325</v>
      </c>
      <c r="CD125" s="60" t="s">
        <v>326</v>
      </c>
      <c r="CE125" s="60" t="s">
        <v>327</v>
      </c>
      <c r="CF125" s="60" t="s">
        <v>328</v>
      </c>
      <c r="CG125" s="60" t="s">
        <v>329</v>
      </c>
      <c r="CH125" s="60" t="s">
        <v>330</v>
      </c>
      <c r="CI125" s="60" t="s">
        <v>331</v>
      </c>
      <c r="CJ125" s="60" t="s">
        <v>332</v>
      </c>
      <c r="CK125" s="60" t="s">
        <v>333</v>
      </c>
      <c r="CL125" s="60" t="s">
        <v>334</v>
      </c>
      <c r="CM125" s="60" t="s">
        <v>335</v>
      </c>
      <c r="CN125" s="60" t="s">
        <v>336</v>
      </c>
      <c r="CO125" s="60" t="s">
        <v>337</v>
      </c>
      <c r="CP125" s="60" t="s">
        <v>338</v>
      </c>
      <c r="CQ125" s="60" t="s">
        <v>339</v>
      </c>
      <c r="CR125" s="60" t="s">
        <v>340</v>
      </c>
      <c r="CS125" s="60" t="s">
        <v>341</v>
      </c>
      <c r="CT125" s="60" t="s">
        <v>342</v>
      </c>
      <c r="CU125" s="60" t="s">
        <v>343</v>
      </c>
      <c r="CV125" s="60" t="s">
        <v>344</v>
      </c>
      <c r="CW125" s="60" t="s">
        <v>345</v>
      </c>
      <c r="CX125" s="60" t="s">
        <v>346</v>
      </c>
      <c r="CY125" s="60" t="s">
        <v>347</v>
      </c>
      <c r="CZ125" s="60" t="s">
        <v>348</v>
      </c>
      <c r="DA125" s="60" t="s">
        <v>349</v>
      </c>
      <c r="DB125" s="60" t="s">
        <v>350</v>
      </c>
      <c r="DC125" s="60" t="s">
        <v>351</v>
      </c>
      <c r="DD125" s="60" t="s">
        <v>352</v>
      </c>
      <c r="DE125" s="60" t="s">
        <v>353</v>
      </c>
      <c r="DF125" s="60" t="s">
        <v>354</v>
      </c>
      <c r="DG125" s="60" t="s">
        <v>355</v>
      </c>
      <c r="DH125" s="60" t="s">
        <v>356</v>
      </c>
      <c r="DI125" s="60" t="s">
        <v>357</v>
      </c>
      <c r="DJ125" s="60" t="s">
        <v>358</v>
      </c>
      <c r="DK125" s="60" t="s">
        <v>359</v>
      </c>
      <c r="DL125" s="60" t="s">
        <v>360</v>
      </c>
      <c r="DM125" s="60" t="s">
        <v>361</v>
      </c>
      <c r="DN125" s="60" t="s">
        <v>362</v>
      </c>
      <c r="DO125" s="60" t="s">
        <v>208</v>
      </c>
      <c r="DP125" s="60" t="s">
        <v>363</v>
      </c>
      <c r="DQ125" s="60" t="s">
        <v>364</v>
      </c>
    </row>
    <row r="126" s="41" customFormat="1" spans="1:121">
      <c r="A126" s="43" t="s">
        <v>435</v>
      </c>
      <c r="B126" s="45">
        <v>44874</v>
      </c>
      <c r="C126" s="45">
        <v>44874</v>
      </c>
      <c r="D126" s="46" t="s">
        <v>746</v>
      </c>
      <c r="E126" s="46" t="s">
        <v>366</v>
      </c>
      <c r="F126" s="46" t="s">
        <v>367</v>
      </c>
      <c r="G126" s="46" t="s">
        <v>239</v>
      </c>
      <c r="H126" s="47">
        <v>1</v>
      </c>
      <c r="I126" s="47">
        <v>0</v>
      </c>
      <c r="J126" s="46" t="s">
        <v>234</v>
      </c>
      <c r="K126" s="46" t="s">
        <v>369</v>
      </c>
      <c r="L126" s="46" t="s">
        <v>369</v>
      </c>
      <c r="M126" s="45">
        <v>44874</v>
      </c>
      <c r="N126" s="46" t="s">
        <v>747</v>
      </c>
      <c r="O126" s="46" t="s">
        <v>366</v>
      </c>
      <c r="P126" s="47">
        <v>0</v>
      </c>
      <c r="Q126" s="46" t="s">
        <v>748</v>
      </c>
      <c r="R126" s="46" t="s">
        <v>749</v>
      </c>
      <c r="S126" s="47">
        <v>12</v>
      </c>
      <c r="T126" s="46" t="s">
        <v>750</v>
      </c>
      <c r="U126" s="47">
        <v>2</v>
      </c>
      <c r="V126" s="46" t="s">
        <v>239</v>
      </c>
      <c r="W126" s="46" t="s">
        <v>374</v>
      </c>
      <c r="X126" s="46" t="s">
        <v>234</v>
      </c>
      <c r="Y126" s="46" t="s">
        <v>375</v>
      </c>
      <c r="Z126" s="46" t="s">
        <v>376</v>
      </c>
      <c r="AA126" s="46" t="s">
        <v>377</v>
      </c>
      <c r="AB126" s="46" t="s">
        <v>409</v>
      </c>
      <c r="AC126" s="47">
        <v>9000</v>
      </c>
      <c r="AD126" s="46" t="s">
        <v>379</v>
      </c>
      <c r="AE126" s="62">
        <v>44875.204849537</v>
      </c>
      <c r="AF126" s="46" t="s">
        <v>410</v>
      </c>
      <c r="AG126" s="46" t="s">
        <v>381</v>
      </c>
      <c r="AH126" s="46" t="s">
        <v>212</v>
      </c>
      <c r="AI126" s="46" t="s">
        <v>213</v>
      </c>
      <c r="AJ126" s="46" t="s">
        <v>210</v>
      </c>
      <c r="AK126" s="46" t="s">
        <v>366</v>
      </c>
      <c r="AL126" s="46" t="s">
        <v>382</v>
      </c>
      <c r="AM126" s="46" t="s">
        <v>366</v>
      </c>
      <c r="AN126" s="46" t="s">
        <v>233</v>
      </c>
      <c r="AO126" s="46" t="s">
        <v>366</v>
      </c>
      <c r="AP126" s="46" t="s">
        <v>379</v>
      </c>
      <c r="AQ126" s="46" t="s">
        <v>379</v>
      </c>
      <c r="AR126" s="46" t="s">
        <v>411</v>
      </c>
      <c r="AS126" s="46" t="s">
        <v>366</v>
      </c>
      <c r="AT126" s="46" t="s">
        <v>366</v>
      </c>
      <c r="AU126" s="47">
        <v>0</v>
      </c>
      <c r="AV126" s="46" t="s">
        <v>366</v>
      </c>
      <c r="AW126" s="46" t="s">
        <v>366</v>
      </c>
      <c r="AX126" s="46" t="s">
        <v>366</v>
      </c>
      <c r="AY126" s="46" t="s">
        <v>763</v>
      </c>
      <c r="AZ126" s="46" t="s">
        <v>764</v>
      </c>
      <c r="BA126" s="46" t="s">
        <v>232</v>
      </c>
      <c r="BB126" s="46" t="s">
        <v>379</v>
      </c>
      <c r="BC126" s="46" t="s">
        <v>382</v>
      </c>
      <c r="BD126" s="46" t="s">
        <v>765</v>
      </c>
      <c r="BE126" s="46" t="s">
        <v>382</v>
      </c>
      <c r="BF126" s="46" t="s">
        <v>387</v>
      </c>
      <c r="BG126" s="46" t="s">
        <v>387</v>
      </c>
      <c r="BH126" s="46" t="s">
        <v>240</v>
      </c>
      <c r="BI126" s="46" t="s">
        <v>234</v>
      </c>
      <c r="BJ126" s="46" t="s">
        <v>234</v>
      </c>
      <c r="BK126" s="46" t="s">
        <v>234</v>
      </c>
      <c r="BL126" s="46" t="s">
        <v>234</v>
      </c>
      <c r="BM126" s="46" t="s">
        <v>399</v>
      </c>
      <c r="BN126" s="46" t="s">
        <v>399</v>
      </c>
      <c r="BO126" s="46" t="s">
        <v>399</v>
      </c>
      <c r="BP126" s="46" t="s">
        <v>366</v>
      </c>
      <c r="BQ126" s="46" t="s">
        <v>366</v>
      </c>
      <c r="BR126" s="46" t="s">
        <v>366</v>
      </c>
      <c r="BS126" s="46" t="s">
        <v>388</v>
      </c>
      <c r="BT126" s="46" t="s">
        <v>382</v>
      </c>
      <c r="BU126" s="46" t="s">
        <v>388</v>
      </c>
      <c r="BV126" s="46" t="s">
        <v>382</v>
      </c>
      <c r="BW126" s="46" t="s">
        <v>523</v>
      </c>
      <c r="BX126" s="46" t="s">
        <v>382</v>
      </c>
      <c r="BY126" s="47">
        <v>17</v>
      </c>
      <c r="BZ126" s="47">
        <v>999112</v>
      </c>
      <c r="CA126" s="47">
        <v>0</v>
      </c>
      <c r="CB126" s="47">
        <v>39</v>
      </c>
      <c r="CC126" s="47">
        <v>7</v>
      </c>
      <c r="CD126" s="46" t="s">
        <v>219</v>
      </c>
      <c r="CE126" s="62">
        <v>45083.5820949074</v>
      </c>
      <c r="CF126" s="45" t="s">
        <v>389</v>
      </c>
      <c r="CG126" s="66">
        <v>45083.5794642245</v>
      </c>
      <c r="CH126" s="67">
        <v>0.579456018518518</v>
      </c>
      <c r="CI126" s="45" t="s">
        <v>389</v>
      </c>
      <c r="CJ126" s="46" t="s">
        <v>390</v>
      </c>
      <c r="CK126" s="46" t="s">
        <v>234</v>
      </c>
      <c r="CL126" s="46" t="s">
        <v>234</v>
      </c>
      <c r="CM126" s="46" t="s">
        <v>225</v>
      </c>
      <c r="CN126" s="46" t="s">
        <v>225</v>
      </c>
      <c r="CO126" s="46" t="s">
        <v>366</v>
      </c>
      <c r="CP126" s="46" t="s">
        <v>225</v>
      </c>
      <c r="CQ126" s="46" t="s">
        <v>391</v>
      </c>
      <c r="CR126" s="46" t="s">
        <v>225</v>
      </c>
      <c r="CS126" s="46" t="s">
        <v>234</v>
      </c>
      <c r="CT126" s="46" t="s">
        <v>234</v>
      </c>
      <c r="CU126" s="46" t="s">
        <v>234</v>
      </c>
      <c r="CV126" s="46" t="s">
        <v>225</v>
      </c>
      <c r="CW126" s="46" t="s">
        <v>234</v>
      </c>
      <c r="CX126" s="46" t="s">
        <v>234</v>
      </c>
      <c r="CY126" s="46" t="s">
        <v>234</v>
      </c>
      <c r="CZ126" s="46" t="s">
        <v>234</v>
      </c>
      <c r="DA126" s="46" t="s">
        <v>234</v>
      </c>
      <c r="DB126" s="46" t="s">
        <v>225</v>
      </c>
      <c r="DC126" s="46" t="s">
        <v>234</v>
      </c>
      <c r="DD126" s="46" t="s">
        <v>234</v>
      </c>
      <c r="DE126" s="46" t="s">
        <v>234</v>
      </c>
      <c r="DF126" s="46" t="s">
        <v>234</v>
      </c>
      <c r="DG126" s="46" t="s">
        <v>225</v>
      </c>
      <c r="DH126" s="46" t="s">
        <v>234</v>
      </c>
      <c r="DI126" s="46" t="s">
        <v>225</v>
      </c>
      <c r="DJ126" s="46" t="s">
        <v>225</v>
      </c>
      <c r="DK126" s="46" t="s">
        <v>225</v>
      </c>
      <c r="DL126" s="46" t="s">
        <v>382</v>
      </c>
      <c r="DM126" s="46" t="s">
        <v>382</v>
      </c>
      <c r="DN126" s="46" t="s">
        <v>382</v>
      </c>
      <c r="DO126" s="66">
        <v>45083.5794642245</v>
      </c>
      <c r="DP126" s="66">
        <v>45083.5794642245</v>
      </c>
      <c r="DQ126" s="46" t="s">
        <v>766</v>
      </c>
    </row>
    <row r="127" s="41" customFormat="1" spans="1:121">
      <c r="A127" s="43" t="s">
        <v>436</v>
      </c>
      <c r="B127" s="57">
        <v>44874</v>
      </c>
      <c r="C127" s="57">
        <v>44874</v>
      </c>
      <c r="D127" s="58" t="s">
        <v>746</v>
      </c>
      <c r="E127" s="58" t="s">
        <v>366</v>
      </c>
      <c r="F127" s="58" t="s">
        <v>367</v>
      </c>
      <c r="G127" s="58" t="s">
        <v>239</v>
      </c>
      <c r="H127" s="59">
        <v>1</v>
      </c>
      <c r="I127" s="59">
        <v>0</v>
      </c>
      <c r="J127" s="58" t="s">
        <v>234</v>
      </c>
      <c r="K127" s="58" t="s">
        <v>369</v>
      </c>
      <c r="L127" s="58" t="s">
        <v>369</v>
      </c>
      <c r="M127" s="57">
        <v>44874</v>
      </c>
      <c r="N127" s="58" t="s">
        <v>747</v>
      </c>
      <c r="O127" s="58" t="s">
        <v>366</v>
      </c>
      <c r="P127" s="59">
        <v>0</v>
      </c>
      <c r="Q127" s="58" t="s">
        <v>748</v>
      </c>
      <c r="R127" s="58" t="s">
        <v>749</v>
      </c>
      <c r="S127" s="59">
        <v>12</v>
      </c>
      <c r="T127" s="58" t="s">
        <v>750</v>
      </c>
      <c r="U127" s="59">
        <v>2</v>
      </c>
      <c r="V127" s="58" t="s">
        <v>239</v>
      </c>
      <c r="W127" s="58" t="s">
        <v>374</v>
      </c>
      <c r="X127" s="58" t="s">
        <v>234</v>
      </c>
      <c r="Y127" s="58" t="s">
        <v>375</v>
      </c>
      <c r="Z127" s="58" t="s">
        <v>376</v>
      </c>
      <c r="AA127" s="58" t="s">
        <v>377</v>
      </c>
      <c r="AB127" s="58" t="s">
        <v>409</v>
      </c>
      <c r="AC127" s="59">
        <v>9000</v>
      </c>
      <c r="AD127" s="58" t="s">
        <v>379</v>
      </c>
      <c r="AE127" s="65">
        <v>44875.204849537</v>
      </c>
      <c r="AF127" s="58" t="s">
        <v>410</v>
      </c>
      <c r="AG127" s="58" t="s">
        <v>381</v>
      </c>
      <c r="AH127" s="58" t="s">
        <v>212</v>
      </c>
      <c r="AI127" s="58" t="s">
        <v>213</v>
      </c>
      <c r="AJ127" s="58" t="s">
        <v>210</v>
      </c>
      <c r="AK127" s="58" t="s">
        <v>366</v>
      </c>
      <c r="AL127" s="58" t="s">
        <v>382</v>
      </c>
      <c r="AM127" s="58" t="s">
        <v>366</v>
      </c>
      <c r="AN127" s="58" t="s">
        <v>233</v>
      </c>
      <c r="AO127" s="58" t="s">
        <v>366</v>
      </c>
      <c r="AP127" s="58" t="s">
        <v>379</v>
      </c>
      <c r="AQ127" s="58" t="s">
        <v>379</v>
      </c>
      <c r="AR127" s="58" t="s">
        <v>411</v>
      </c>
      <c r="AS127" s="58" t="s">
        <v>366</v>
      </c>
      <c r="AT127" s="58" t="s">
        <v>366</v>
      </c>
      <c r="AU127" s="59">
        <v>0</v>
      </c>
      <c r="AV127" s="58" t="s">
        <v>366</v>
      </c>
      <c r="AW127" s="58" t="s">
        <v>366</v>
      </c>
      <c r="AX127" s="58" t="s">
        <v>366</v>
      </c>
      <c r="AY127" s="58" t="s">
        <v>763</v>
      </c>
      <c r="AZ127" s="58" t="s">
        <v>764</v>
      </c>
      <c r="BA127" s="58" t="s">
        <v>232</v>
      </c>
      <c r="BB127" s="58" t="s">
        <v>379</v>
      </c>
      <c r="BC127" s="58" t="s">
        <v>382</v>
      </c>
      <c r="BD127" s="58" t="s">
        <v>765</v>
      </c>
      <c r="BE127" s="58" t="s">
        <v>382</v>
      </c>
      <c r="BF127" s="58" t="s">
        <v>387</v>
      </c>
      <c r="BG127" s="58" t="s">
        <v>387</v>
      </c>
      <c r="BH127" s="58" t="s">
        <v>240</v>
      </c>
      <c r="BI127" s="58" t="s">
        <v>234</v>
      </c>
      <c r="BJ127" s="58" t="s">
        <v>234</v>
      </c>
      <c r="BK127" s="58" t="s">
        <v>234</v>
      </c>
      <c r="BL127" s="58" t="s">
        <v>225</v>
      </c>
      <c r="BM127" s="58" t="s">
        <v>399</v>
      </c>
      <c r="BN127" s="58" t="s">
        <v>399</v>
      </c>
      <c r="BO127" s="58" t="s">
        <v>399</v>
      </c>
      <c r="BP127" s="58" t="s">
        <v>366</v>
      </c>
      <c r="BQ127" s="58" t="s">
        <v>366</v>
      </c>
      <c r="BR127" s="58" t="s">
        <v>366</v>
      </c>
      <c r="BS127" s="58" t="s">
        <v>388</v>
      </c>
      <c r="BT127" s="58" t="s">
        <v>382</v>
      </c>
      <c r="BU127" s="58" t="s">
        <v>388</v>
      </c>
      <c r="BV127" s="58" t="s">
        <v>382</v>
      </c>
      <c r="BW127" s="58" t="s">
        <v>523</v>
      </c>
      <c r="BX127" s="58" t="s">
        <v>382</v>
      </c>
      <c r="BY127" s="59">
        <v>17</v>
      </c>
      <c r="BZ127" s="59">
        <v>999112</v>
      </c>
      <c r="CA127" s="59">
        <v>0</v>
      </c>
      <c r="CB127" s="59">
        <v>39</v>
      </c>
      <c r="CC127" s="59">
        <v>7</v>
      </c>
      <c r="CD127" s="58" t="s">
        <v>219</v>
      </c>
      <c r="CE127" s="65">
        <v>45083.5820949074</v>
      </c>
      <c r="CF127" s="57" t="s">
        <v>389</v>
      </c>
      <c r="CG127" s="72">
        <v>45083.6216128472</v>
      </c>
      <c r="CH127" s="73">
        <v>0.579456018518518</v>
      </c>
      <c r="CI127" s="57" t="s">
        <v>389</v>
      </c>
      <c r="CJ127" s="58" t="s">
        <v>390</v>
      </c>
      <c r="CK127" s="58" t="s">
        <v>234</v>
      </c>
      <c r="CL127" s="58" t="s">
        <v>234</v>
      </c>
      <c r="CM127" s="58" t="s">
        <v>225</v>
      </c>
      <c r="CN127" s="58" t="s">
        <v>225</v>
      </c>
      <c r="CO127" s="58" t="s">
        <v>366</v>
      </c>
      <c r="CP127" s="58" t="s">
        <v>225</v>
      </c>
      <c r="CQ127" s="58" t="s">
        <v>432</v>
      </c>
      <c r="CR127" s="58" t="s">
        <v>225</v>
      </c>
      <c r="CS127" s="58" t="s">
        <v>234</v>
      </c>
      <c r="CT127" s="58" t="s">
        <v>234</v>
      </c>
      <c r="CU127" s="58" t="s">
        <v>234</v>
      </c>
      <c r="CV127" s="58" t="s">
        <v>225</v>
      </c>
      <c r="CW127" s="58" t="s">
        <v>234</v>
      </c>
      <c r="CX127" s="58" t="s">
        <v>234</v>
      </c>
      <c r="CY127" s="58" t="s">
        <v>234</v>
      </c>
      <c r="CZ127" s="58" t="s">
        <v>234</v>
      </c>
      <c r="DA127" s="58" t="s">
        <v>234</v>
      </c>
      <c r="DB127" s="58" t="s">
        <v>225</v>
      </c>
      <c r="DC127" s="58" t="s">
        <v>234</v>
      </c>
      <c r="DD127" s="58" t="s">
        <v>234</v>
      </c>
      <c r="DE127" s="58" t="s">
        <v>234</v>
      </c>
      <c r="DF127" s="58" t="s">
        <v>234</v>
      </c>
      <c r="DG127" s="58" t="s">
        <v>225</v>
      </c>
      <c r="DH127" s="58" t="s">
        <v>234</v>
      </c>
      <c r="DI127" s="58" t="s">
        <v>225</v>
      </c>
      <c r="DJ127" s="58" t="s">
        <v>225</v>
      </c>
      <c r="DK127" s="58" t="s">
        <v>225</v>
      </c>
      <c r="DL127" s="58" t="s">
        <v>382</v>
      </c>
      <c r="DM127" s="58" t="s">
        <v>382</v>
      </c>
      <c r="DN127" s="58" t="s">
        <v>382</v>
      </c>
      <c r="DO127" s="72">
        <v>45083.6216128472</v>
      </c>
      <c r="DP127" s="72">
        <v>45083.5794642245</v>
      </c>
      <c r="DQ127" s="58" t="s">
        <v>766</v>
      </c>
    </row>
    <row r="128" s="41" customFormat="1" spans="1:121">
      <c r="A128" s="43"/>
      <c r="B128" s="61" t="str">
        <f t="shared" ref="B128:BM128" si="6">IF(B126&lt;&gt;B127,"差異あり","")</f>
        <v/>
      </c>
      <c r="C128" s="61" t="str">
        <f t="shared" si="6"/>
        <v/>
      </c>
      <c r="D128" s="61" t="str">
        <f t="shared" si="6"/>
        <v/>
      </c>
      <c r="E128" s="61" t="str">
        <f t="shared" si="6"/>
        <v/>
      </c>
      <c r="F128" s="61" t="str">
        <f t="shared" si="6"/>
        <v/>
      </c>
      <c r="G128" s="61" t="str">
        <f t="shared" si="6"/>
        <v/>
      </c>
      <c r="H128" s="61" t="str">
        <f t="shared" si="6"/>
        <v/>
      </c>
      <c r="I128" s="61" t="str">
        <f t="shared" si="6"/>
        <v/>
      </c>
      <c r="J128" s="61" t="str">
        <f t="shared" si="6"/>
        <v/>
      </c>
      <c r="K128" s="61" t="str">
        <f t="shared" si="6"/>
        <v/>
      </c>
      <c r="L128" s="61" t="str">
        <f t="shared" si="6"/>
        <v/>
      </c>
      <c r="M128" s="61" t="str">
        <f t="shared" si="6"/>
        <v/>
      </c>
      <c r="N128" s="61" t="str">
        <f t="shared" si="6"/>
        <v/>
      </c>
      <c r="O128" s="61" t="str">
        <f t="shared" si="6"/>
        <v/>
      </c>
      <c r="P128" s="61" t="str">
        <f t="shared" si="6"/>
        <v/>
      </c>
      <c r="Q128" s="61" t="str">
        <f t="shared" si="6"/>
        <v/>
      </c>
      <c r="R128" s="61" t="str">
        <f t="shared" si="6"/>
        <v/>
      </c>
      <c r="S128" s="61" t="str">
        <f t="shared" si="6"/>
        <v/>
      </c>
      <c r="T128" s="61" t="str">
        <f t="shared" si="6"/>
        <v/>
      </c>
      <c r="U128" s="61" t="str">
        <f t="shared" si="6"/>
        <v/>
      </c>
      <c r="V128" s="61" t="str">
        <f t="shared" si="6"/>
        <v/>
      </c>
      <c r="W128" s="61" t="str">
        <f t="shared" si="6"/>
        <v/>
      </c>
      <c r="X128" s="61" t="str">
        <f t="shared" si="6"/>
        <v/>
      </c>
      <c r="Y128" s="61" t="str">
        <f t="shared" si="6"/>
        <v/>
      </c>
      <c r="Z128" s="61" t="str">
        <f t="shared" si="6"/>
        <v/>
      </c>
      <c r="AA128" s="61" t="str">
        <f t="shared" si="6"/>
        <v/>
      </c>
      <c r="AB128" s="61" t="str">
        <f t="shared" si="6"/>
        <v/>
      </c>
      <c r="AC128" s="61" t="str">
        <f t="shared" si="6"/>
        <v/>
      </c>
      <c r="AD128" s="61" t="str">
        <f t="shared" si="6"/>
        <v/>
      </c>
      <c r="AE128" s="61" t="str">
        <f t="shared" si="6"/>
        <v/>
      </c>
      <c r="AF128" s="61" t="str">
        <f t="shared" si="6"/>
        <v/>
      </c>
      <c r="AG128" s="61" t="str">
        <f t="shared" si="6"/>
        <v/>
      </c>
      <c r="AH128" s="61" t="str">
        <f t="shared" si="6"/>
        <v/>
      </c>
      <c r="AI128" s="61" t="str">
        <f t="shared" si="6"/>
        <v/>
      </c>
      <c r="AJ128" s="61" t="str">
        <f t="shared" si="6"/>
        <v/>
      </c>
      <c r="AK128" s="61" t="str">
        <f t="shared" si="6"/>
        <v/>
      </c>
      <c r="AL128" s="61" t="str">
        <f t="shared" si="6"/>
        <v/>
      </c>
      <c r="AM128" s="61" t="str">
        <f t="shared" si="6"/>
        <v/>
      </c>
      <c r="AN128" s="61" t="str">
        <f t="shared" si="6"/>
        <v/>
      </c>
      <c r="AO128" s="61" t="str">
        <f t="shared" si="6"/>
        <v/>
      </c>
      <c r="AP128" s="61" t="str">
        <f t="shared" si="6"/>
        <v/>
      </c>
      <c r="AQ128" s="61" t="str">
        <f t="shared" si="6"/>
        <v/>
      </c>
      <c r="AR128" s="61" t="str">
        <f t="shared" si="6"/>
        <v/>
      </c>
      <c r="AS128" s="61" t="str">
        <f t="shared" si="6"/>
        <v/>
      </c>
      <c r="AT128" s="61" t="str">
        <f t="shared" si="6"/>
        <v/>
      </c>
      <c r="AU128" s="61" t="str">
        <f t="shared" si="6"/>
        <v/>
      </c>
      <c r="AV128" s="61" t="str">
        <f t="shared" si="6"/>
        <v/>
      </c>
      <c r="AW128" s="61" t="str">
        <f t="shared" si="6"/>
        <v/>
      </c>
      <c r="AX128" s="61" t="str">
        <f t="shared" si="6"/>
        <v/>
      </c>
      <c r="AY128" s="61" t="str">
        <f t="shared" si="6"/>
        <v/>
      </c>
      <c r="AZ128" s="61" t="str">
        <f t="shared" si="6"/>
        <v/>
      </c>
      <c r="BA128" s="61" t="str">
        <f t="shared" si="6"/>
        <v/>
      </c>
      <c r="BB128" s="61" t="str">
        <f t="shared" si="6"/>
        <v/>
      </c>
      <c r="BC128" s="61" t="str">
        <f t="shared" si="6"/>
        <v/>
      </c>
      <c r="BD128" s="61" t="str">
        <f t="shared" si="6"/>
        <v/>
      </c>
      <c r="BE128" s="61" t="str">
        <f t="shared" si="6"/>
        <v/>
      </c>
      <c r="BF128" s="61" t="str">
        <f t="shared" si="6"/>
        <v/>
      </c>
      <c r="BG128" s="61" t="str">
        <f t="shared" si="6"/>
        <v/>
      </c>
      <c r="BH128" s="61" t="str">
        <f t="shared" si="6"/>
        <v/>
      </c>
      <c r="BI128" s="61" t="str">
        <f t="shared" si="6"/>
        <v/>
      </c>
      <c r="BJ128" s="61" t="str">
        <f t="shared" si="6"/>
        <v/>
      </c>
      <c r="BK128" s="61" t="str">
        <f t="shared" si="6"/>
        <v/>
      </c>
      <c r="BL128" s="61" t="str">
        <f t="shared" si="6"/>
        <v>差異あり</v>
      </c>
      <c r="BM128" s="61" t="str">
        <f t="shared" si="6"/>
        <v/>
      </c>
      <c r="BN128" s="61" t="str">
        <f t="shared" ref="BN128:DQ128" si="7">IF(BN126&lt;&gt;BN127,"差異あり","")</f>
        <v/>
      </c>
      <c r="BO128" s="61" t="str">
        <f t="shared" si="7"/>
        <v/>
      </c>
      <c r="BP128" s="61" t="str">
        <f t="shared" si="7"/>
        <v/>
      </c>
      <c r="BQ128" s="61" t="str">
        <f t="shared" si="7"/>
        <v/>
      </c>
      <c r="BR128" s="61" t="str">
        <f t="shared" si="7"/>
        <v/>
      </c>
      <c r="BS128" s="61" t="str">
        <f t="shared" si="7"/>
        <v/>
      </c>
      <c r="BT128" s="61" t="str">
        <f t="shared" si="7"/>
        <v/>
      </c>
      <c r="BU128" s="61" t="str">
        <f t="shared" si="7"/>
        <v/>
      </c>
      <c r="BV128" s="61" t="str">
        <f t="shared" si="7"/>
        <v/>
      </c>
      <c r="BW128" s="61" t="str">
        <f t="shared" si="7"/>
        <v/>
      </c>
      <c r="BX128" s="61" t="str">
        <f t="shared" si="7"/>
        <v/>
      </c>
      <c r="BY128" s="61" t="str">
        <f t="shared" si="7"/>
        <v/>
      </c>
      <c r="BZ128" s="61" t="str">
        <f t="shared" si="7"/>
        <v/>
      </c>
      <c r="CA128" s="61" t="str">
        <f t="shared" si="7"/>
        <v/>
      </c>
      <c r="CB128" s="61" t="str">
        <f t="shared" si="7"/>
        <v/>
      </c>
      <c r="CC128" s="61" t="str">
        <f t="shared" si="7"/>
        <v/>
      </c>
      <c r="CD128" s="61" t="str">
        <f t="shared" si="7"/>
        <v/>
      </c>
      <c r="CE128" s="61" t="str">
        <f t="shared" si="7"/>
        <v/>
      </c>
      <c r="CF128" s="61" t="str">
        <f t="shared" si="7"/>
        <v/>
      </c>
      <c r="CG128" s="61" t="str">
        <f t="shared" si="7"/>
        <v>差異あり</v>
      </c>
      <c r="CH128" s="61" t="str">
        <f t="shared" si="7"/>
        <v/>
      </c>
      <c r="CI128" s="61" t="str">
        <f t="shared" si="7"/>
        <v/>
      </c>
      <c r="CJ128" s="61" t="str">
        <f t="shared" si="7"/>
        <v/>
      </c>
      <c r="CK128" s="61" t="str">
        <f t="shared" si="7"/>
        <v/>
      </c>
      <c r="CL128" s="61" t="str">
        <f t="shared" si="7"/>
        <v/>
      </c>
      <c r="CM128" s="61" t="str">
        <f t="shared" si="7"/>
        <v/>
      </c>
      <c r="CN128" s="61" t="str">
        <f t="shared" si="7"/>
        <v/>
      </c>
      <c r="CO128" s="61" t="str">
        <f t="shared" si="7"/>
        <v/>
      </c>
      <c r="CP128" s="61" t="str">
        <f t="shared" si="7"/>
        <v/>
      </c>
      <c r="CQ128" s="61" t="str">
        <f t="shared" si="7"/>
        <v>差異あり</v>
      </c>
      <c r="CR128" s="61" t="str">
        <f t="shared" si="7"/>
        <v/>
      </c>
      <c r="CS128" s="61" t="str">
        <f t="shared" si="7"/>
        <v/>
      </c>
      <c r="CT128" s="61" t="str">
        <f t="shared" si="7"/>
        <v/>
      </c>
      <c r="CU128" s="61" t="str">
        <f t="shared" si="7"/>
        <v/>
      </c>
      <c r="CV128" s="61" t="str">
        <f t="shared" si="7"/>
        <v/>
      </c>
      <c r="CW128" s="61" t="str">
        <f t="shared" si="7"/>
        <v/>
      </c>
      <c r="CX128" s="61" t="str">
        <f t="shared" si="7"/>
        <v/>
      </c>
      <c r="CY128" s="61" t="str">
        <f t="shared" si="7"/>
        <v/>
      </c>
      <c r="CZ128" s="61" t="str">
        <f t="shared" si="7"/>
        <v/>
      </c>
      <c r="DA128" s="61" t="str">
        <f t="shared" si="7"/>
        <v/>
      </c>
      <c r="DB128" s="61" t="str">
        <f t="shared" si="7"/>
        <v/>
      </c>
      <c r="DC128" s="61" t="str">
        <f t="shared" si="7"/>
        <v/>
      </c>
      <c r="DD128" s="61" t="str">
        <f t="shared" si="7"/>
        <v/>
      </c>
      <c r="DE128" s="61" t="str">
        <f t="shared" si="7"/>
        <v/>
      </c>
      <c r="DF128" s="61" t="str">
        <f t="shared" si="7"/>
        <v/>
      </c>
      <c r="DG128" s="61" t="str">
        <f t="shared" si="7"/>
        <v/>
      </c>
      <c r="DH128" s="61" t="str">
        <f t="shared" si="7"/>
        <v/>
      </c>
      <c r="DI128" s="61" t="str">
        <f t="shared" si="7"/>
        <v/>
      </c>
      <c r="DJ128" s="61" t="str">
        <f t="shared" si="7"/>
        <v/>
      </c>
      <c r="DK128" s="61" t="str">
        <f t="shared" si="7"/>
        <v/>
      </c>
      <c r="DL128" s="61" t="str">
        <f t="shared" si="7"/>
        <v/>
      </c>
      <c r="DM128" s="61" t="str">
        <f t="shared" si="7"/>
        <v/>
      </c>
      <c r="DN128" s="61" t="str">
        <f t="shared" si="7"/>
        <v/>
      </c>
      <c r="DO128" s="61" t="str">
        <f t="shared" si="7"/>
        <v>差異あり</v>
      </c>
      <c r="DP128" s="61" t="str">
        <f t="shared" si="7"/>
        <v/>
      </c>
      <c r="DQ128" s="61" t="str">
        <f t="shared" si="7"/>
        <v/>
      </c>
    </row>
    <row r="129" s="41" customFormat="1" spans="1:122">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c r="CB129" s="43"/>
      <c r="CC129" s="43"/>
      <c r="CD129" s="43"/>
      <c r="CE129" s="43"/>
      <c r="CF129" s="43"/>
      <c r="CG129" s="43"/>
      <c r="CH129" s="43"/>
      <c r="CI129" s="43"/>
      <c r="CJ129" s="43"/>
      <c r="CK129" s="43"/>
      <c r="CL129" s="43"/>
      <c r="CM129" s="43"/>
      <c r="CN129" s="43"/>
      <c r="CO129" s="43"/>
      <c r="CP129" s="43"/>
      <c r="CQ129" s="43"/>
      <c r="CR129" s="43"/>
      <c r="CS129" s="43"/>
      <c r="CT129" s="43"/>
      <c r="CU129" s="43"/>
      <c r="CV129" s="43"/>
      <c r="CW129" s="43"/>
      <c r="CX129" s="43"/>
      <c r="CY129" s="43"/>
      <c r="CZ129" s="43"/>
      <c r="DA129" s="43"/>
      <c r="DB129" s="43"/>
      <c r="DC129" s="43"/>
      <c r="DD129" s="43"/>
      <c r="DE129" s="43"/>
      <c r="DF129" s="43"/>
      <c r="DG129" s="43"/>
      <c r="DH129" s="43"/>
      <c r="DI129" s="43"/>
      <c r="DJ129" s="43"/>
      <c r="DK129" s="43"/>
      <c r="DL129" s="43"/>
      <c r="DM129" s="43"/>
      <c r="DN129" s="43"/>
      <c r="DO129" s="43"/>
      <c r="DP129" s="43"/>
      <c r="DQ129" s="43"/>
      <c r="DR129" s="43"/>
    </row>
    <row r="130" s="41" customFormat="1" ht="30.75" spans="1:122">
      <c r="A130" s="23" t="s">
        <v>779</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41" customFormat="1" spans="1:122">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spans="1:122">
      <c r="A132" s="43"/>
      <c r="B132" s="41" t="s">
        <v>434</v>
      </c>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ht="27" spans="1:122">
      <c r="A133" s="43"/>
      <c r="B133" s="60" t="s">
        <v>249</v>
      </c>
      <c r="C133" s="60" t="s">
        <v>250</v>
      </c>
      <c r="D133" s="60" t="s">
        <v>251</v>
      </c>
      <c r="E133" s="60" t="s">
        <v>252</v>
      </c>
      <c r="F133" s="60" t="s">
        <v>253</v>
      </c>
      <c r="G133" s="60" t="s">
        <v>156</v>
      </c>
      <c r="H133" s="60" t="s">
        <v>254</v>
      </c>
      <c r="I133" s="60" t="s">
        <v>255</v>
      </c>
      <c r="J133" s="60" t="s">
        <v>256</v>
      </c>
      <c r="K133" s="60" t="s">
        <v>257</v>
      </c>
      <c r="L133" s="60" t="s">
        <v>258</v>
      </c>
      <c r="M133" s="60" t="s">
        <v>259</v>
      </c>
      <c r="N133" s="60" t="s">
        <v>260</v>
      </c>
      <c r="O133" s="60" t="s">
        <v>261</v>
      </c>
      <c r="P133" s="60" t="s">
        <v>262</v>
      </c>
      <c r="Q133" s="60" t="s">
        <v>263</v>
      </c>
      <c r="R133" s="60" t="s">
        <v>264</v>
      </c>
      <c r="S133" s="60" t="s">
        <v>265</v>
      </c>
      <c r="T133" s="60" t="s">
        <v>266</v>
      </c>
      <c r="U133" s="60" t="s">
        <v>267</v>
      </c>
      <c r="V133" s="60" t="s">
        <v>268</v>
      </c>
      <c r="W133" s="60" t="s">
        <v>269</v>
      </c>
      <c r="X133" s="60" t="s">
        <v>270</v>
      </c>
      <c r="Y133" s="60" t="s">
        <v>271</v>
      </c>
      <c r="Z133" s="60" t="s">
        <v>272</v>
      </c>
      <c r="AA133" s="60" t="s">
        <v>273</v>
      </c>
      <c r="AB133" s="60" t="s">
        <v>274</v>
      </c>
      <c r="AC133" s="60" t="s">
        <v>275</v>
      </c>
      <c r="AD133" s="60" t="s">
        <v>276</v>
      </c>
      <c r="AE133" s="60" t="s">
        <v>277</v>
      </c>
      <c r="AF133" s="60" t="s">
        <v>278</v>
      </c>
      <c r="AG133" s="60" t="s">
        <v>279</v>
      </c>
      <c r="AH133" s="60" t="s">
        <v>159</v>
      </c>
      <c r="AI133" s="60" t="s">
        <v>280</v>
      </c>
      <c r="AJ133" s="60" t="s">
        <v>157</v>
      </c>
      <c r="AK133" s="60" t="s">
        <v>281</v>
      </c>
      <c r="AL133" s="60" t="s">
        <v>282</v>
      </c>
      <c r="AM133" s="60" t="s">
        <v>283</v>
      </c>
      <c r="AN133" s="60" t="s">
        <v>284</v>
      </c>
      <c r="AO133" s="60" t="s">
        <v>285</v>
      </c>
      <c r="AP133" s="60" t="s">
        <v>286</v>
      </c>
      <c r="AQ133" s="60" t="s">
        <v>287</v>
      </c>
      <c r="AR133" s="60" t="s">
        <v>288</v>
      </c>
      <c r="AS133" s="60" t="s">
        <v>289</v>
      </c>
      <c r="AT133" s="60" t="s">
        <v>290</v>
      </c>
      <c r="AU133" s="60" t="s">
        <v>291</v>
      </c>
      <c r="AV133" s="60" t="s">
        <v>292</v>
      </c>
      <c r="AW133" s="60" t="s">
        <v>293</v>
      </c>
      <c r="AX133" s="60" t="s">
        <v>294</v>
      </c>
      <c r="AY133" s="60" t="s">
        <v>295</v>
      </c>
      <c r="AZ133" s="60" t="s">
        <v>296</v>
      </c>
      <c r="BA133" s="60" t="s">
        <v>297</v>
      </c>
      <c r="BB133" s="60" t="s">
        <v>298</v>
      </c>
      <c r="BC133" s="60" t="s">
        <v>299</v>
      </c>
      <c r="BD133" s="60" t="s">
        <v>300</v>
      </c>
      <c r="BE133" s="60" t="s">
        <v>301</v>
      </c>
      <c r="BF133" s="60" t="s">
        <v>302</v>
      </c>
      <c r="BG133" s="60" t="s">
        <v>303</v>
      </c>
      <c r="BH133" s="60" t="s">
        <v>304</v>
      </c>
      <c r="BI133" s="60" t="s">
        <v>305</v>
      </c>
      <c r="BJ133" s="60" t="s">
        <v>306</v>
      </c>
      <c r="BK133" s="60" t="s">
        <v>307</v>
      </c>
      <c r="BL133" s="60" t="s">
        <v>308</v>
      </c>
      <c r="BM133" s="60" t="s">
        <v>309</v>
      </c>
      <c r="BN133" s="60" t="s">
        <v>310</v>
      </c>
      <c r="BO133" s="60" t="s">
        <v>311</v>
      </c>
      <c r="BP133" s="60" t="s">
        <v>312</v>
      </c>
      <c r="BQ133" s="60" t="s">
        <v>313</v>
      </c>
      <c r="BR133" s="60" t="s">
        <v>314</v>
      </c>
      <c r="BS133" s="60" t="s">
        <v>315</v>
      </c>
      <c r="BT133" s="60" t="s">
        <v>316</v>
      </c>
      <c r="BU133" s="60" t="s">
        <v>317</v>
      </c>
      <c r="BV133" s="60" t="s">
        <v>318</v>
      </c>
      <c r="BW133" s="60" t="s">
        <v>319</v>
      </c>
      <c r="BX133" s="60" t="s">
        <v>320</v>
      </c>
      <c r="BY133" s="60" t="s">
        <v>321</v>
      </c>
      <c r="BZ133" s="60" t="s">
        <v>322</v>
      </c>
      <c r="CA133" s="60" t="s">
        <v>323</v>
      </c>
      <c r="CB133" s="60" t="s">
        <v>324</v>
      </c>
      <c r="CC133" s="60" t="s">
        <v>325</v>
      </c>
      <c r="CD133" s="60" t="s">
        <v>326</v>
      </c>
      <c r="CE133" s="60" t="s">
        <v>327</v>
      </c>
      <c r="CF133" s="60" t="s">
        <v>328</v>
      </c>
      <c r="CG133" s="60" t="s">
        <v>329</v>
      </c>
      <c r="CH133" s="60" t="s">
        <v>330</v>
      </c>
      <c r="CI133" s="60" t="s">
        <v>331</v>
      </c>
      <c r="CJ133" s="60" t="s">
        <v>332</v>
      </c>
      <c r="CK133" s="60" t="s">
        <v>333</v>
      </c>
      <c r="CL133" s="60" t="s">
        <v>334</v>
      </c>
      <c r="CM133" s="60" t="s">
        <v>335</v>
      </c>
      <c r="CN133" s="60" t="s">
        <v>336</v>
      </c>
      <c r="CO133" s="60" t="s">
        <v>337</v>
      </c>
      <c r="CP133" s="60" t="s">
        <v>338</v>
      </c>
      <c r="CQ133" s="60" t="s">
        <v>339</v>
      </c>
      <c r="CR133" s="60" t="s">
        <v>340</v>
      </c>
      <c r="CS133" s="60" t="s">
        <v>341</v>
      </c>
      <c r="CT133" s="60" t="s">
        <v>342</v>
      </c>
      <c r="CU133" s="60" t="s">
        <v>343</v>
      </c>
      <c r="CV133" s="60" t="s">
        <v>344</v>
      </c>
      <c r="CW133" s="60" t="s">
        <v>345</v>
      </c>
      <c r="CX133" s="60" t="s">
        <v>346</v>
      </c>
      <c r="CY133" s="60" t="s">
        <v>347</v>
      </c>
      <c r="CZ133" s="60" t="s">
        <v>348</v>
      </c>
      <c r="DA133" s="60" t="s">
        <v>349</v>
      </c>
      <c r="DB133" s="60" t="s">
        <v>350</v>
      </c>
      <c r="DC133" s="60" t="s">
        <v>351</v>
      </c>
      <c r="DD133" s="60" t="s">
        <v>352</v>
      </c>
      <c r="DE133" s="60" t="s">
        <v>353</v>
      </c>
      <c r="DF133" s="60" t="s">
        <v>354</v>
      </c>
      <c r="DG133" s="60" t="s">
        <v>355</v>
      </c>
      <c r="DH133" s="60" t="s">
        <v>356</v>
      </c>
      <c r="DI133" s="60" t="s">
        <v>357</v>
      </c>
      <c r="DJ133" s="60" t="s">
        <v>358</v>
      </c>
      <c r="DK133" s="60" t="s">
        <v>359</v>
      </c>
      <c r="DL133" s="60" t="s">
        <v>360</v>
      </c>
      <c r="DM133" s="60" t="s">
        <v>361</v>
      </c>
      <c r="DN133" s="60" t="s">
        <v>362</v>
      </c>
      <c r="DO133" s="60" t="s">
        <v>208</v>
      </c>
      <c r="DP133" s="60" t="s">
        <v>363</v>
      </c>
      <c r="DQ133" s="60" t="s">
        <v>364</v>
      </c>
      <c r="DR133"/>
    </row>
    <row r="134" s="41" customFormat="1" spans="1:122">
      <c r="A134" s="43" t="s">
        <v>441</v>
      </c>
      <c r="B134" s="75">
        <v>44874</v>
      </c>
      <c r="C134" s="75">
        <v>44874</v>
      </c>
      <c r="D134" s="76" t="s">
        <v>746</v>
      </c>
      <c r="E134" s="76" t="s">
        <v>366</v>
      </c>
      <c r="F134" s="76" t="s">
        <v>367</v>
      </c>
      <c r="G134" s="76" t="s">
        <v>368</v>
      </c>
      <c r="H134" s="77">
        <v>1</v>
      </c>
      <c r="I134" s="77">
        <v>0</v>
      </c>
      <c r="J134" s="76" t="s">
        <v>234</v>
      </c>
      <c r="K134" s="76" t="s">
        <v>369</v>
      </c>
      <c r="L134" s="76" t="s">
        <v>369</v>
      </c>
      <c r="M134" s="75">
        <v>44874</v>
      </c>
      <c r="N134" s="76" t="s">
        <v>747</v>
      </c>
      <c r="O134" s="76" t="s">
        <v>366</v>
      </c>
      <c r="P134" s="77">
        <v>0</v>
      </c>
      <c r="Q134" s="76" t="s">
        <v>748</v>
      </c>
      <c r="R134" s="76" t="s">
        <v>749</v>
      </c>
      <c r="S134" s="77">
        <v>12</v>
      </c>
      <c r="T134" s="76" t="s">
        <v>750</v>
      </c>
      <c r="U134" s="77">
        <v>2</v>
      </c>
      <c r="V134" s="76" t="s">
        <v>368</v>
      </c>
      <c r="W134" s="76" t="s">
        <v>374</v>
      </c>
      <c r="X134" s="76" t="s">
        <v>234</v>
      </c>
      <c r="Y134" s="76" t="s">
        <v>375</v>
      </c>
      <c r="Z134" s="76" t="s">
        <v>376</v>
      </c>
      <c r="AA134" s="76" t="s">
        <v>377</v>
      </c>
      <c r="AB134" s="76" t="s">
        <v>378</v>
      </c>
      <c r="AC134" s="77">
        <v>9000</v>
      </c>
      <c r="AD134" s="76" t="s">
        <v>379</v>
      </c>
      <c r="AE134" s="102">
        <v>44875.204849537</v>
      </c>
      <c r="AF134" s="76" t="s">
        <v>380</v>
      </c>
      <c r="AG134" s="76" t="s">
        <v>381</v>
      </c>
      <c r="AH134" s="76" t="s">
        <v>212</v>
      </c>
      <c r="AI134" s="76" t="s">
        <v>213</v>
      </c>
      <c r="AJ134" s="76" t="s">
        <v>210</v>
      </c>
      <c r="AK134" s="76" t="s">
        <v>366</v>
      </c>
      <c r="AL134" s="76" t="s">
        <v>382</v>
      </c>
      <c r="AM134" s="76" t="s">
        <v>366</v>
      </c>
      <c r="AN134" s="76" t="s">
        <v>233</v>
      </c>
      <c r="AO134" s="76" t="s">
        <v>366</v>
      </c>
      <c r="AP134" s="76" t="s">
        <v>379</v>
      </c>
      <c r="AQ134" s="76" t="s">
        <v>379</v>
      </c>
      <c r="AR134" s="76" t="s">
        <v>383</v>
      </c>
      <c r="AS134" s="76" t="s">
        <v>366</v>
      </c>
      <c r="AT134" s="76" t="s">
        <v>366</v>
      </c>
      <c r="AU134" s="77">
        <v>0</v>
      </c>
      <c r="AV134" s="76" t="s">
        <v>366</v>
      </c>
      <c r="AW134" s="76" t="s">
        <v>366</v>
      </c>
      <c r="AX134" s="76" t="s">
        <v>366</v>
      </c>
      <c r="AY134" s="76" t="s">
        <v>751</v>
      </c>
      <c r="AZ134" s="76" t="s">
        <v>752</v>
      </c>
      <c r="BA134" s="76" t="s">
        <v>232</v>
      </c>
      <c r="BB134" s="76" t="s">
        <v>379</v>
      </c>
      <c r="BC134" s="76" t="s">
        <v>382</v>
      </c>
      <c r="BD134" s="76" t="s">
        <v>753</v>
      </c>
      <c r="BE134" s="76" t="s">
        <v>382</v>
      </c>
      <c r="BF134" s="76" t="s">
        <v>387</v>
      </c>
      <c r="BG134" s="76" t="s">
        <v>387</v>
      </c>
      <c r="BH134" s="76" t="s">
        <v>240</v>
      </c>
      <c r="BI134" s="76" t="s">
        <v>234</v>
      </c>
      <c r="BJ134" s="76" t="s">
        <v>234</v>
      </c>
      <c r="BK134" s="76" t="s">
        <v>234</v>
      </c>
      <c r="BL134" s="76" t="s">
        <v>234</v>
      </c>
      <c r="BM134" s="76" t="s">
        <v>529</v>
      </c>
      <c r="BN134" s="76" t="s">
        <v>529</v>
      </c>
      <c r="BO134" s="76" t="s">
        <v>529</v>
      </c>
      <c r="BP134" s="76" t="s">
        <v>366</v>
      </c>
      <c r="BQ134" s="76" t="s">
        <v>366</v>
      </c>
      <c r="BR134" s="76" t="s">
        <v>366</v>
      </c>
      <c r="BS134" s="76" t="s">
        <v>388</v>
      </c>
      <c r="BT134" s="76" t="s">
        <v>382</v>
      </c>
      <c r="BU134" s="76" t="s">
        <v>388</v>
      </c>
      <c r="BV134" s="76" t="s">
        <v>382</v>
      </c>
      <c r="BW134" s="76" t="s">
        <v>523</v>
      </c>
      <c r="BX134" s="76" t="s">
        <v>382</v>
      </c>
      <c r="BY134" s="77">
        <v>1</v>
      </c>
      <c r="BZ134" s="77">
        <v>999112</v>
      </c>
      <c r="CA134" s="77">
        <v>0</v>
      </c>
      <c r="CB134" s="77">
        <v>18</v>
      </c>
      <c r="CC134" s="77">
        <v>1</v>
      </c>
      <c r="CD134" s="76" t="s">
        <v>219</v>
      </c>
      <c r="CE134" s="102">
        <v>45079.6727199074</v>
      </c>
      <c r="CF134" s="75" t="s">
        <v>389</v>
      </c>
      <c r="CG134" s="103">
        <v>45079.6713969329</v>
      </c>
      <c r="CH134" s="104">
        <v>0.671388888888889</v>
      </c>
      <c r="CI134" s="75" t="s">
        <v>389</v>
      </c>
      <c r="CJ134" s="76" t="s">
        <v>390</v>
      </c>
      <c r="CK134" s="76" t="s">
        <v>234</v>
      </c>
      <c r="CL134" s="76" t="s">
        <v>234</v>
      </c>
      <c r="CM134" s="76" t="s">
        <v>225</v>
      </c>
      <c r="CN134" s="76" t="s">
        <v>225</v>
      </c>
      <c r="CO134" s="76" t="s">
        <v>366</v>
      </c>
      <c r="CP134" s="76" t="s">
        <v>225</v>
      </c>
      <c r="CQ134" s="76" t="s">
        <v>391</v>
      </c>
      <c r="CR134" s="76" t="s">
        <v>225</v>
      </c>
      <c r="CS134" s="76" t="s">
        <v>225</v>
      </c>
      <c r="CT134" s="76" t="s">
        <v>234</v>
      </c>
      <c r="CU134" s="76" t="s">
        <v>234</v>
      </c>
      <c r="CV134" s="76" t="s">
        <v>225</v>
      </c>
      <c r="CW134" s="76" t="s">
        <v>234</v>
      </c>
      <c r="CX134" s="76" t="s">
        <v>234</v>
      </c>
      <c r="CY134" s="76" t="s">
        <v>225</v>
      </c>
      <c r="CZ134" s="76" t="s">
        <v>234</v>
      </c>
      <c r="DA134" s="76" t="s">
        <v>234</v>
      </c>
      <c r="DB134" s="76" t="s">
        <v>225</v>
      </c>
      <c r="DC134" s="76" t="s">
        <v>234</v>
      </c>
      <c r="DD134" s="76" t="s">
        <v>234</v>
      </c>
      <c r="DE134" s="76" t="s">
        <v>234</v>
      </c>
      <c r="DF134" s="76" t="s">
        <v>234</v>
      </c>
      <c r="DG134" s="76" t="s">
        <v>225</v>
      </c>
      <c r="DH134" s="76" t="s">
        <v>234</v>
      </c>
      <c r="DI134" s="76" t="s">
        <v>225</v>
      </c>
      <c r="DJ134" s="76" t="s">
        <v>225</v>
      </c>
      <c r="DK134" s="76" t="s">
        <v>225</v>
      </c>
      <c r="DL134" s="76" t="s">
        <v>382</v>
      </c>
      <c r="DM134" s="76" t="s">
        <v>382</v>
      </c>
      <c r="DN134" s="76" t="s">
        <v>382</v>
      </c>
      <c r="DO134" s="103">
        <v>45079.6713969329</v>
      </c>
      <c r="DP134" s="103">
        <v>45079.6713969329</v>
      </c>
      <c r="DQ134" s="76" t="s">
        <v>754</v>
      </c>
      <c r="DR134"/>
    </row>
    <row r="135" s="41" customFormat="1" spans="1:122">
      <c r="A135" s="43" t="s">
        <v>442</v>
      </c>
      <c r="B135" s="45">
        <v>44874</v>
      </c>
      <c r="C135" s="45">
        <v>44874</v>
      </c>
      <c r="D135" s="46" t="s">
        <v>746</v>
      </c>
      <c r="E135" s="46" t="s">
        <v>366</v>
      </c>
      <c r="F135" s="46" t="s">
        <v>367</v>
      </c>
      <c r="G135" s="46" t="s">
        <v>368</v>
      </c>
      <c r="H135" s="47">
        <v>1</v>
      </c>
      <c r="I135" s="47">
        <v>0</v>
      </c>
      <c r="J135" s="46" t="s">
        <v>234</v>
      </c>
      <c r="K135" s="46" t="s">
        <v>369</v>
      </c>
      <c r="L135" s="46" t="s">
        <v>369</v>
      </c>
      <c r="M135" s="45">
        <v>44874</v>
      </c>
      <c r="N135" s="46" t="s">
        <v>747</v>
      </c>
      <c r="O135" s="46" t="s">
        <v>366</v>
      </c>
      <c r="P135" s="47">
        <v>0</v>
      </c>
      <c r="Q135" s="46" t="s">
        <v>748</v>
      </c>
      <c r="R135" s="46" t="s">
        <v>749</v>
      </c>
      <c r="S135" s="47">
        <v>12</v>
      </c>
      <c r="T135" s="46" t="s">
        <v>750</v>
      </c>
      <c r="U135" s="47">
        <v>2</v>
      </c>
      <c r="V135" s="46" t="s">
        <v>368</v>
      </c>
      <c r="W135" s="46" t="s">
        <v>374</v>
      </c>
      <c r="X135" s="46" t="s">
        <v>234</v>
      </c>
      <c r="Y135" s="46" t="s">
        <v>375</v>
      </c>
      <c r="Z135" s="46" t="s">
        <v>376</v>
      </c>
      <c r="AA135" s="46" t="s">
        <v>377</v>
      </c>
      <c r="AB135" s="46" t="s">
        <v>378</v>
      </c>
      <c r="AC135" s="47">
        <v>9000</v>
      </c>
      <c r="AD135" s="46" t="s">
        <v>379</v>
      </c>
      <c r="AE135" s="62">
        <v>44875.204849537</v>
      </c>
      <c r="AF135" s="46" t="s">
        <v>380</v>
      </c>
      <c r="AG135" s="46" t="s">
        <v>381</v>
      </c>
      <c r="AH135" s="46" t="s">
        <v>212</v>
      </c>
      <c r="AI135" s="46" t="s">
        <v>213</v>
      </c>
      <c r="AJ135" s="46" t="s">
        <v>210</v>
      </c>
      <c r="AK135" s="46" t="s">
        <v>366</v>
      </c>
      <c r="AL135" s="46" t="s">
        <v>382</v>
      </c>
      <c r="AM135" s="46" t="s">
        <v>366</v>
      </c>
      <c r="AN135" s="46" t="s">
        <v>233</v>
      </c>
      <c r="AO135" s="46" t="s">
        <v>366</v>
      </c>
      <c r="AP135" s="46" t="s">
        <v>379</v>
      </c>
      <c r="AQ135" s="46" t="s">
        <v>379</v>
      </c>
      <c r="AR135" s="46" t="s">
        <v>383</v>
      </c>
      <c r="AS135" s="46" t="s">
        <v>366</v>
      </c>
      <c r="AT135" s="46" t="s">
        <v>366</v>
      </c>
      <c r="AU135" s="47">
        <v>0</v>
      </c>
      <c r="AV135" s="46" t="s">
        <v>366</v>
      </c>
      <c r="AW135" s="46" t="s">
        <v>366</v>
      </c>
      <c r="AX135" s="46" t="s">
        <v>366</v>
      </c>
      <c r="AY135" s="46" t="s">
        <v>751</v>
      </c>
      <c r="AZ135" s="46" t="s">
        <v>752</v>
      </c>
      <c r="BA135" s="46" t="s">
        <v>232</v>
      </c>
      <c r="BB135" s="46" t="s">
        <v>379</v>
      </c>
      <c r="BC135" s="46" t="s">
        <v>382</v>
      </c>
      <c r="BD135" s="46" t="s">
        <v>753</v>
      </c>
      <c r="BE135" s="46" t="s">
        <v>382</v>
      </c>
      <c r="BF135" s="46" t="s">
        <v>387</v>
      </c>
      <c r="BG135" s="46" t="s">
        <v>387</v>
      </c>
      <c r="BH135" s="46" t="s">
        <v>240</v>
      </c>
      <c r="BI135" s="46" t="s">
        <v>234</v>
      </c>
      <c r="BJ135" s="46" t="s">
        <v>234</v>
      </c>
      <c r="BK135" s="46" t="s">
        <v>234</v>
      </c>
      <c r="BL135" s="46" t="s">
        <v>234</v>
      </c>
      <c r="BM135" s="46" t="s">
        <v>529</v>
      </c>
      <c r="BN135" s="46" t="s">
        <v>529</v>
      </c>
      <c r="BO135" s="46" t="s">
        <v>529</v>
      </c>
      <c r="BP135" s="46" t="s">
        <v>366</v>
      </c>
      <c r="BQ135" s="46" t="s">
        <v>366</v>
      </c>
      <c r="BR135" s="46" t="s">
        <v>366</v>
      </c>
      <c r="BS135" s="46" t="s">
        <v>388</v>
      </c>
      <c r="BT135" s="46" t="s">
        <v>382</v>
      </c>
      <c r="BU135" s="46" t="s">
        <v>388</v>
      </c>
      <c r="BV135" s="46" t="s">
        <v>382</v>
      </c>
      <c r="BW135" s="46" t="s">
        <v>523</v>
      </c>
      <c r="BX135" s="46" t="s">
        <v>382</v>
      </c>
      <c r="BY135" s="47">
        <v>17</v>
      </c>
      <c r="BZ135" s="47">
        <v>999112</v>
      </c>
      <c r="CA135" s="47">
        <v>0</v>
      </c>
      <c r="CB135" s="47">
        <v>39</v>
      </c>
      <c r="CC135" s="47">
        <v>7</v>
      </c>
      <c r="CD135" s="46" t="s">
        <v>219</v>
      </c>
      <c r="CE135" s="62">
        <v>45083.5820949074</v>
      </c>
      <c r="CF135" s="45" t="s">
        <v>389</v>
      </c>
      <c r="CG135" s="66">
        <v>45083.5794642245</v>
      </c>
      <c r="CH135" s="67">
        <v>0.579456018518518</v>
      </c>
      <c r="CI135" s="45" t="s">
        <v>389</v>
      </c>
      <c r="CJ135" s="46" t="s">
        <v>390</v>
      </c>
      <c r="CK135" s="46" t="s">
        <v>234</v>
      </c>
      <c r="CL135" s="46" t="s">
        <v>234</v>
      </c>
      <c r="CM135" s="46" t="s">
        <v>225</v>
      </c>
      <c r="CN135" s="46" t="s">
        <v>225</v>
      </c>
      <c r="CO135" s="46" t="s">
        <v>366</v>
      </c>
      <c r="CP135" s="46" t="s">
        <v>225</v>
      </c>
      <c r="CQ135" s="46" t="s">
        <v>391</v>
      </c>
      <c r="CR135" s="46" t="s">
        <v>225</v>
      </c>
      <c r="CS135" s="46" t="s">
        <v>225</v>
      </c>
      <c r="CT135" s="46" t="s">
        <v>234</v>
      </c>
      <c r="CU135" s="46" t="s">
        <v>234</v>
      </c>
      <c r="CV135" s="46" t="s">
        <v>225</v>
      </c>
      <c r="CW135" s="46" t="s">
        <v>234</v>
      </c>
      <c r="CX135" s="46" t="s">
        <v>234</v>
      </c>
      <c r="CY135" s="46" t="s">
        <v>225</v>
      </c>
      <c r="CZ135" s="46" t="s">
        <v>234</v>
      </c>
      <c r="DA135" s="46" t="s">
        <v>234</v>
      </c>
      <c r="DB135" s="46" t="s">
        <v>225</v>
      </c>
      <c r="DC135" s="46" t="s">
        <v>234</v>
      </c>
      <c r="DD135" s="46" t="s">
        <v>234</v>
      </c>
      <c r="DE135" s="46" t="s">
        <v>234</v>
      </c>
      <c r="DF135" s="46" t="s">
        <v>234</v>
      </c>
      <c r="DG135" s="46" t="s">
        <v>225</v>
      </c>
      <c r="DH135" s="46" t="s">
        <v>234</v>
      </c>
      <c r="DI135" s="46" t="s">
        <v>225</v>
      </c>
      <c r="DJ135" s="46" t="s">
        <v>225</v>
      </c>
      <c r="DK135" s="46" t="s">
        <v>225</v>
      </c>
      <c r="DL135" s="46" t="s">
        <v>382</v>
      </c>
      <c r="DM135" s="46" t="s">
        <v>382</v>
      </c>
      <c r="DN135" s="46" t="s">
        <v>382</v>
      </c>
      <c r="DO135" s="66">
        <v>45083.5794642245</v>
      </c>
      <c r="DP135" s="66">
        <v>45083.5794642245</v>
      </c>
      <c r="DQ135" s="46" t="s">
        <v>754</v>
      </c>
      <c r="DR135"/>
    </row>
    <row r="136" s="41" customFormat="1" spans="1:122">
      <c r="A136" s="43"/>
      <c r="B136" s="61" t="str">
        <f t="shared" ref="B136:BM136" si="8">IF(B134&lt;&gt;B135,"差異あり","")</f>
        <v/>
      </c>
      <c r="C136" s="61" t="str">
        <f t="shared" si="8"/>
        <v/>
      </c>
      <c r="D136" s="61" t="str">
        <f t="shared" si="8"/>
        <v/>
      </c>
      <c r="E136" s="61" t="str">
        <f t="shared" si="8"/>
        <v/>
      </c>
      <c r="F136" s="61" t="str">
        <f t="shared" si="8"/>
        <v/>
      </c>
      <c r="G136" s="61" t="str">
        <f t="shared" si="8"/>
        <v/>
      </c>
      <c r="H136" s="61" t="str">
        <f t="shared" si="8"/>
        <v/>
      </c>
      <c r="I136" s="61" t="str">
        <f t="shared" si="8"/>
        <v/>
      </c>
      <c r="J136" s="61" t="str">
        <f t="shared" si="8"/>
        <v/>
      </c>
      <c r="K136" s="61" t="str">
        <f t="shared" si="8"/>
        <v/>
      </c>
      <c r="L136" s="61" t="str">
        <f t="shared" si="8"/>
        <v/>
      </c>
      <c r="M136" s="61" t="str">
        <f t="shared" si="8"/>
        <v/>
      </c>
      <c r="N136" s="61" t="str">
        <f t="shared" si="8"/>
        <v/>
      </c>
      <c r="O136" s="61" t="str">
        <f t="shared" si="8"/>
        <v/>
      </c>
      <c r="P136" s="61" t="str">
        <f t="shared" si="8"/>
        <v/>
      </c>
      <c r="Q136" s="61" t="str">
        <f t="shared" si="8"/>
        <v/>
      </c>
      <c r="R136" s="61" t="str">
        <f t="shared" si="8"/>
        <v/>
      </c>
      <c r="S136" s="61" t="str">
        <f t="shared" si="8"/>
        <v/>
      </c>
      <c r="T136" s="61" t="str">
        <f t="shared" si="8"/>
        <v/>
      </c>
      <c r="U136" s="61" t="str">
        <f t="shared" si="8"/>
        <v/>
      </c>
      <c r="V136" s="61" t="str">
        <f t="shared" si="8"/>
        <v/>
      </c>
      <c r="W136" s="61" t="str">
        <f t="shared" si="8"/>
        <v/>
      </c>
      <c r="X136" s="61" t="str">
        <f t="shared" si="8"/>
        <v/>
      </c>
      <c r="Y136" s="61" t="str">
        <f t="shared" si="8"/>
        <v/>
      </c>
      <c r="Z136" s="61" t="str">
        <f t="shared" si="8"/>
        <v/>
      </c>
      <c r="AA136" s="61" t="str">
        <f t="shared" si="8"/>
        <v/>
      </c>
      <c r="AB136" s="61" t="str">
        <f t="shared" si="8"/>
        <v/>
      </c>
      <c r="AC136" s="61" t="str">
        <f t="shared" si="8"/>
        <v/>
      </c>
      <c r="AD136" s="61" t="str">
        <f t="shared" si="8"/>
        <v/>
      </c>
      <c r="AE136" s="61" t="str">
        <f t="shared" si="8"/>
        <v/>
      </c>
      <c r="AF136" s="61" t="str">
        <f t="shared" si="8"/>
        <v/>
      </c>
      <c r="AG136" s="61" t="str">
        <f t="shared" si="8"/>
        <v/>
      </c>
      <c r="AH136" s="61" t="str">
        <f t="shared" si="8"/>
        <v/>
      </c>
      <c r="AI136" s="61" t="str">
        <f t="shared" si="8"/>
        <v/>
      </c>
      <c r="AJ136" s="61" t="str">
        <f t="shared" si="8"/>
        <v/>
      </c>
      <c r="AK136" s="61" t="str">
        <f t="shared" si="8"/>
        <v/>
      </c>
      <c r="AL136" s="61" t="str">
        <f t="shared" si="8"/>
        <v/>
      </c>
      <c r="AM136" s="61" t="str">
        <f t="shared" si="8"/>
        <v/>
      </c>
      <c r="AN136" s="61" t="str">
        <f t="shared" si="8"/>
        <v/>
      </c>
      <c r="AO136" s="61" t="str">
        <f t="shared" si="8"/>
        <v/>
      </c>
      <c r="AP136" s="61" t="str">
        <f t="shared" si="8"/>
        <v/>
      </c>
      <c r="AQ136" s="61" t="str">
        <f t="shared" si="8"/>
        <v/>
      </c>
      <c r="AR136" s="61" t="str">
        <f t="shared" si="8"/>
        <v/>
      </c>
      <c r="AS136" s="61" t="str">
        <f t="shared" si="8"/>
        <v/>
      </c>
      <c r="AT136" s="61" t="str">
        <f t="shared" si="8"/>
        <v/>
      </c>
      <c r="AU136" s="61" t="str">
        <f t="shared" si="8"/>
        <v/>
      </c>
      <c r="AV136" s="61" t="str">
        <f t="shared" si="8"/>
        <v/>
      </c>
      <c r="AW136" s="61" t="str">
        <f t="shared" si="8"/>
        <v/>
      </c>
      <c r="AX136" s="61" t="str">
        <f t="shared" si="8"/>
        <v/>
      </c>
      <c r="AY136" s="61" t="str">
        <f t="shared" si="8"/>
        <v/>
      </c>
      <c r="AZ136" s="61" t="str">
        <f t="shared" si="8"/>
        <v/>
      </c>
      <c r="BA136" s="61" t="str">
        <f t="shared" si="8"/>
        <v/>
      </c>
      <c r="BB136" s="61" t="str">
        <f t="shared" si="8"/>
        <v/>
      </c>
      <c r="BC136" s="61" t="str">
        <f t="shared" si="8"/>
        <v/>
      </c>
      <c r="BD136" s="61" t="str">
        <f t="shared" si="8"/>
        <v/>
      </c>
      <c r="BE136" s="61" t="str">
        <f t="shared" si="8"/>
        <v/>
      </c>
      <c r="BF136" s="61" t="str">
        <f t="shared" si="8"/>
        <v/>
      </c>
      <c r="BG136" s="61" t="str">
        <f t="shared" si="8"/>
        <v/>
      </c>
      <c r="BH136" s="61" t="str">
        <f t="shared" si="8"/>
        <v/>
      </c>
      <c r="BI136" s="61" t="str">
        <f t="shared" si="8"/>
        <v/>
      </c>
      <c r="BJ136" s="61" t="str">
        <f t="shared" si="8"/>
        <v/>
      </c>
      <c r="BK136" s="61" t="str">
        <f t="shared" si="8"/>
        <v/>
      </c>
      <c r="BL136" s="61" t="str">
        <f t="shared" si="8"/>
        <v/>
      </c>
      <c r="BM136" s="61" t="str">
        <f t="shared" si="8"/>
        <v/>
      </c>
      <c r="BN136" s="61" t="str">
        <f t="shared" ref="BN136:DQ136" si="9">IF(BN134&lt;&gt;BN135,"差異あり","")</f>
        <v/>
      </c>
      <c r="BO136" s="61" t="str">
        <f t="shared" si="9"/>
        <v/>
      </c>
      <c r="BP136" s="61" t="str">
        <f t="shared" si="9"/>
        <v/>
      </c>
      <c r="BQ136" s="61" t="str">
        <f t="shared" si="9"/>
        <v/>
      </c>
      <c r="BR136" s="61" t="str">
        <f t="shared" si="9"/>
        <v/>
      </c>
      <c r="BS136" s="61" t="str">
        <f t="shared" si="9"/>
        <v/>
      </c>
      <c r="BT136" s="61" t="str">
        <f t="shared" si="9"/>
        <v/>
      </c>
      <c r="BU136" s="61" t="str">
        <f t="shared" si="9"/>
        <v/>
      </c>
      <c r="BV136" s="61" t="str">
        <f t="shared" si="9"/>
        <v/>
      </c>
      <c r="BW136" s="61" t="str">
        <f t="shared" si="9"/>
        <v/>
      </c>
      <c r="BX136" s="61" t="str">
        <f t="shared" si="9"/>
        <v/>
      </c>
      <c r="BY136" s="61" t="str">
        <f t="shared" si="9"/>
        <v>差異あり</v>
      </c>
      <c r="BZ136" s="61" t="str">
        <f t="shared" si="9"/>
        <v/>
      </c>
      <c r="CA136" s="61" t="str">
        <f t="shared" si="9"/>
        <v/>
      </c>
      <c r="CB136" s="61" t="str">
        <f t="shared" si="9"/>
        <v>差異あり</v>
      </c>
      <c r="CC136" s="61" t="str">
        <f t="shared" si="9"/>
        <v>差異あり</v>
      </c>
      <c r="CD136" s="61" t="str">
        <f t="shared" si="9"/>
        <v/>
      </c>
      <c r="CE136" s="61" t="str">
        <f t="shared" si="9"/>
        <v>差異あり</v>
      </c>
      <c r="CF136" s="61" t="str">
        <f t="shared" si="9"/>
        <v/>
      </c>
      <c r="CG136" s="61" t="str">
        <f t="shared" si="9"/>
        <v>差異あり</v>
      </c>
      <c r="CH136" s="61" t="str">
        <f t="shared" si="9"/>
        <v>差異あり</v>
      </c>
      <c r="CI136" s="61" t="str">
        <f t="shared" si="9"/>
        <v/>
      </c>
      <c r="CJ136" s="61" t="str">
        <f t="shared" si="9"/>
        <v/>
      </c>
      <c r="CK136" s="61" t="str">
        <f t="shared" si="9"/>
        <v/>
      </c>
      <c r="CL136" s="61" t="str">
        <f t="shared" si="9"/>
        <v/>
      </c>
      <c r="CM136" s="61" t="str">
        <f t="shared" si="9"/>
        <v/>
      </c>
      <c r="CN136" s="61" t="str">
        <f t="shared" si="9"/>
        <v/>
      </c>
      <c r="CO136" s="61" t="str">
        <f t="shared" si="9"/>
        <v/>
      </c>
      <c r="CP136" s="61" t="str">
        <f t="shared" si="9"/>
        <v/>
      </c>
      <c r="CQ136" s="61" t="str">
        <f t="shared" si="9"/>
        <v/>
      </c>
      <c r="CR136" s="61" t="str">
        <f t="shared" si="9"/>
        <v/>
      </c>
      <c r="CS136" s="61" t="str">
        <f t="shared" si="9"/>
        <v/>
      </c>
      <c r="CT136" s="61" t="str">
        <f t="shared" si="9"/>
        <v/>
      </c>
      <c r="CU136" s="61" t="str">
        <f t="shared" si="9"/>
        <v/>
      </c>
      <c r="CV136" s="61" t="str">
        <f t="shared" si="9"/>
        <v/>
      </c>
      <c r="CW136" s="61" t="str">
        <f t="shared" si="9"/>
        <v/>
      </c>
      <c r="CX136" s="61" t="str">
        <f t="shared" si="9"/>
        <v/>
      </c>
      <c r="CY136" s="61" t="str">
        <f t="shared" si="9"/>
        <v/>
      </c>
      <c r="CZ136" s="61" t="str">
        <f t="shared" si="9"/>
        <v/>
      </c>
      <c r="DA136" s="61" t="str">
        <f t="shared" si="9"/>
        <v/>
      </c>
      <c r="DB136" s="61" t="str">
        <f t="shared" si="9"/>
        <v/>
      </c>
      <c r="DC136" s="61" t="str">
        <f t="shared" si="9"/>
        <v/>
      </c>
      <c r="DD136" s="61" t="str">
        <f t="shared" si="9"/>
        <v/>
      </c>
      <c r="DE136" s="61" t="str">
        <f t="shared" si="9"/>
        <v/>
      </c>
      <c r="DF136" s="61" t="str">
        <f t="shared" si="9"/>
        <v/>
      </c>
      <c r="DG136" s="61" t="str">
        <f t="shared" si="9"/>
        <v/>
      </c>
      <c r="DH136" s="61" t="str">
        <f t="shared" si="9"/>
        <v/>
      </c>
      <c r="DI136" s="61" t="str">
        <f t="shared" si="9"/>
        <v/>
      </c>
      <c r="DJ136" s="61" t="str">
        <f t="shared" si="9"/>
        <v/>
      </c>
      <c r="DK136" s="61" t="str">
        <f t="shared" si="9"/>
        <v/>
      </c>
      <c r="DL136" s="61" t="str">
        <f t="shared" si="9"/>
        <v/>
      </c>
      <c r="DM136" s="61" t="str">
        <f t="shared" si="9"/>
        <v/>
      </c>
      <c r="DN136" s="61" t="str">
        <f t="shared" si="9"/>
        <v/>
      </c>
      <c r="DO136" s="61" t="str">
        <f t="shared" si="9"/>
        <v>差異あり</v>
      </c>
      <c r="DP136" s="61" t="str">
        <f t="shared" si="9"/>
        <v>差異あり</v>
      </c>
      <c r="DQ136" s="61" t="str">
        <f t="shared" si="9"/>
        <v/>
      </c>
      <c r="DR136" s="43"/>
    </row>
    <row r="137" s="41" customFormat="1" spans="1:122">
      <c r="A137" s="43"/>
      <c r="DR137" s="43"/>
    </row>
    <row r="138" s="41" customFormat="1" spans="1:122">
      <c r="A138" s="43"/>
      <c r="B138" s="43" t="s">
        <v>437</v>
      </c>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ht="27" spans="1:122">
      <c r="A139" s="43"/>
      <c r="B139" s="60" t="s">
        <v>249</v>
      </c>
      <c r="C139" s="60" t="s">
        <v>250</v>
      </c>
      <c r="D139" s="60" t="s">
        <v>251</v>
      </c>
      <c r="E139" s="60" t="s">
        <v>252</v>
      </c>
      <c r="F139" s="60" t="s">
        <v>253</v>
      </c>
      <c r="G139" s="60" t="s">
        <v>156</v>
      </c>
      <c r="H139" s="60" t="s">
        <v>254</v>
      </c>
      <c r="I139" s="60" t="s">
        <v>255</v>
      </c>
      <c r="J139" s="60" t="s">
        <v>256</v>
      </c>
      <c r="K139" s="60" t="s">
        <v>257</v>
      </c>
      <c r="L139" s="60" t="s">
        <v>258</v>
      </c>
      <c r="M139" s="60" t="s">
        <v>259</v>
      </c>
      <c r="N139" s="60" t="s">
        <v>260</v>
      </c>
      <c r="O139" s="60" t="s">
        <v>261</v>
      </c>
      <c r="P139" s="60" t="s">
        <v>262</v>
      </c>
      <c r="Q139" s="60" t="s">
        <v>263</v>
      </c>
      <c r="R139" s="60" t="s">
        <v>264</v>
      </c>
      <c r="S139" s="60" t="s">
        <v>265</v>
      </c>
      <c r="T139" s="60" t="s">
        <v>266</v>
      </c>
      <c r="U139" s="60" t="s">
        <v>267</v>
      </c>
      <c r="V139" s="60" t="s">
        <v>268</v>
      </c>
      <c r="W139" s="60" t="s">
        <v>269</v>
      </c>
      <c r="X139" s="60" t="s">
        <v>270</v>
      </c>
      <c r="Y139" s="60" t="s">
        <v>271</v>
      </c>
      <c r="Z139" s="60" t="s">
        <v>272</v>
      </c>
      <c r="AA139" s="60" t="s">
        <v>273</v>
      </c>
      <c r="AB139" s="60" t="s">
        <v>274</v>
      </c>
      <c r="AC139" s="60" t="s">
        <v>275</v>
      </c>
      <c r="AD139" s="60" t="s">
        <v>276</v>
      </c>
      <c r="AE139" s="60" t="s">
        <v>277</v>
      </c>
      <c r="AF139" s="60" t="s">
        <v>278</v>
      </c>
      <c r="AG139" s="60" t="s">
        <v>279</v>
      </c>
      <c r="AH139" s="60" t="s">
        <v>159</v>
      </c>
      <c r="AI139" s="60" t="s">
        <v>280</v>
      </c>
      <c r="AJ139" s="60" t="s">
        <v>157</v>
      </c>
      <c r="AK139" s="60" t="s">
        <v>281</v>
      </c>
      <c r="AL139" s="60" t="s">
        <v>282</v>
      </c>
      <c r="AM139" s="60" t="s">
        <v>283</v>
      </c>
      <c r="AN139" s="60" t="s">
        <v>284</v>
      </c>
      <c r="AO139" s="60" t="s">
        <v>285</v>
      </c>
      <c r="AP139" s="60" t="s">
        <v>286</v>
      </c>
      <c r="AQ139" s="60" t="s">
        <v>287</v>
      </c>
      <c r="AR139" s="60" t="s">
        <v>288</v>
      </c>
      <c r="AS139" s="60" t="s">
        <v>289</v>
      </c>
      <c r="AT139" s="60" t="s">
        <v>290</v>
      </c>
      <c r="AU139" s="60" t="s">
        <v>291</v>
      </c>
      <c r="AV139" s="60" t="s">
        <v>292</v>
      </c>
      <c r="AW139" s="60" t="s">
        <v>293</v>
      </c>
      <c r="AX139" s="60" t="s">
        <v>294</v>
      </c>
      <c r="AY139" s="60" t="s">
        <v>295</v>
      </c>
      <c r="AZ139" s="60" t="s">
        <v>296</v>
      </c>
      <c r="BA139" s="60" t="s">
        <v>297</v>
      </c>
      <c r="BB139" s="60" t="s">
        <v>298</v>
      </c>
      <c r="BC139" s="60" t="s">
        <v>299</v>
      </c>
      <c r="BD139" s="60" t="s">
        <v>300</v>
      </c>
      <c r="BE139" s="60" t="s">
        <v>301</v>
      </c>
      <c r="BF139" s="60" t="s">
        <v>302</v>
      </c>
      <c r="BG139" s="60" t="s">
        <v>303</v>
      </c>
      <c r="BH139" s="60" t="s">
        <v>304</v>
      </c>
      <c r="BI139" s="60" t="s">
        <v>305</v>
      </c>
      <c r="BJ139" s="60" t="s">
        <v>306</v>
      </c>
      <c r="BK139" s="60" t="s">
        <v>307</v>
      </c>
      <c r="BL139" s="60" t="s">
        <v>308</v>
      </c>
      <c r="BM139" s="60" t="s">
        <v>309</v>
      </c>
      <c r="BN139" s="60" t="s">
        <v>310</v>
      </c>
      <c r="BO139" s="60" t="s">
        <v>311</v>
      </c>
      <c r="BP139" s="60" t="s">
        <v>312</v>
      </c>
      <c r="BQ139" s="60" t="s">
        <v>313</v>
      </c>
      <c r="BR139" s="60" t="s">
        <v>314</v>
      </c>
      <c r="BS139" s="60" t="s">
        <v>315</v>
      </c>
      <c r="BT139" s="60" t="s">
        <v>316</v>
      </c>
      <c r="BU139" s="60" t="s">
        <v>317</v>
      </c>
      <c r="BV139" s="60" t="s">
        <v>318</v>
      </c>
      <c r="BW139" s="60" t="s">
        <v>319</v>
      </c>
      <c r="BX139" s="60" t="s">
        <v>320</v>
      </c>
      <c r="BY139" s="60" t="s">
        <v>321</v>
      </c>
      <c r="BZ139" s="60" t="s">
        <v>322</v>
      </c>
      <c r="CA139" s="60" t="s">
        <v>323</v>
      </c>
      <c r="CB139" s="60" t="s">
        <v>324</v>
      </c>
      <c r="CC139" s="60" t="s">
        <v>325</v>
      </c>
      <c r="CD139" s="60" t="s">
        <v>326</v>
      </c>
      <c r="CE139" s="60" t="s">
        <v>327</v>
      </c>
      <c r="CF139" s="60" t="s">
        <v>328</v>
      </c>
      <c r="CG139" s="60" t="s">
        <v>329</v>
      </c>
      <c r="CH139" s="60" t="s">
        <v>330</v>
      </c>
      <c r="CI139" s="60" t="s">
        <v>331</v>
      </c>
      <c r="CJ139" s="60" t="s">
        <v>332</v>
      </c>
      <c r="CK139" s="60" t="s">
        <v>333</v>
      </c>
      <c r="CL139" s="60" t="s">
        <v>334</v>
      </c>
      <c r="CM139" s="60" t="s">
        <v>335</v>
      </c>
      <c r="CN139" s="60" t="s">
        <v>336</v>
      </c>
      <c r="CO139" s="60" t="s">
        <v>337</v>
      </c>
      <c r="CP139" s="60" t="s">
        <v>338</v>
      </c>
      <c r="CQ139" s="60" t="s">
        <v>339</v>
      </c>
      <c r="CR139" s="60" t="s">
        <v>340</v>
      </c>
      <c r="CS139" s="60" t="s">
        <v>341</v>
      </c>
      <c r="CT139" s="60" t="s">
        <v>342</v>
      </c>
      <c r="CU139" s="60" t="s">
        <v>343</v>
      </c>
      <c r="CV139" s="60" t="s">
        <v>344</v>
      </c>
      <c r="CW139" s="60" t="s">
        <v>345</v>
      </c>
      <c r="CX139" s="60" t="s">
        <v>346</v>
      </c>
      <c r="CY139" s="60" t="s">
        <v>347</v>
      </c>
      <c r="CZ139" s="60" t="s">
        <v>348</v>
      </c>
      <c r="DA139" s="60" t="s">
        <v>349</v>
      </c>
      <c r="DB139" s="60" t="s">
        <v>350</v>
      </c>
      <c r="DC139" s="60" t="s">
        <v>351</v>
      </c>
      <c r="DD139" s="60" t="s">
        <v>352</v>
      </c>
      <c r="DE139" s="60" t="s">
        <v>353</v>
      </c>
      <c r="DF139" s="60" t="s">
        <v>354</v>
      </c>
      <c r="DG139" s="60" t="s">
        <v>355</v>
      </c>
      <c r="DH139" s="60" t="s">
        <v>356</v>
      </c>
      <c r="DI139" s="60" t="s">
        <v>357</v>
      </c>
      <c r="DJ139" s="60" t="s">
        <v>358</v>
      </c>
      <c r="DK139" s="60" t="s">
        <v>359</v>
      </c>
      <c r="DL139" s="60" t="s">
        <v>360</v>
      </c>
      <c r="DM139" s="60" t="s">
        <v>361</v>
      </c>
      <c r="DN139" s="60" t="s">
        <v>362</v>
      </c>
      <c r="DO139" s="60" t="s">
        <v>208</v>
      </c>
      <c r="DP139" s="60" t="s">
        <v>363</v>
      </c>
      <c r="DQ139" s="60" t="s">
        <v>364</v>
      </c>
      <c r="DR139"/>
    </row>
    <row r="140" s="41" customFormat="1" spans="1:122">
      <c r="A140" s="43" t="s">
        <v>441</v>
      </c>
      <c r="B140" s="75">
        <v>44874</v>
      </c>
      <c r="C140" s="75">
        <v>44874</v>
      </c>
      <c r="D140" s="76" t="s">
        <v>746</v>
      </c>
      <c r="E140" s="76" t="s">
        <v>366</v>
      </c>
      <c r="F140" s="76" t="s">
        <v>367</v>
      </c>
      <c r="G140" s="76" t="s">
        <v>393</v>
      </c>
      <c r="H140" s="77">
        <v>1</v>
      </c>
      <c r="I140" s="77">
        <v>0</v>
      </c>
      <c r="J140" s="76" t="s">
        <v>234</v>
      </c>
      <c r="K140" s="76" t="s">
        <v>369</v>
      </c>
      <c r="L140" s="76" t="s">
        <v>369</v>
      </c>
      <c r="M140" s="75">
        <v>44874</v>
      </c>
      <c r="N140" s="76" t="s">
        <v>747</v>
      </c>
      <c r="O140" s="76" t="s">
        <v>366</v>
      </c>
      <c r="P140" s="77">
        <v>0</v>
      </c>
      <c r="Q140" s="76" t="s">
        <v>748</v>
      </c>
      <c r="R140" s="76" t="s">
        <v>749</v>
      </c>
      <c r="S140" s="77">
        <v>12</v>
      </c>
      <c r="T140" s="76" t="s">
        <v>750</v>
      </c>
      <c r="U140" s="77">
        <v>2</v>
      </c>
      <c r="V140" s="76" t="s">
        <v>393</v>
      </c>
      <c r="W140" s="76" t="s">
        <v>374</v>
      </c>
      <c r="X140" s="76" t="s">
        <v>234</v>
      </c>
      <c r="Y140" s="76" t="s">
        <v>375</v>
      </c>
      <c r="Z140" s="76" t="s">
        <v>376</v>
      </c>
      <c r="AA140" s="76" t="s">
        <v>377</v>
      </c>
      <c r="AB140" s="76" t="s">
        <v>394</v>
      </c>
      <c r="AC140" s="77">
        <v>9000</v>
      </c>
      <c r="AD140" s="76" t="s">
        <v>379</v>
      </c>
      <c r="AE140" s="102">
        <v>44875.204849537</v>
      </c>
      <c r="AF140" s="76" t="s">
        <v>395</v>
      </c>
      <c r="AG140" s="76" t="s">
        <v>381</v>
      </c>
      <c r="AH140" s="76" t="s">
        <v>212</v>
      </c>
      <c r="AI140" s="76" t="s">
        <v>213</v>
      </c>
      <c r="AJ140" s="76" t="s">
        <v>210</v>
      </c>
      <c r="AK140" s="76" t="s">
        <v>366</v>
      </c>
      <c r="AL140" s="76" t="s">
        <v>382</v>
      </c>
      <c r="AM140" s="76" t="s">
        <v>366</v>
      </c>
      <c r="AN140" s="76" t="s">
        <v>233</v>
      </c>
      <c r="AO140" s="76" t="s">
        <v>366</v>
      </c>
      <c r="AP140" s="76" t="s">
        <v>379</v>
      </c>
      <c r="AQ140" s="76" t="s">
        <v>379</v>
      </c>
      <c r="AR140" s="76" t="s">
        <v>383</v>
      </c>
      <c r="AS140" s="76" t="s">
        <v>366</v>
      </c>
      <c r="AT140" s="76" t="s">
        <v>366</v>
      </c>
      <c r="AU140" s="77">
        <v>0</v>
      </c>
      <c r="AV140" s="76" t="s">
        <v>366</v>
      </c>
      <c r="AW140" s="76" t="s">
        <v>366</v>
      </c>
      <c r="AX140" s="76" t="s">
        <v>366</v>
      </c>
      <c r="AY140" s="76" t="s">
        <v>755</v>
      </c>
      <c r="AZ140" s="76" t="s">
        <v>756</v>
      </c>
      <c r="BA140" s="76" t="s">
        <v>232</v>
      </c>
      <c r="BB140" s="76" t="s">
        <v>379</v>
      </c>
      <c r="BC140" s="76" t="s">
        <v>382</v>
      </c>
      <c r="BD140" s="76" t="s">
        <v>757</v>
      </c>
      <c r="BE140" s="76" t="s">
        <v>382</v>
      </c>
      <c r="BF140" s="76" t="s">
        <v>387</v>
      </c>
      <c r="BG140" s="76" t="s">
        <v>387</v>
      </c>
      <c r="BH140" s="76" t="s">
        <v>240</v>
      </c>
      <c r="BI140" s="76" t="s">
        <v>234</v>
      </c>
      <c r="BJ140" s="76" t="s">
        <v>234</v>
      </c>
      <c r="BK140" s="76" t="s">
        <v>234</v>
      </c>
      <c r="BL140" s="76" t="s">
        <v>234</v>
      </c>
      <c r="BM140" s="76" t="s">
        <v>529</v>
      </c>
      <c r="BN140" s="76" t="s">
        <v>529</v>
      </c>
      <c r="BO140" s="76" t="s">
        <v>529</v>
      </c>
      <c r="BP140" s="76" t="s">
        <v>366</v>
      </c>
      <c r="BQ140" s="76" t="s">
        <v>366</v>
      </c>
      <c r="BR140" s="76" t="s">
        <v>366</v>
      </c>
      <c r="BS140" s="76" t="s">
        <v>388</v>
      </c>
      <c r="BT140" s="76" t="s">
        <v>382</v>
      </c>
      <c r="BU140" s="76" t="s">
        <v>388</v>
      </c>
      <c r="BV140" s="76" t="s">
        <v>382</v>
      </c>
      <c r="BW140" s="76" t="s">
        <v>523</v>
      </c>
      <c r="BX140" s="76" t="s">
        <v>382</v>
      </c>
      <c r="BY140" s="77">
        <v>1</v>
      </c>
      <c r="BZ140" s="77">
        <v>999112</v>
      </c>
      <c r="CA140" s="77">
        <v>0</v>
      </c>
      <c r="CB140" s="77">
        <v>14</v>
      </c>
      <c r="CC140" s="77">
        <v>9</v>
      </c>
      <c r="CD140" s="76" t="s">
        <v>219</v>
      </c>
      <c r="CE140" s="102">
        <v>45079.6727199074</v>
      </c>
      <c r="CF140" s="75" t="s">
        <v>389</v>
      </c>
      <c r="CG140" s="103">
        <v>45079.6713969213</v>
      </c>
      <c r="CH140" s="104">
        <v>0.671388888888889</v>
      </c>
      <c r="CI140" s="75" t="s">
        <v>389</v>
      </c>
      <c r="CJ140" s="76" t="s">
        <v>390</v>
      </c>
      <c r="CK140" s="76" t="s">
        <v>234</v>
      </c>
      <c r="CL140" s="76" t="s">
        <v>234</v>
      </c>
      <c r="CM140" s="76" t="s">
        <v>225</v>
      </c>
      <c r="CN140" s="76" t="s">
        <v>225</v>
      </c>
      <c r="CO140" s="76" t="s">
        <v>366</v>
      </c>
      <c r="CP140" s="76" t="s">
        <v>225</v>
      </c>
      <c r="CQ140" s="76" t="s">
        <v>391</v>
      </c>
      <c r="CR140" s="76" t="s">
        <v>225</v>
      </c>
      <c r="CS140" s="76" t="s">
        <v>234</v>
      </c>
      <c r="CT140" s="76" t="s">
        <v>234</v>
      </c>
      <c r="CU140" s="76" t="s">
        <v>234</v>
      </c>
      <c r="CV140" s="76" t="s">
        <v>225</v>
      </c>
      <c r="CW140" s="76" t="s">
        <v>234</v>
      </c>
      <c r="CX140" s="76" t="s">
        <v>234</v>
      </c>
      <c r="CY140" s="76" t="s">
        <v>225</v>
      </c>
      <c r="CZ140" s="76" t="s">
        <v>234</v>
      </c>
      <c r="DA140" s="76" t="s">
        <v>234</v>
      </c>
      <c r="DB140" s="76" t="s">
        <v>225</v>
      </c>
      <c r="DC140" s="76" t="s">
        <v>234</v>
      </c>
      <c r="DD140" s="76" t="s">
        <v>234</v>
      </c>
      <c r="DE140" s="76" t="s">
        <v>234</v>
      </c>
      <c r="DF140" s="76" t="s">
        <v>234</v>
      </c>
      <c r="DG140" s="76" t="s">
        <v>225</v>
      </c>
      <c r="DH140" s="76" t="s">
        <v>234</v>
      </c>
      <c r="DI140" s="76" t="s">
        <v>225</v>
      </c>
      <c r="DJ140" s="76" t="s">
        <v>225</v>
      </c>
      <c r="DK140" s="76" t="s">
        <v>225</v>
      </c>
      <c r="DL140" s="76" t="s">
        <v>382</v>
      </c>
      <c r="DM140" s="76" t="s">
        <v>382</v>
      </c>
      <c r="DN140" s="76" t="s">
        <v>382</v>
      </c>
      <c r="DO140" s="103">
        <v>45079.6713969213</v>
      </c>
      <c r="DP140" s="103">
        <v>45079.6713969213</v>
      </c>
      <c r="DQ140" s="76" t="s">
        <v>758</v>
      </c>
      <c r="DR140"/>
    </row>
    <row r="141" s="41" customFormat="1" spans="1:122">
      <c r="A141" s="43" t="s">
        <v>442</v>
      </c>
      <c r="B141" s="45">
        <v>44874</v>
      </c>
      <c r="C141" s="45">
        <v>44874</v>
      </c>
      <c r="D141" s="46" t="s">
        <v>746</v>
      </c>
      <c r="E141" s="46" t="s">
        <v>366</v>
      </c>
      <c r="F141" s="46" t="s">
        <v>367</v>
      </c>
      <c r="G141" s="46" t="s">
        <v>393</v>
      </c>
      <c r="H141" s="47">
        <v>1</v>
      </c>
      <c r="I141" s="47">
        <v>0</v>
      </c>
      <c r="J141" s="46" t="s">
        <v>234</v>
      </c>
      <c r="K141" s="46" t="s">
        <v>369</v>
      </c>
      <c r="L141" s="46" t="s">
        <v>369</v>
      </c>
      <c r="M141" s="45">
        <v>44874</v>
      </c>
      <c r="N141" s="46" t="s">
        <v>747</v>
      </c>
      <c r="O141" s="46" t="s">
        <v>366</v>
      </c>
      <c r="P141" s="47">
        <v>0</v>
      </c>
      <c r="Q141" s="46" t="s">
        <v>748</v>
      </c>
      <c r="R141" s="46" t="s">
        <v>749</v>
      </c>
      <c r="S141" s="47">
        <v>12</v>
      </c>
      <c r="T141" s="46" t="s">
        <v>750</v>
      </c>
      <c r="U141" s="47">
        <v>2</v>
      </c>
      <c r="V141" s="46" t="s">
        <v>393</v>
      </c>
      <c r="W141" s="46" t="s">
        <v>374</v>
      </c>
      <c r="X141" s="46" t="s">
        <v>234</v>
      </c>
      <c r="Y141" s="46" t="s">
        <v>375</v>
      </c>
      <c r="Z141" s="46" t="s">
        <v>376</v>
      </c>
      <c r="AA141" s="46" t="s">
        <v>377</v>
      </c>
      <c r="AB141" s="46" t="s">
        <v>394</v>
      </c>
      <c r="AC141" s="47">
        <v>9000</v>
      </c>
      <c r="AD141" s="46" t="s">
        <v>379</v>
      </c>
      <c r="AE141" s="62">
        <v>44875.204849537</v>
      </c>
      <c r="AF141" s="46" t="s">
        <v>395</v>
      </c>
      <c r="AG141" s="46" t="s">
        <v>381</v>
      </c>
      <c r="AH141" s="46" t="s">
        <v>212</v>
      </c>
      <c r="AI141" s="46" t="s">
        <v>213</v>
      </c>
      <c r="AJ141" s="46" t="s">
        <v>210</v>
      </c>
      <c r="AK141" s="46" t="s">
        <v>366</v>
      </c>
      <c r="AL141" s="46" t="s">
        <v>382</v>
      </c>
      <c r="AM141" s="46" t="s">
        <v>366</v>
      </c>
      <c r="AN141" s="46" t="s">
        <v>233</v>
      </c>
      <c r="AO141" s="46" t="s">
        <v>366</v>
      </c>
      <c r="AP141" s="46" t="s">
        <v>379</v>
      </c>
      <c r="AQ141" s="46" t="s">
        <v>379</v>
      </c>
      <c r="AR141" s="46" t="s">
        <v>383</v>
      </c>
      <c r="AS141" s="46" t="s">
        <v>366</v>
      </c>
      <c r="AT141" s="46" t="s">
        <v>366</v>
      </c>
      <c r="AU141" s="47">
        <v>0</v>
      </c>
      <c r="AV141" s="46" t="s">
        <v>366</v>
      </c>
      <c r="AW141" s="46" t="s">
        <v>366</v>
      </c>
      <c r="AX141" s="46" t="s">
        <v>366</v>
      </c>
      <c r="AY141" s="46" t="s">
        <v>755</v>
      </c>
      <c r="AZ141" s="46" t="s">
        <v>756</v>
      </c>
      <c r="BA141" s="46" t="s">
        <v>232</v>
      </c>
      <c r="BB141" s="46" t="s">
        <v>379</v>
      </c>
      <c r="BC141" s="46" t="s">
        <v>382</v>
      </c>
      <c r="BD141" s="46" t="s">
        <v>757</v>
      </c>
      <c r="BE141" s="46" t="s">
        <v>382</v>
      </c>
      <c r="BF141" s="46" t="s">
        <v>387</v>
      </c>
      <c r="BG141" s="46" t="s">
        <v>387</v>
      </c>
      <c r="BH141" s="46" t="s">
        <v>240</v>
      </c>
      <c r="BI141" s="46" t="s">
        <v>234</v>
      </c>
      <c r="BJ141" s="46" t="s">
        <v>234</v>
      </c>
      <c r="BK141" s="46" t="s">
        <v>234</v>
      </c>
      <c r="BL141" s="46" t="s">
        <v>234</v>
      </c>
      <c r="BM141" s="46" t="s">
        <v>529</v>
      </c>
      <c r="BN141" s="46" t="s">
        <v>529</v>
      </c>
      <c r="BO141" s="46" t="s">
        <v>529</v>
      </c>
      <c r="BP141" s="46" t="s">
        <v>366</v>
      </c>
      <c r="BQ141" s="46" t="s">
        <v>366</v>
      </c>
      <c r="BR141" s="46" t="s">
        <v>366</v>
      </c>
      <c r="BS141" s="46" t="s">
        <v>388</v>
      </c>
      <c r="BT141" s="46" t="s">
        <v>382</v>
      </c>
      <c r="BU141" s="46" t="s">
        <v>388</v>
      </c>
      <c r="BV141" s="46" t="s">
        <v>382</v>
      </c>
      <c r="BW141" s="46" t="s">
        <v>523</v>
      </c>
      <c r="BX141" s="46" t="s">
        <v>382</v>
      </c>
      <c r="BY141" s="47">
        <v>17</v>
      </c>
      <c r="BZ141" s="47">
        <v>999112</v>
      </c>
      <c r="CA141" s="47">
        <v>0</v>
      </c>
      <c r="CB141" s="47">
        <v>48</v>
      </c>
      <c r="CC141" s="47">
        <v>7</v>
      </c>
      <c r="CD141" s="46" t="s">
        <v>219</v>
      </c>
      <c r="CE141" s="62">
        <v>45083.5820949074</v>
      </c>
      <c r="CF141" s="45" t="s">
        <v>389</v>
      </c>
      <c r="CG141" s="66">
        <v>45083.579464213</v>
      </c>
      <c r="CH141" s="67">
        <v>0.579456018518518</v>
      </c>
      <c r="CI141" s="45" t="s">
        <v>389</v>
      </c>
      <c r="CJ141" s="46" t="s">
        <v>390</v>
      </c>
      <c r="CK141" s="46" t="s">
        <v>234</v>
      </c>
      <c r="CL141" s="46" t="s">
        <v>234</v>
      </c>
      <c r="CM141" s="46" t="s">
        <v>225</v>
      </c>
      <c r="CN141" s="46" t="s">
        <v>225</v>
      </c>
      <c r="CO141" s="46" t="s">
        <v>366</v>
      </c>
      <c r="CP141" s="46" t="s">
        <v>225</v>
      </c>
      <c r="CQ141" s="46" t="s">
        <v>391</v>
      </c>
      <c r="CR141" s="46" t="s">
        <v>225</v>
      </c>
      <c r="CS141" s="46" t="s">
        <v>234</v>
      </c>
      <c r="CT141" s="46" t="s">
        <v>234</v>
      </c>
      <c r="CU141" s="46" t="s">
        <v>234</v>
      </c>
      <c r="CV141" s="46" t="s">
        <v>225</v>
      </c>
      <c r="CW141" s="46" t="s">
        <v>234</v>
      </c>
      <c r="CX141" s="46" t="s">
        <v>234</v>
      </c>
      <c r="CY141" s="46" t="s">
        <v>225</v>
      </c>
      <c r="CZ141" s="46" t="s">
        <v>234</v>
      </c>
      <c r="DA141" s="46" t="s">
        <v>234</v>
      </c>
      <c r="DB141" s="46" t="s">
        <v>225</v>
      </c>
      <c r="DC141" s="46" t="s">
        <v>234</v>
      </c>
      <c r="DD141" s="46" t="s">
        <v>234</v>
      </c>
      <c r="DE141" s="46" t="s">
        <v>234</v>
      </c>
      <c r="DF141" s="46" t="s">
        <v>234</v>
      </c>
      <c r="DG141" s="46" t="s">
        <v>225</v>
      </c>
      <c r="DH141" s="46" t="s">
        <v>234</v>
      </c>
      <c r="DI141" s="46" t="s">
        <v>225</v>
      </c>
      <c r="DJ141" s="46" t="s">
        <v>225</v>
      </c>
      <c r="DK141" s="46" t="s">
        <v>225</v>
      </c>
      <c r="DL141" s="46" t="s">
        <v>382</v>
      </c>
      <c r="DM141" s="46" t="s">
        <v>382</v>
      </c>
      <c r="DN141" s="46" t="s">
        <v>382</v>
      </c>
      <c r="DO141" s="66">
        <v>45083.579464213</v>
      </c>
      <c r="DP141" s="66">
        <v>45083.579464213</v>
      </c>
      <c r="DQ141" s="46" t="s">
        <v>758</v>
      </c>
      <c r="DR141"/>
    </row>
    <row r="142" s="41" customFormat="1" spans="1:122">
      <c r="A142" s="43"/>
      <c r="B142" s="61" t="str">
        <f t="shared" ref="B142:BM142" si="10">IF(B140&lt;&gt;B141,"差異あり","")</f>
        <v/>
      </c>
      <c r="C142" s="61" t="str">
        <f t="shared" si="10"/>
        <v/>
      </c>
      <c r="D142" s="61" t="str">
        <f t="shared" si="10"/>
        <v/>
      </c>
      <c r="E142" s="61" t="str">
        <f t="shared" si="10"/>
        <v/>
      </c>
      <c r="F142" s="61" t="str">
        <f t="shared" si="10"/>
        <v/>
      </c>
      <c r="G142" s="61" t="str">
        <f t="shared" si="10"/>
        <v/>
      </c>
      <c r="H142" s="61" t="str">
        <f t="shared" si="10"/>
        <v/>
      </c>
      <c r="I142" s="61" t="str">
        <f t="shared" si="10"/>
        <v/>
      </c>
      <c r="J142" s="61" t="str">
        <f t="shared" si="10"/>
        <v/>
      </c>
      <c r="K142" s="61" t="str">
        <f t="shared" si="10"/>
        <v/>
      </c>
      <c r="L142" s="61" t="str">
        <f t="shared" si="10"/>
        <v/>
      </c>
      <c r="M142" s="61" t="str">
        <f t="shared" si="10"/>
        <v/>
      </c>
      <c r="N142" s="61" t="str">
        <f t="shared" si="10"/>
        <v/>
      </c>
      <c r="O142" s="61" t="str">
        <f t="shared" si="10"/>
        <v/>
      </c>
      <c r="P142" s="61" t="str">
        <f t="shared" si="10"/>
        <v/>
      </c>
      <c r="Q142" s="61" t="str">
        <f t="shared" si="10"/>
        <v/>
      </c>
      <c r="R142" s="61" t="str">
        <f t="shared" si="10"/>
        <v/>
      </c>
      <c r="S142" s="61" t="str">
        <f t="shared" si="10"/>
        <v/>
      </c>
      <c r="T142" s="61" t="str">
        <f t="shared" si="10"/>
        <v/>
      </c>
      <c r="U142" s="61" t="str">
        <f t="shared" si="10"/>
        <v/>
      </c>
      <c r="V142" s="61" t="str">
        <f t="shared" si="10"/>
        <v/>
      </c>
      <c r="W142" s="61" t="str">
        <f t="shared" si="10"/>
        <v/>
      </c>
      <c r="X142" s="61" t="str">
        <f t="shared" si="10"/>
        <v/>
      </c>
      <c r="Y142" s="61" t="str">
        <f t="shared" si="10"/>
        <v/>
      </c>
      <c r="Z142" s="61" t="str">
        <f t="shared" si="10"/>
        <v/>
      </c>
      <c r="AA142" s="61" t="str">
        <f t="shared" si="10"/>
        <v/>
      </c>
      <c r="AB142" s="61" t="str">
        <f t="shared" si="10"/>
        <v/>
      </c>
      <c r="AC142" s="61" t="str">
        <f t="shared" si="10"/>
        <v/>
      </c>
      <c r="AD142" s="61" t="str">
        <f t="shared" si="10"/>
        <v/>
      </c>
      <c r="AE142" s="61" t="str">
        <f t="shared" si="10"/>
        <v/>
      </c>
      <c r="AF142" s="61" t="str">
        <f t="shared" si="10"/>
        <v/>
      </c>
      <c r="AG142" s="61" t="str">
        <f t="shared" si="10"/>
        <v/>
      </c>
      <c r="AH142" s="61" t="str">
        <f t="shared" si="10"/>
        <v/>
      </c>
      <c r="AI142" s="61" t="str">
        <f t="shared" si="10"/>
        <v/>
      </c>
      <c r="AJ142" s="61" t="str">
        <f t="shared" si="10"/>
        <v/>
      </c>
      <c r="AK142" s="61" t="str">
        <f t="shared" si="10"/>
        <v/>
      </c>
      <c r="AL142" s="61" t="str">
        <f t="shared" si="10"/>
        <v/>
      </c>
      <c r="AM142" s="61" t="str">
        <f t="shared" si="10"/>
        <v/>
      </c>
      <c r="AN142" s="61" t="str">
        <f t="shared" si="10"/>
        <v/>
      </c>
      <c r="AO142" s="61" t="str">
        <f t="shared" si="10"/>
        <v/>
      </c>
      <c r="AP142" s="61" t="str">
        <f t="shared" si="10"/>
        <v/>
      </c>
      <c r="AQ142" s="61" t="str">
        <f t="shared" si="10"/>
        <v/>
      </c>
      <c r="AR142" s="61" t="str">
        <f t="shared" si="10"/>
        <v/>
      </c>
      <c r="AS142" s="61" t="str">
        <f t="shared" si="10"/>
        <v/>
      </c>
      <c r="AT142" s="61" t="str">
        <f t="shared" si="10"/>
        <v/>
      </c>
      <c r="AU142" s="61" t="str">
        <f t="shared" si="10"/>
        <v/>
      </c>
      <c r="AV142" s="61" t="str">
        <f t="shared" si="10"/>
        <v/>
      </c>
      <c r="AW142" s="61" t="str">
        <f t="shared" si="10"/>
        <v/>
      </c>
      <c r="AX142" s="61" t="str">
        <f t="shared" si="10"/>
        <v/>
      </c>
      <c r="AY142" s="61" t="str">
        <f t="shared" si="10"/>
        <v/>
      </c>
      <c r="AZ142" s="61" t="str">
        <f t="shared" si="10"/>
        <v/>
      </c>
      <c r="BA142" s="61" t="str">
        <f t="shared" si="10"/>
        <v/>
      </c>
      <c r="BB142" s="61" t="str">
        <f t="shared" si="10"/>
        <v/>
      </c>
      <c r="BC142" s="61" t="str">
        <f t="shared" si="10"/>
        <v/>
      </c>
      <c r="BD142" s="61" t="str">
        <f t="shared" si="10"/>
        <v/>
      </c>
      <c r="BE142" s="61" t="str">
        <f t="shared" si="10"/>
        <v/>
      </c>
      <c r="BF142" s="61" t="str">
        <f t="shared" si="10"/>
        <v/>
      </c>
      <c r="BG142" s="61" t="str">
        <f t="shared" si="10"/>
        <v/>
      </c>
      <c r="BH142" s="61" t="str">
        <f t="shared" si="10"/>
        <v/>
      </c>
      <c r="BI142" s="61" t="str">
        <f t="shared" si="10"/>
        <v/>
      </c>
      <c r="BJ142" s="61" t="str">
        <f t="shared" si="10"/>
        <v/>
      </c>
      <c r="BK142" s="61" t="str">
        <f t="shared" si="10"/>
        <v/>
      </c>
      <c r="BL142" s="61" t="str">
        <f t="shared" si="10"/>
        <v/>
      </c>
      <c r="BM142" s="61" t="str">
        <f t="shared" si="10"/>
        <v/>
      </c>
      <c r="BN142" s="61" t="str">
        <f t="shared" ref="BN142:DQ142" si="11">IF(BN140&lt;&gt;BN141,"差異あり","")</f>
        <v/>
      </c>
      <c r="BO142" s="61" t="str">
        <f t="shared" si="11"/>
        <v/>
      </c>
      <c r="BP142" s="61" t="str">
        <f t="shared" si="11"/>
        <v/>
      </c>
      <c r="BQ142" s="61" t="str">
        <f t="shared" si="11"/>
        <v/>
      </c>
      <c r="BR142" s="61" t="str">
        <f t="shared" si="11"/>
        <v/>
      </c>
      <c r="BS142" s="61" t="str">
        <f t="shared" si="11"/>
        <v/>
      </c>
      <c r="BT142" s="61" t="str">
        <f t="shared" si="11"/>
        <v/>
      </c>
      <c r="BU142" s="61" t="str">
        <f t="shared" si="11"/>
        <v/>
      </c>
      <c r="BV142" s="61" t="str">
        <f t="shared" si="11"/>
        <v/>
      </c>
      <c r="BW142" s="61" t="str">
        <f t="shared" si="11"/>
        <v/>
      </c>
      <c r="BX142" s="61" t="str">
        <f t="shared" si="11"/>
        <v/>
      </c>
      <c r="BY142" s="61" t="str">
        <f t="shared" si="11"/>
        <v>差異あり</v>
      </c>
      <c r="BZ142" s="61" t="str">
        <f t="shared" si="11"/>
        <v/>
      </c>
      <c r="CA142" s="61" t="str">
        <f t="shared" si="11"/>
        <v/>
      </c>
      <c r="CB142" s="61" t="str">
        <f t="shared" si="11"/>
        <v>差異あり</v>
      </c>
      <c r="CC142" s="61" t="str">
        <f t="shared" si="11"/>
        <v>差異あり</v>
      </c>
      <c r="CD142" s="61" t="str">
        <f t="shared" si="11"/>
        <v/>
      </c>
      <c r="CE142" s="61" t="str">
        <f t="shared" si="11"/>
        <v>差異あり</v>
      </c>
      <c r="CF142" s="61" t="str">
        <f t="shared" si="11"/>
        <v/>
      </c>
      <c r="CG142" s="61" t="str">
        <f t="shared" si="11"/>
        <v>差異あり</v>
      </c>
      <c r="CH142" s="61" t="str">
        <f t="shared" si="11"/>
        <v>差異あり</v>
      </c>
      <c r="CI142" s="61" t="str">
        <f t="shared" si="11"/>
        <v/>
      </c>
      <c r="CJ142" s="61" t="str">
        <f t="shared" si="11"/>
        <v/>
      </c>
      <c r="CK142" s="61" t="str">
        <f t="shared" si="11"/>
        <v/>
      </c>
      <c r="CL142" s="61" t="str">
        <f t="shared" si="11"/>
        <v/>
      </c>
      <c r="CM142" s="61" t="str">
        <f t="shared" si="11"/>
        <v/>
      </c>
      <c r="CN142" s="61" t="str">
        <f t="shared" si="11"/>
        <v/>
      </c>
      <c r="CO142" s="61" t="str">
        <f t="shared" si="11"/>
        <v/>
      </c>
      <c r="CP142" s="61" t="str">
        <f t="shared" si="11"/>
        <v/>
      </c>
      <c r="CQ142" s="61" t="str">
        <f t="shared" si="11"/>
        <v/>
      </c>
      <c r="CR142" s="61" t="str">
        <f t="shared" si="11"/>
        <v/>
      </c>
      <c r="CS142" s="61" t="str">
        <f t="shared" si="11"/>
        <v/>
      </c>
      <c r="CT142" s="61" t="str">
        <f t="shared" si="11"/>
        <v/>
      </c>
      <c r="CU142" s="61" t="str">
        <f t="shared" si="11"/>
        <v/>
      </c>
      <c r="CV142" s="61" t="str">
        <f t="shared" si="11"/>
        <v/>
      </c>
      <c r="CW142" s="61" t="str">
        <f t="shared" si="11"/>
        <v/>
      </c>
      <c r="CX142" s="61" t="str">
        <f t="shared" si="11"/>
        <v/>
      </c>
      <c r="CY142" s="61" t="str">
        <f t="shared" si="11"/>
        <v/>
      </c>
      <c r="CZ142" s="61" t="str">
        <f t="shared" si="11"/>
        <v/>
      </c>
      <c r="DA142" s="61" t="str">
        <f t="shared" si="11"/>
        <v/>
      </c>
      <c r="DB142" s="61" t="str">
        <f t="shared" si="11"/>
        <v/>
      </c>
      <c r="DC142" s="61" t="str">
        <f t="shared" si="11"/>
        <v/>
      </c>
      <c r="DD142" s="61" t="str">
        <f t="shared" si="11"/>
        <v/>
      </c>
      <c r="DE142" s="61" t="str">
        <f t="shared" si="11"/>
        <v/>
      </c>
      <c r="DF142" s="61" t="str">
        <f t="shared" si="11"/>
        <v/>
      </c>
      <c r="DG142" s="61" t="str">
        <f t="shared" si="11"/>
        <v/>
      </c>
      <c r="DH142" s="61" t="str">
        <f t="shared" si="11"/>
        <v/>
      </c>
      <c r="DI142" s="61" t="str">
        <f t="shared" si="11"/>
        <v/>
      </c>
      <c r="DJ142" s="61" t="str">
        <f t="shared" si="11"/>
        <v/>
      </c>
      <c r="DK142" s="61" t="str">
        <f t="shared" si="11"/>
        <v/>
      </c>
      <c r="DL142" s="61" t="str">
        <f t="shared" si="11"/>
        <v/>
      </c>
      <c r="DM142" s="61" t="str">
        <f t="shared" si="11"/>
        <v/>
      </c>
      <c r="DN142" s="61" t="str">
        <f t="shared" si="11"/>
        <v/>
      </c>
      <c r="DO142" s="61" t="str">
        <f t="shared" si="11"/>
        <v>差異あり</v>
      </c>
      <c r="DP142" s="61" t="str">
        <f t="shared" si="11"/>
        <v>差異あり</v>
      </c>
      <c r="DQ142" s="61" t="str">
        <f t="shared" si="11"/>
        <v/>
      </c>
      <c r="DR142" s="43"/>
    </row>
    <row r="143" s="41" customFormat="1" spans="1:122">
      <c r="A143" s="43"/>
      <c r="DR143" s="43"/>
    </row>
    <row r="144" s="41" customFormat="1" spans="2:122">
      <c r="B144" s="43" t="s">
        <v>438</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41" customFormat="1" ht="27" spans="1:122">
      <c r="A145" s="43"/>
      <c r="B145" s="60" t="s">
        <v>249</v>
      </c>
      <c r="C145" s="60" t="s">
        <v>250</v>
      </c>
      <c r="D145" s="60" t="s">
        <v>251</v>
      </c>
      <c r="E145" s="60" t="s">
        <v>252</v>
      </c>
      <c r="F145" s="60" t="s">
        <v>253</v>
      </c>
      <c r="G145" s="60" t="s">
        <v>156</v>
      </c>
      <c r="H145" s="60" t="s">
        <v>254</v>
      </c>
      <c r="I145" s="60" t="s">
        <v>255</v>
      </c>
      <c r="J145" s="60" t="s">
        <v>256</v>
      </c>
      <c r="K145" s="60" t="s">
        <v>257</v>
      </c>
      <c r="L145" s="60" t="s">
        <v>258</v>
      </c>
      <c r="M145" s="60" t="s">
        <v>259</v>
      </c>
      <c r="N145" s="60" t="s">
        <v>260</v>
      </c>
      <c r="O145" s="60" t="s">
        <v>261</v>
      </c>
      <c r="P145" s="60" t="s">
        <v>262</v>
      </c>
      <c r="Q145" s="60" t="s">
        <v>263</v>
      </c>
      <c r="R145" s="60" t="s">
        <v>264</v>
      </c>
      <c r="S145" s="60" t="s">
        <v>265</v>
      </c>
      <c r="T145" s="60" t="s">
        <v>266</v>
      </c>
      <c r="U145" s="60" t="s">
        <v>267</v>
      </c>
      <c r="V145" s="60" t="s">
        <v>268</v>
      </c>
      <c r="W145" s="60" t="s">
        <v>269</v>
      </c>
      <c r="X145" s="60" t="s">
        <v>270</v>
      </c>
      <c r="Y145" s="60" t="s">
        <v>271</v>
      </c>
      <c r="Z145" s="60" t="s">
        <v>272</v>
      </c>
      <c r="AA145" s="60" t="s">
        <v>273</v>
      </c>
      <c r="AB145" s="60" t="s">
        <v>274</v>
      </c>
      <c r="AC145" s="60" t="s">
        <v>275</v>
      </c>
      <c r="AD145" s="60" t="s">
        <v>276</v>
      </c>
      <c r="AE145" s="60" t="s">
        <v>277</v>
      </c>
      <c r="AF145" s="60" t="s">
        <v>278</v>
      </c>
      <c r="AG145" s="60" t="s">
        <v>279</v>
      </c>
      <c r="AH145" s="60" t="s">
        <v>159</v>
      </c>
      <c r="AI145" s="60" t="s">
        <v>280</v>
      </c>
      <c r="AJ145" s="60" t="s">
        <v>157</v>
      </c>
      <c r="AK145" s="60" t="s">
        <v>281</v>
      </c>
      <c r="AL145" s="60" t="s">
        <v>282</v>
      </c>
      <c r="AM145" s="60" t="s">
        <v>283</v>
      </c>
      <c r="AN145" s="60" t="s">
        <v>284</v>
      </c>
      <c r="AO145" s="60" t="s">
        <v>285</v>
      </c>
      <c r="AP145" s="60" t="s">
        <v>286</v>
      </c>
      <c r="AQ145" s="60" t="s">
        <v>287</v>
      </c>
      <c r="AR145" s="60" t="s">
        <v>288</v>
      </c>
      <c r="AS145" s="60" t="s">
        <v>289</v>
      </c>
      <c r="AT145" s="60" t="s">
        <v>290</v>
      </c>
      <c r="AU145" s="60" t="s">
        <v>291</v>
      </c>
      <c r="AV145" s="60" t="s">
        <v>292</v>
      </c>
      <c r="AW145" s="60" t="s">
        <v>293</v>
      </c>
      <c r="AX145" s="60" t="s">
        <v>294</v>
      </c>
      <c r="AY145" s="60" t="s">
        <v>295</v>
      </c>
      <c r="AZ145" s="60" t="s">
        <v>296</v>
      </c>
      <c r="BA145" s="60" t="s">
        <v>297</v>
      </c>
      <c r="BB145" s="60" t="s">
        <v>298</v>
      </c>
      <c r="BC145" s="60" t="s">
        <v>299</v>
      </c>
      <c r="BD145" s="60" t="s">
        <v>300</v>
      </c>
      <c r="BE145" s="60" t="s">
        <v>301</v>
      </c>
      <c r="BF145" s="60" t="s">
        <v>302</v>
      </c>
      <c r="BG145" s="60" t="s">
        <v>303</v>
      </c>
      <c r="BH145" s="60" t="s">
        <v>304</v>
      </c>
      <c r="BI145" s="60" t="s">
        <v>305</v>
      </c>
      <c r="BJ145" s="60" t="s">
        <v>306</v>
      </c>
      <c r="BK145" s="60" t="s">
        <v>307</v>
      </c>
      <c r="BL145" s="60" t="s">
        <v>308</v>
      </c>
      <c r="BM145" s="60" t="s">
        <v>309</v>
      </c>
      <c r="BN145" s="60" t="s">
        <v>310</v>
      </c>
      <c r="BO145" s="60" t="s">
        <v>311</v>
      </c>
      <c r="BP145" s="60" t="s">
        <v>312</v>
      </c>
      <c r="BQ145" s="60" t="s">
        <v>313</v>
      </c>
      <c r="BR145" s="60" t="s">
        <v>314</v>
      </c>
      <c r="BS145" s="60" t="s">
        <v>315</v>
      </c>
      <c r="BT145" s="60" t="s">
        <v>316</v>
      </c>
      <c r="BU145" s="60" t="s">
        <v>317</v>
      </c>
      <c r="BV145" s="60" t="s">
        <v>318</v>
      </c>
      <c r="BW145" s="60" t="s">
        <v>319</v>
      </c>
      <c r="BX145" s="60" t="s">
        <v>320</v>
      </c>
      <c r="BY145" s="60" t="s">
        <v>321</v>
      </c>
      <c r="BZ145" s="60" t="s">
        <v>322</v>
      </c>
      <c r="CA145" s="60" t="s">
        <v>323</v>
      </c>
      <c r="CB145" s="60" t="s">
        <v>324</v>
      </c>
      <c r="CC145" s="60" t="s">
        <v>325</v>
      </c>
      <c r="CD145" s="60" t="s">
        <v>326</v>
      </c>
      <c r="CE145" s="60" t="s">
        <v>327</v>
      </c>
      <c r="CF145" s="60" t="s">
        <v>328</v>
      </c>
      <c r="CG145" s="60" t="s">
        <v>329</v>
      </c>
      <c r="CH145" s="60" t="s">
        <v>330</v>
      </c>
      <c r="CI145" s="60" t="s">
        <v>331</v>
      </c>
      <c r="CJ145" s="60" t="s">
        <v>332</v>
      </c>
      <c r="CK145" s="60" t="s">
        <v>333</v>
      </c>
      <c r="CL145" s="60" t="s">
        <v>334</v>
      </c>
      <c r="CM145" s="60" t="s">
        <v>335</v>
      </c>
      <c r="CN145" s="60" t="s">
        <v>336</v>
      </c>
      <c r="CO145" s="60" t="s">
        <v>337</v>
      </c>
      <c r="CP145" s="60" t="s">
        <v>338</v>
      </c>
      <c r="CQ145" s="60" t="s">
        <v>339</v>
      </c>
      <c r="CR145" s="60" t="s">
        <v>340</v>
      </c>
      <c r="CS145" s="60" t="s">
        <v>341</v>
      </c>
      <c r="CT145" s="60" t="s">
        <v>342</v>
      </c>
      <c r="CU145" s="60" t="s">
        <v>343</v>
      </c>
      <c r="CV145" s="60" t="s">
        <v>344</v>
      </c>
      <c r="CW145" s="60" t="s">
        <v>345</v>
      </c>
      <c r="CX145" s="60" t="s">
        <v>346</v>
      </c>
      <c r="CY145" s="60" t="s">
        <v>347</v>
      </c>
      <c r="CZ145" s="60" t="s">
        <v>348</v>
      </c>
      <c r="DA145" s="60" t="s">
        <v>349</v>
      </c>
      <c r="DB145" s="60" t="s">
        <v>350</v>
      </c>
      <c r="DC145" s="60" t="s">
        <v>351</v>
      </c>
      <c r="DD145" s="60" t="s">
        <v>352</v>
      </c>
      <c r="DE145" s="60" t="s">
        <v>353</v>
      </c>
      <c r="DF145" s="60" t="s">
        <v>354</v>
      </c>
      <c r="DG145" s="60" t="s">
        <v>355</v>
      </c>
      <c r="DH145" s="60" t="s">
        <v>356</v>
      </c>
      <c r="DI145" s="60" t="s">
        <v>357</v>
      </c>
      <c r="DJ145" s="60" t="s">
        <v>358</v>
      </c>
      <c r="DK145" s="60" t="s">
        <v>359</v>
      </c>
      <c r="DL145" s="60" t="s">
        <v>360</v>
      </c>
      <c r="DM145" s="60" t="s">
        <v>361</v>
      </c>
      <c r="DN145" s="60" t="s">
        <v>362</v>
      </c>
      <c r="DO145" s="60" t="s">
        <v>208</v>
      </c>
      <c r="DP145" s="60" t="s">
        <v>363</v>
      </c>
      <c r="DQ145" s="60" t="s">
        <v>364</v>
      </c>
      <c r="DR145"/>
    </row>
    <row r="146" s="41" customFormat="1" spans="1:122">
      <c r="A146" s="43" t="s">
        <v>441</v>
      </c>
      <c r="B146" s="75">
        <v>44874</v>
      </c>
      <c r="C146" s="75">
        <v>44874</v>
      </c>
      <c r="D146" s="76" t="s">
        <v>746</v>
      </c>
      <c r="E146" s="76" t="s">
        <v>366</v>
      </c>
      <c r="F146" s="76" t="s">
        <v>367</v>
      </c>
      <c r="G146" s="76" t="s">
        <v>401</v>
      </c>
      <c r="H146" s="77">
        <v>1</v>
      </c>
      <c r="I146" s="77">
        <v>0</v>
      </c>
      <c r="J146" s="76" t="s">
        <v>234</v>
      </c>
      <c r="K146" s="76" t="s">
        <v>369</v>
      </c>
      <c r="L146" s="76" t="s">
        <v>369</v>
      </c>
      <c r="M146" s="75">
        <v>44874</v>
      </c>
      <c r="N146" s="76" t="s">
        <v>747</v>
      </c>
      <c r="O146" s="76" t="s">
        <v>366</v>
      </c>
      <c r="P146" s="77">
        <v>0</v>
      </c>
      <c r="Q146" s="76" t="s">
        <v>748</v>
      </c>
      <c r="R146" s="76" t="s">
        <v>749</v>
      </c>
      <c r="S146" s="77">
        <v>12</v>
      </c>
      <c r="T146" s="76" t="s">
        <v>750</v>
      </c>
      <c r="U146" s="77">
        <v>2</v>
      </c>
      <c r="V146" s="76" t="s">
        <v>401</v>
      </c>
      <c r="W146" s="76" t="s">
        <v>374</v>
      </c>
      <c r="X146" s="76" t="s">
        <v>234</v>
      </c>
      <c r="Y146" s="76" t="s">
        <v>375</v>
      </c>
      <c r="Z146" s="76" t="s">
        <v>376</v>
      </c>
      <c r="AA146" s="76" t="s">
        <v>377</v>
      </c>
      <c r="AB146" s="76" t="s">
        <v>402</v>
      </c>
      <c r="AC146" s="77">
        <v>9000</v>
      </c>
      <c r="AD146" s="76" t="s">
        <v>379</v>
      </c>
      <c r="AE146" s="102">
        <v>44875.204849537</v>
      </c>
      <c r="AF146" s="76" t="s">
        <v>403</v>
      </c>
      <c r="AG146" s="76" t="s">
        <v>381</v>
      </c>
      <c r="AH146" s="76" t="s">
        <v>212</v>
      </c>
      <c r="AI146" s="76" t="s">
        <v>213</v>
      </c>
      <c r="AJ146" s="76" t="s">
        <v>404</v>
      </c>
      <c r="AK146" s="76" t="s">
        <v>366</v>
      </c>
      <c r="AL146" s="76" t="s">
        <v>382</v>
      </c>
      <c r="AM146" s="76" t="s">
        <v>366</v>
      </c>
      <c r="AN146" s="76" t="s">
        <v>233</v>
      </c>
      <c r="AO146" s="76" t="s">
        <v>366</v>
      </c>
      <c r="AP146" s="76" t="s">
        <v>379</v>
      </c>
      <c r="AQ146" s="76" t="s">
        <v>379</v>
      </c>
      <c r="AR146" s="76" t="s">
        <v>383</v>
      </c>
      <c r="AS146" s="76" t="s">
        <v>366</v>
      </c>
      <c r="AT146" s="76" t="s">
        <v>366</v>
      </c>
      <c r="AU146" s="77">
        <v>0</v>
      </c>
      <c r="AV146" s="76" t="s">
        <v>366</v>
      </c>
      <c r="AW146" s="76" t="s">
        <v>366</v>
      </c>
      <c r="AX146" s="76" t="s">
        <v>366</v>
      </c>
      <c r="AY146" s="76" t="s">
        <v>759</v>
      </c>
      <c r="AZ146" s="76" t="s">
        <v>760</v>
      </c>
      <c r="BA146" s="76" t="s">
        <v>232</v>
      </c>
      <c r="BB146" s="76" t="s">
        <v>379</v>
      </c>
      <c r="BC146" s="76" t="s">
        <v>382</v>
      </c>
      <c r="BD146" s="76" t="s">
        <v>761</v>
      </c>
      <c r="BE146" s="76" t="s">
        <v>382</v>
      </c>
      <c r="BF146" s="76" t="s">
        <v>387</v>
      </c>
      <c r="BG146" s="76" t="s">
        <v>387</v>
      </c>
      <c r="BH146" s="76" t="s">
        <v>240</v>
      </c>
      <c r="BI146" s="76" t="s">
        <v>234</v>
      </c>
      <c r="BJ146" s="76" t="s">
        <v>234</v>
      </c>
      <c r="BK146" s="76" t="s">
        <v>234</v>
      </c>
      <c r="BL146" s="76" t="s">
        <v>234</v>
      </c>
      <c r="BM146" s="76" t="s">
        <v>399</v>
      </c>
      <c r="BN146" s="76" t="s">
        <v>399</v>
      </c>
      <c r="BO146" s="76" t="s">
        <v>399</v>
      </c>
      <c r="BP146" s="76" t="s">
        <v>366</v>
      </c>
      <c r="BQ146" s="76" t="s">
        <v>366</v>
      </c>
      <c r="BR146" s="76" t="s">
        <v>366</v>
      </c>
      <c r="BS146" s="76" t="s">
        <v>388</v>
      </c>
      <c r="BT146" s="76" t="s">
        <v>382</v>
      </c>
      <c r="BU146" s="76" t="s">
        <v>388</v>
      </c>
      <c r="BV146" s="76" t="s">
        <v>382</v>
      </c>
      <c r="BW146" s="76" t="s">
        <v>523</v>
      </c>
      <c r="BX146" s="76" t="s">
        <v>382</v>
      </c>
      <c r="BY146" s="77">
        <v>1</v>
      </c>
      <c r="BZ146" s="77">
        <v>999112</v>
      </c>
      <c r="CA146" s="77">
        <v>0</v>
      </c>
      <c r="CB146" s="77">
        <v>10</v>
      </c>
      <c r="CC146" s="77">
        <v>12</v>
      </c>
      <c r="CD146" s="76" t="s">
        <v>219</v>
      </c>
      <c r="CE146" s="102">
        <v>45079.6727199074</v>
      </c>
      <c r="CF146" s="75" t="s">
        <v>389</v>
      </c>
      <c r="CG146" s="103">
        <v>45079.6713969329</v>
      </c>
      <c r="CH146" s="104">
        <v>0.671388888888889</v>
      </c>
      <c r="CI146" s="75" t="s">
        <v>389</v>
      </c>
      <c r="CJ146" s="76" t="s">
        <v>390</v>
      </c>
      <c r="CK146" s="76" t="s">
        <v>234</v>
      </c>
      <c r="CL146" s="76" t="s">
        <v>234</v>
      </c>
      <c r="CM146" s="76" t="s">
        <v>225</v>
      </c>
      <c r="CN146" s="76" t="s">
        <v>225</v>
      </c>
      <c r="CO146" s="76" t="s">
        <v>366</v>
      </c>
      <c r="CP146" s="76" t="s">
        <v>225</v>
      </c>
      <c r="CQ146" s="76" t="s">
        <v>391</v>
      </c>
      <c r="CR146" s="76" t="s">
        <v>225</v>
      </c>
      <c r="CS146" s="76" t="s">
        <v>225</v>
      </c>
      <c r="CT146" s="76" t="s">
        <v>234</v>
      </c>
      <c r="CU146" s="76" t="s">
        <v>234</v>
      </c>
      <c r="CV146" s="76" t="s">
        <v>225</v>
      </c>
      <c r="CW146" s="76" t="s">
        <v>234</v>
      </c>
      <c r="CX146" s="76" t="s">
        <v>234</v>
      </c>
      <c r="CY146" s="76" t="s">
        <v>225</v>
      </c>
      <c r="CZ146" s="76" t="s">
        <v>234</v>
      </c>
      <c r="DA146" s="76" t="s">
        <v>234</v>
      </c>
      <c r="DB146" s="76" t="s">
        <v>225</v>
      </c>
      <c r="DC146" s="76" t="s">
        <v>234</v>
      </c>
      <c r="DD146" s="76" t="s">
        <v>234</v>
      </c>
      <c r="DE146" s="76" t="s">
        <v>234</v>
      </c>
      <c r="DF146" s="76" t="s">
        <v>234</v>
      </c>
      <c r="DG146" s="76" t="s">
        <v>225</v>
      </c>
      <c r="DH146" s="76" t="s">
        <v>234</v>
      </c>
      <c r="DI146" s="76" t="s">
        <v>225</v>
      </c>
      <c r="DJ146" s="76" t="s">
        <v>225</v>
      </c>
      <c r="DK146" s="76" t="s">
        <v>225</v>
      </c>
      <c r="DL146" s="76" t="s">
        <v>382</v>
      </c>
      <c r="DM146" s="76" t="s">
        <v>382</v>
      </c>
      <c r="DN146" s="76" t="s">
        <v>382</v>
      </c>
      <c r="DO146" s="103">
        <v>45079.6713969329</v>
      </c>
      <c r="DP146" s="103">
        <v>45079.6713969329</v>
      </c>
      <c r="DQ146" s="76" t="s">
        <v>762</v>
      </c>
      <c r="DR146"/>
    </row>
    <row r="147" s="41" customFormat="1" spans="1:122">
      <c r="A147" s="43" t="s">
        <v>442</v>
      </c>
      <c r="B147" s="45">
        <v>44874</v>
      </c>
      <c r="C147" s="45">
        <v>44874</v>
      </c>
      <c r="D147" s="46" t="s">
        <v>746</v>
      </c>
      <c r="E147" s="46" t="s">
        <v>366</v>
      </c>
      <c r="F147" s="46" t="s">
        <v>367</v>
      </c>
      <c r="G147" s="46" t="s">
        <v>401</v>
      </c>
      <c r="H147" s="47">
        <v>1</v>
      </c>
      <c r="I147" s="47">
        <v>0</v>
      </c>
      <c r="J147" s="46" t="s">
        <v>234</v>
      </c>
      <c r="K147" s="46" t="s">
        <v>369</v>
      </c>
      <c r="L147" s="46" t="s">
        <v>369</v>
      </c>
      <c r="M147" s="45">
        <v>44874</v>
      </c>
      <c r="N147" s="46" t="s">
        <v>747</v>
      </c>
      <c r="O147" s="46" t="s">
        <v>366</v>
      </c>
      <c r="P147" s="47">
        <v>0</v>
      </c>
      <c r="Q147" s="46" t="s">
        <v>748</v>
      </c>
      <c r="R147" s="46" t="s">
        <v>749</v>
      </c>
      <c r="S147" s="47">
        <v>12</v>
      </c>
      <c r="T147" s="46" t="s">
        <v>750</v>
      </c>
      <c r="U147" s="47">
        <v>2</v>
      </c>
      <c r="V147" s="46" t="s">
        <v>401</v>
      </c>
      <c r="W147" s="46" t="s">
        <v>374</v>
      </c>
      <c r="X147" s="46" t="s">
        <v>234</v>
      </c>
      <c r="Y147" s="46" t="s">
        <v>375</v>
      </c>
      <c r="Z147" s="46" t="s">
        <v>376</v>
      </c>
      <c r="AA147" s="46" t="s">
        <v>377</v>
      </c>
      <c r="AB147" s="46" t="s">
        <v>402</v>
      </c>
      <c r="AC147" s="47">
        <v>9000</v>
      </c>
      <c r="AD147" s="46" t="s">
        <v>379</v>
      </c>
      <c r="AE147" s="62">
        <v>44875.204849537</v>
      </c>
      <c r="AF147" s="46" t="s">
        <v>403</v>
      </c>
      <c r="AG147" s="46" t="s">
        <v>381</v>
      </c>
      <c r="AH147" s="46" t="s">
        <v>212</v>
      </c>
      <c r="AI147" s="46" t="s">
        <v>213</v>
      </c>
      <c r="AJ147" s="46" t="s">
        <v>404</v>
      </c>
      <c r="AK147" s="46" t="s">
        <v>366</v>
      </c>
      <c r="AL147" s="46" t="s">
        <v>382</v>
      </c>
      <c r="AM147" s="46" t="s">
        <v>366</v>
      </c>
      <c r="AN147" s="46" t="s">
        <v>233</v>
      </c>
      <c r="AO147" s="46" t="s">
        <v>366</v>
      </c>
      <c r="AP147" s="46" t="s">
        <v>379</v>
      </c>
      <c r="AQ147" s="46" t="s">
        <v>379</v>
      </c>
      <c r="AR147" s="46" t="s">
        <v>383</v>
      </c>
      <c r="AS147" s="46" t="s">
        <v>366</v>
      </c>
      <c r="AT147" s="46" t="s">
        <v>366</v>
      </c>
      <c r="AU147" s="47">
        <v>0</v>
      </c>
      <c r="AV147" s="46" t="s">
        <v>366</v>
      </c>
      <c r="AW147" s="46" t="s">
        <v>366</v>
      </c>
      <c r="AX147" s="46" t="s">
        <v>366</v>
      </c>
      <c r="AY147" s="46" t="s">
        <v>759</v>
      </c>
      <c r="AZ147" s="46" t="s">
        <v>760</v>
      </c>
      <c r="BA147" s="46" t="s">
        <v>232</v>
      </c>
      <c r="BB147" s="46" t="s">
        <v>379</v>
      </c>
      <c r="BC147" s="46" t="s">
        <v>382</v>
      </c>
      <c r="BD147" s="46" t="s">
        <v>761</v>
      </c>
      <c r="BE147" s="46" t="s">
        <v>382</v>
      </c>
      <c r="BF147" s="46" t="s">
        <v>387</v>
      </c>
      <c r="BG147" s="46" t="s">
        <v>387</v>
      </c>
      <c r="BH147" s="46" t="s">
        <v>240</v>
      </c>
      <c r="BI147" s="46" t="s">
        <v>234</v>
      </c>
      <c r="BJ147" s="46" t="s">
        <v>234</v>
      </c>
      <c r="BK147" s="46" t="s">
        <v>234</v>
      </c>
      <c r="BL147" s="46" t="s">
        <v>234</v>
      </c>
      <c r="BM147" s="46" t="s">
        <v>399</v>
      </c>
      <c r="BN147" s="46" t="s">
        <v>399</v>
      </c>
      <c r="BO147" s="46" t="s">
        <v>399</v>
      </c>
      <c r="BP147" s="46" t="s">
        <v>366</v>
      </c>
      <c r="BQ147" s="46" t="s">
        <v>366</v>
      </c>
      <c r="BR147" s="46" t="s">
        <v>366</v>
      </c>
      <c r="BS147" s="46" t="s">
        <v>388</v>
      </c>
      <c r="BT147" s="46" t="s">
        <v>382</v>
      </c>
      <c r="BU147" s="46" t="s">
        <v>388</v>
      </c>
      <c r="BV147" s="46" t="s">
        <v>382</v>
      </c>
      <c r="BW147" s="46" t="s">
        <v>523</v>
      </c>
      <c r="BX147" s="46" t="s">
        <v>382</v>
      </c>
      <c r="BY147" s="47">
        <v>17</v>
      </c>
      <c r="BZ147" s="47">
        <v>999112</v>
      </c>
      <c r="CA147" s="47">
        <v>0</v>
      </c>
      <c r="CB147" s="47">
        <v>41</v>
      </c>
      <c r="CC147" s="47">
        <v>5</v>
      </c>
      <c r="CD147" s="46" t="s">
        <v>219</v>
      </c>
      <c r="CE147" s="62">
        <v>45083.5820949074</v>
      </c>
      <c r="CF147" s="45" t="s">
        <v>389</v>
      </c>
      <c r="CG147" s="66">
        <v>45083.579464213</v>
      </c>
      <c r="CH147" s="67">
        <v>0.579456018518518</v>
      </c>
      <c r="CI147" s="45" t="s">
        <v>389</v>
      </c>
      <c r="CJ147" s="46" t="s">
        <v>390</v>
      </c>
      <c r="CK147" s="46" t="s">
        <v>234</v>
      </c>
      <c r="CL147" s="46" t="s">
        <v>234</v>
      </c>
      <c r="CM147" s="46" t="s">
        <v>225</v>
      </c>
      <c r="CN147" s="46" t="s">
        <v>225</v>
      </c>
      <c r="CO147" s="46" t="s">
        <v>366</v>
      </c>
      <c r="CP147" s="46" t="s">
        <v>225</v>
      </c>
      <c r="CQ147" s="46" t="s">
        <v>391</v>
      </c>
      <c r="CR147" s="46" t="s">
        <v>225</v>
      </c>
      <c r="CS147" s="46" t="s">
        <v>225</v>
      </c>
      <c r="CT147" s="46" t="s">
        <v>234</v>
      </c>
      <c r="CU147" s="46" t="s">
        <v>234</v>
      </c>
      <c r="CV147" s="46" t="s">
        <v>225</v>
      </c>
      <c r="CW147" s="46" t="s">
        <v>234</v>
      </c>
      <c r="CX147" s="46" t="s">
        <v>234</v>
      </c>
      <c r="CY147" s="46" t="s">
        <v>225</v>
      </c>
      <c r="CZ147" s="46" t="s">
        <v>234</v>
      </c>
      <c r="DA147" s="46" t="s">
        <v>234</v>
      </c>
      <c r="DB147" s="46" t="s">
        <v>225</v>
      </c>
      <c r="DC147" s="46" t="s">
        <v>234</v>
      </c>
      <c r="DD147" s="46" t="s">
        <v>234</v>
      </c>
      <c r="DE147" s="46" t="s">
        <v>234</v>
      </c>
      <c r="DF147" s="46" t="s">
        <v>234</v>
      </c>
      <c r="DG147" s="46" t="s">
        <v>225</v>
      </c>
      <c r="DH147" s="46" t="s">
        <v>234</v>
      </c>
      <c r="DI147" s="46" t="s">
        <v>225</v>
      </c>
      <c r="DJ147" s="46" t="s">
        <v>225</v>
      </c>
      <c r="DK147" s="46" t="s">
        <v>225</v>
      </c>
      <c r="DL147" s="46" t="s">
        <v>382</v>
      </c>
      <c r="DM147" s="46" t="s">
        <v>382</v>
      </c>
      <c r="DN147" s="46" t="s">
        <v>382</v>
      </c>
      <c r="DO147" s="66">
        <v>45083.579464213</v>
      </c>
      <c r="DP147" s="66">
        <v>45083.579464213</v>
      </c>
      <c r="DQ147" s="46" t="s">
        <v>762</v>
      </c>
      <c r="DR147"/>
    </row>
    <row r="148" s="41" customFormat="1" spans="1:121">
      <c r="A148" s="43"/>
      <c r="B148" s="61" t="str">
        <f t="shared" ref="B148:BM148" si="12">IF(B146&lt;&gt;B147,"差異あり","")</f>
        <v/>
      </c>
      <c r="C148" s="61" t="str">
        <f t="shared" si="12"/>
        <v/>
      </c>
      <c r="D148" s="61" t="str">
        <f t="shared" si="12"/>
        <v/>
      </c>
      <c r="E148" s="61" t="str">
        <f t="shared" si="12"/>
        <v/>
      </c>
      <c r="F148" s="61" t="str">
        <f t="shared" si="12"/>
        <v/>
      </c>
      <c r="G148" s="61" t="str">
        <f t="shared" si="12"/>
        <v/>
      </c>
      <c r="H148" s="61" t="str">
        <f t="shared" si="12"/>
        <v/>
      </c>
      <c r="I148" s="61" t="str">
        <f t="shared" si="12"/>
        <v/>
      </c>
      <c r="J148" s="61" t="str">
        <f t="shared" si="12"/>
        <v/>
      </c>
      <c r="K148" s="61" t="str">
        <f t="shared" si="12"/>
        <v/>
      </c>
      <c r="L148" s="61" t="str">
        <f t="shared" si="12"/>
        <v/>
      </c>
      <c r="M148" s="61" t="str">
        <f t="shared" si="12"/>
        <v/>
      </c>
      <c r="N148" s="61" t="str">
        <f t="shared" si="12"/>
        <v/>
      </c>
      <c r="O148" s="61" t="str">
        <f t="shared" si="12"/>
        <v/>
      </c>
      <c r="P148" s="61" t="str">
        <f t="shared" si="12"/>
        <v/>
      </c>
      <c r="Q148" s="61" t="str">
        <f t="shared" si="12"/>
        <v/>
      </c>
      <c r="R148" s="61" t="str">
        <f t="shared" si="12"/>
        <v/>
      </c>
      <c r="S148" s="61" t="str">
        <f t="shared" si="12"/>
        <v/>
      </c>
      <c r="T148" s="61" t="str">
        <f t="shared" si="12"/>
        <v/>
      </c>
      <c r="U148" s="61" t="str">
        <f t="shared" si="12"/>
        <v/>
      </c>
      <c r="V148" s="61" t="str">
        <f t="shared" si="12"/>
        <v/>
      </c>
      <c r="W148" s="61" t="str">
        <f t="shared" si="12"/>
        <v/>
      </c>
      <c r="X148" s="61" t="str">
        <f t="shared" si="12"/>
        <v/>
      </c>
      <c r="Y148" s="61" t="str">
        <f t="shared" si="12"/>
        <v/>
      </c>
      <c r="Z148" s="61" t="str">
        <f t="shared" si="12"/>
        <v/>
      </c>
      <c r="AA148" s="61" t="str">
        <f t="shared" si="12"/>
        <v/>
      </c>
      <c r="AB148" s="61" t="str">
        <f t="shared" si="12"/>
        <v/>
      </c>
      <c r="AC148" s="61" t="str">
        <f t="shared" si="12"/>
        <v/>
      </c>
      <c r="AD148" s="61" t="str">
        <f t="shared" si="12"/>
        <v/>
      </c>
      <c r="AE148" s="61" t="str">
        <f t="shared" si="12"/>
        <v/>
      </c>
      <c r="AF148" s="61" t="str">
        <f t="shared" si="12"/>
        <v/>
      </c>
      <c r="AG148" s="61" t="str">
        <f t="shared" si="12"/>
        <v/>
      </c>
      <c r="AH148" s="61" t="str">
        <f t="shared" si="12"/>
        <v/>
      </c>
      <c r="AI148" s="61" t="str">
        <f t="shared" si="12"/>
        <v/>
      </c>
      <c r="AJ148" s="61" t="str">
        <f t="shared" si="12"/>
        <v/>
      </c>
      <c r="AK148" s="61" t="str">
        <f t="shared" si="12"/>
        <v/>
      </c>
      <c r="AL148" s="61" t="str">
        <f t="shared" si="12"/>
        <v/>
      </c>
      <c r="AM148" s="61" t="str">
        <f t="shared" si="12"/>
        <v/>
      </c>
      <c r="AN148" s="61" t="str">
        <f t="shared" si="12"/>
        <v/>
      </c>
      <c r="AO148" s="61" t="str">
        <f t="shared" si="12"/>
        <v/>
      </c>
      <c r="AP148" s="61" t="str">
        <f t="shared" si="12"/>
        <v/>
      </c>
      <c r="AQ148" s="61" t="str">
        <f t="shared" si="12"/>
        <v/>
      </c>
      <c r="AR148" s="61" t="str">
        <f t="shared" si="12"/>
        <v/>
      </c>
      <c r="AS148" s="61" t="str">
        <f t="shared" si="12"/>
        <v/>
      </c>
      <c r="AT148" s="61" t="str">
        <f t="shared" si="12"/>
        <v/>
      </c>
      <c r="AU148" s="61" t="str">
        <f t="shared" si="12"/>
        <v/>
      </c>
      <c r="AV148" s="61" t="str">
        <f t="shared" si="12"/>
        <v/>
      </c>
      <c r="AW148" s="61" t="str">
        <f t="shared" si="12"/>
        <v/>
      </c>
      <c r="AX148" s="61" t="str">
        <f t="shared" si="12"/>
        <v/>
      </c>
      <c r="AY148" s="61" t="str">
        <f t="shared" si="12"/>
        <v/>
      </c>
      <c r="AZ148" s="61" t="str">
        <f t="shared" si="12"/>
        <v/>
      </c>
      <c r="BA148" s="61" t="str">
        <f t="shared" si="12"/>
        <v/>
      </c>
      <c r="BB148" s="61" t="str">
        <f t="shared" si="12"/>
        <v/>
      </c>
      <c r="BC148" s="61" t="str">
        <f t="shared" si="12"/>
        <v/>
      </c>
      <c r="BD148" s="61" t="str">
        <f t="shared" si="12"/>
        <v/>
      </c>
      <c r="BE148" s="61" t="str">
        <f t="shared" si="12"/>
        <v/>
      </c>
      <c r="BF148" s="61" t="str">
        <f t="shared" si="12"/>
        <v/>
      </c>
      <c r="BG148" s="61" t="str">
        <f t="shared" si="12"/>
        <v/>
      </c>
      <c r="BH148" s="61" t="str">
        <f t="shared" si="12"/>
        <v/>
      </c>
      <c r="BI148" s="61" t="str">
        <f t="shared" si="12"/>
        <v/>
      </c>
      <c r="BJ148" s="61" t="str">
        <f t="shared" si="12"/>
        <v/>
      </c>
      <c r="BK148" s="61" t="str">
        <f t="shared" si="12"/>
        <v/>
      </c>
      <c r="BL148" s="61" t="str">
        <f t="shared" si="12"/>
        <v/>
      </c>
      <c r="BM148" s="61" t="str">
        <f t="shared" si="12"/>
        <v/>
      </c>
      <c r="BN148" s="61" t="str">
        <f t="shared" ref="BN148:DQ148" si="13">IF(BN146&lt;&gt;BN147,"差異あり","")</f>
        <v/>
      </c>
      <c r="BO148" s="61" t="str">
        <f t="shared" si="13"/>
        <v/>
      </c>
      <c r="BP148" s="61" t="str">
        <f t="shared" si="13"/>
        <v/>
      </c>
      <c r="BQ148" s="61" t="str">
        <f t="shared" si="13"/>
        <v/>
      </c>
      <c r="BR148" s="61" t="str">
        <f t="shared" si="13"/>
        <v/>
      </c>
      <c r="BS148" s="61" t="str">
        <f t="shared" si="13"/>
        <v/>
      </c>
      <c r="BT148" s="61" t="str">
        <f t="shared" si="13"/>
        <v/>
      </c>
      <c r="BU148" s="61" t="str">
        <f t="shared" si="13"/>
        <v/>
      </c>
      <c r="BV148" s="61" t="str">
        <f t="shared" si="13"/>
        <v/>
      </c>
      <c r="BW148" s="61" t="str">
        <f t="shared" si="13"/>
        <v/>
      </c>
      <c r="BX148" s="61" t="str">
        <f t="shared" si="13"/>
        <v/>
      </c>
      <c r="BY148" s="61" t="str">
        <f t="shared" si="13"/>
        <v>差異あり</v>
      </c>
      <c r="BZ148" s="61" t="str">
        <f t="shared" si="13"/>
        <v/>
      </c>
      <c r="CA148" s="61" t="str">
        <f t="shared" si="13"/>
        <v/>
      </c>
      <c r="CB148" s="61" t="str">
        <f t="shared" si="13"/>
        <v>差異あり</v>
      </c>
      <c r="CC148" s="61" t="str">
        <f t="shared" si="13"/>
        <v>差異あり</v>
      </c>
      <c r="CD148" s="61" t="str">
        <f t="shared" si="13"/>
        <v/>
      </c>
      <c r="CE148" s="61" t="str">
        <f t="shared" si="13"/>
        <v>差異あり</v>
      </c>
      <c r="CF148" s="61" t="str">
        <f t="shared" si="13"/>
        <v/>
      </c>
      <c r="CG148" s="61" t="str">
        <f t="shared" si="13"/>
        <v>差異あり</v>
      </c>
      <c r="CH148" s="61" t="str">
        <f t="shared" si="13"/>
        <v>差異あり</v>
      </c>
      <c r="CI148" s="61" t="str">
        <f t="shared" si="13"/>
        <v/>
      </c>
      <c r="CJ148" s="61" t="str">
        <f t="shared" si="13"/>
        <v/>
      </c>
      <c r="CK148" s="61" t="str">
        <f t="shared" si="13"/>
        <v/>
      </c>
      <c r="CL148" s="61" t="str">
        <f t="shared" si="13"/>
        <v/>
      </c>
      <c r="CM148" s="61" t="str">
        <f t="shared" si="13"/>
        <v/>
      </c>
      <c r="CN148" s="61" t="str">
        <f t="shared" si="13"/>
        <v/>
      </c>
      <c r="CO148" s="61" t="str">
        <f t="shared" si="13"/>
        <v/>
      </c>
      <c r="CP148" s="61" t="str">
        <f t="shared" si="13"/>
        <v/>
      </c>
      <c r="CQ148" s="61" t="str">
        <f t="shared" si="13"/>
        <v/>
      </c>
      <c r="CR148" s="61" t="str">
        <f t="shared" si="13"/>
        <v/>
      </c>
      <c r="CS148" s="61" t="str">
        <f t="shared" si="13"/>
        <v/>
      </c>
      <c r="CT148" s="61" t="str">
        <f t="shared" si="13"/>
        <v/>
      </c>
      <c r="CU148" s="61" t="str">
        <f t="shared" si="13"/>
        <v/>
      </c>
      <c r="CV148" s="61" t="str">
        <f t="shared" si="13"/>
        <v/>
      </c>
      <c r="CW148" s="61" t="str">
        <f t="shared" si="13"/>
        <v/>
      </c>
      <c r="CX148" s="61" t="str">
        <f t="shared" si="13"/>
        <v/>
      </c>
      <c r="CY148" s="61" t="str">
        <f t="shared" si="13"/>
        <v/>
      </c>
      <c r="CZ148" s="61" t="str">
        <f t="shared" si="13"/>
        <v/>
      </c>
      <c r="DA148" s="61" t="str">
        <f t="shared" si="13"/>
        <v/>
      </c>
      <c r="DB148" s="61" t="str">
        <f t="shared" si="13"/>
        <v/>
      </c>
      <c r="DC148" s="61" t="str">
        <f t="shared" si="13"/>
        <v/>
      </c>
      <c r="DD148" s="61" t="str">
        <f t="shared" si="13"/>
        <v/>
      </c>
      <c r="DE148" s="61" t="str">
        <f t="shared" si="13"/>
        <v/>
      </c>
      <c r="DF148" s="61" t="str">
        <f t="shared" si="13"/>
        <v/>
      </c>
      <c r="DG148" s="61" t="str">
        <f t="shared" si="13"/>
        <v/>
      </c>
      <c r="DH148" s="61" t="str">
        <f t="shared" si="13"/>
        <v/>
      </c>
      <c r="DI148" s="61" t="str">
        <f t="shared" si="13"/>
        <v/>
      </c>
      <c r="DJ148" s="61" t="str">
        <f t="shared" si="13"/>
        <v/>
      </c>
      <c r="DK148" s="61" t="str">
        <f t="shared" si="13"/>
        <v/>
      </c>
      <c r="DL148" s="61" t="str">
        <f t="shared" si="13"/>
        <v/>
      </c>
      <c r="DM148" s="61" t="str">
        <f t="shared" si="13"/>
        <v/>
      </c>
      <c r="DN148" s="61" t="str">
        <f t="shared" si="13"/>
        <v/>
      </c>
      <c r="DO148" s="61" t="str">
        <f t="shared" si="13"/>
        <v>差異あり</v>
      </c>
      <c r="DP148" s="61" t="str">
        <f t="shared" si="13"/>
        <v>差異あり</v>
      </c>
      <c r="DQ148" s="61" t="str">
        <f t="shared" si="13"/>
        <v/>
      </c>
    </row>
    <row r="149" s="41" customFormat="1" spans="1:122">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c r="CS149" s="4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row>
    <row r="150" s="41" customFormat="1" spans="1:122">
      <c r="A150" s="43"/>
      <c r="B150" s="41" t="s">
        <v>439</v>
      </c>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ht="27" spans="1:122">
      <c r="A151" s="43"/>
      <c r="B151" s="60" t="s">
        <v>249</v>
      </c>
      <c r="C151" s="60" t="s">
        <v>250</v>
      </c>
      <c r="D151" s="60" t="s">
        <v>251</v>
      </c>
      <c r="E151" s="60" t="s">
        <v>252</v>
      </c>
      <c r="F151" s="60" t="s">
        <v>253</v>
      </c>
      <c r="G151" s="60" t="s">
        <v>156</v>
      </c>
      <c r="H151" s="60" t="s">
        <v>254</v>
      </c>
      <c r="I151" s="60" t="s">
        <v>255</v>
      </c>
      <c r="J151" s="60" t="s">
        <v>256</v>
      </c>
      <c r="K151" s="60" t="s">
        <v>257</v>
      </c>
      <c r="L151" s="60" t="s">
        <v>258</v>
      </c>
      <c r="M151" s="60" t="s">
        <v>259</v>
      </c>
      <c r="N151" s="60" t="s">
        <v>260</v>
      </c>
      <c r="O151" s="60" t="s">
        <v>261</v>
      </c>
      <c r="P151" s="60" t="s">
        <v>262</v>
      </c>
      <c r="Q151" s="60" t="s">
        <v>263</v>
      </c>
      <c r="R151" s="60" t="s">
        <v>264</v>
      </c>
      <c r="S151" s="60" t="s">
        <v>265</v>
      </c>
      <c r="T151" s="60" t="s">
        <v>266</v>
      </c>
      <c r="U151" s="60" t="s">
        <v>267</v>
      </c>
      <c r="V151" s="60" t="s">
        <v>268</v>
      </c>
      <c r="W151" s="60" t="s">
        <v>269</v>
      </c>
      <c r="X151" s="60" t="s">
        <v>270</v>
      </c>
      <c r="Y151" s="60" t="s">
        <v>271</v>
      </c>
      <c r="Z151" s="60" t="s">
        <v>272</v>
      </c>
      <c r="AA151" s="60" t="s">
        <v>273</v>
      </c>
      <c r="AB151" s="60" t="s">
        <v>274</v>
      </c>
      <c r="AC151" s="60" t="s">
        <v>275</v>
      </c>
      <c r="AD151" s="60" t="s">
        <v>276</v>
      </c>
      <c r="AE151" s="60" t="s">
        <v>277</v>
      </c>
      <c r="AF151" s="60" t="s">
        <v>278</v>
      </c>
      <c r="AG151" s="60" t="s">
        <v>279</v>
      </c>
      <c r="AH151" s="60" t="s">
        <v>159</v>
      </c>
      <c r="AI151" s="60" t="s">
        <v>280</v>
      </c>
      <c r="AJ151" s="60" t="s">
        <v>157</v>
      </c>
      <c r="AK151" s="60" t="s">
        <v>281</v>
      </c>
      <c r="AL151" s="60" t="s">
        <v>282</v>
      </c>
      <c r="AM151" s="60" t="s">
        <v>283</v>
      </c>
      <c r="AN151" s="60" t="s">
        <v>284</v>
      </c>
      <c r="AO151" s="60" t="s">
        <v>285</v>
      </c>
      <c r="AP151" s="60" t="s">
        <v>286</v>
      </c>
      <c r="AQ151" s="60" t="s">
        <v>287</v>
      </c>
      <c r="AR151" s="60" t="s">
        <v>288</v>
      </c>
      <c r="AS151" s="60" t="s">
        <v>289</v>
      </c>
      <c r="AT151" s="60" t="s">
        <v>290</v>
      </c>
      <c r="AU151" s="60" t="s">
        <v>291</v>
      </c>
      <c r="AV151" s="60" t="s">
        <v>292</v>
      </c>
      <c r="AW151" s="60" t="s">
        <v>293</v>
      </c>
      <c r="AX151" s="60" t="s">
        <v>294</v>
      </c>
      <c r="AY151" s="60" t="s">
        <v>295</v>
      </c>
      <c r="AZ151" s="60" t="s">
        <v>296</v>
      </c>
      <c r="BA151" s="60" t="s">
        <v>297</v>
      </c>
      <c r="BB151" s="60" t="s">
        <v>298</v>
      </c>
      <c r="BC151" s="60" t="s">
        <v>299</v>
      </c>
      <c r="BD151" s="60" t="s">
        <v>300</v>
      </c>
      <c r="BE151" s="60" t="s">
        <v>301</v>
      </c>
      <c r="BF151" s="60" t="s">
        <v>302</v>
      </c>
      <c r="BG151" s="60" t="s">
        <v>303</v>
      </c>
      <c r="BH151" s="60" t="s">
        <v>304</v>
      </c>
      <c r="BI151" s="60" t="s">
        <v>305</v>
      </c>
      <c r="BJ151" s="60" t="s">
        <v>306</v>
      </c>
      <c r="BK151" s="60" t="s">
        <v>307</v>
      </c>
      <c r="BL151" s="60" t="s">
        <v>308</v>
      </c>
      <c r="BM151" s="60" t="s">
        <v>309</v>
      </c>
      <c r="BN151" s="60" t="s">
        <v>310</v>
      </c>
      <c r="BO151" s="60" t="s">
        <v>311</v>
      </c>
      <c r="BP151" s="60" t="s">
        <v>312</v>
      </c>
      <c r="BQ151" s="60" t="s">
        <v>313</v>
      </c>
      <c r="BR151" s="60" t="s">
        <v>314</v>
      </c>
      <c r="BS151" s="60" t="s">
        <v>315</v>
      </c>
      <c r="BT151" s="60" t="s">
        <v>316</v>
      </c>
      <c r="BU151" s="60" t="s">
        <v>317</v>
      </c>
      <c r="BV151" s="60" t="s">
        <v>318</v>
      </c>
      <c r="BW151" s="60" t="s">
        <v>319</v>
      </c>
      <c r="BX151" s="60" t="s">
        <v>320</v>
      </c>
      <c r="BY151" s="60" t="s">
        <v>321</v>
      </c>
      <c r="BZ151" s="60" t="s">
        <v>322</v>
      </c>
      <c r="CA151" s="60" t="s">
        <v>323</v>
      </c>
      <c r="CB151" s="60" t="s">
        <v>324</v>
      </c>
      <c r="CC151" s="60" t="s">
        <v>325</v>
      </c>
      <c r="CD151" s="60" t="s">
        <v>326</v>
      </c>
      <c r="CE151" s="60" t="s">
        <v>327</v>
      </c>
      <c r="CF151" s="60" t="s">
        <v>328</v>
      </c>
      <c r="CG151" s="60" t="s">
        <v>329</v>
      </c>
      <c r="CH151" s="60" t="s">
        <v>330</v>
      </c>
      <c r="CI151" s="60" t="s">
        <v>331</v>
      </c>
      <c r="CJ151" s="60" t="s">
        <v>332</v>
      </c>
      <c r="CK151" s="60" t="s">
        <v>333</v>
      </c>
      <c r="CL151" s="60" t="s">
        <v>334</v>
      </c>
      <c r="CM151" s="60" t="s">
        <v>335</v>
      </c>
      <c r="CN151" s="60" t="s">
        <v>336</v>
      </c>
      <c r="CO151" s="60" t="s">
        <v>337</v>
      </c>
      <c r="CP151" s="60" t="s">
        <v>338</v>
      </c>
      <c r="CQ151" s="60" t="s">
        <v>339</v>
      </c>
      <c r="CR151" s="60" t="s">
        <v>340</v>
      </c>
      <c r="CS151" s="60" t="s">
        <v>341</v>
      </c>
      <c r="CT151" s="60" t="s">
        <v>342</v>
      </c>
      <c r="CU151" s="60" t="s">
        <v>343</v>
      </c>
      <c r="CV151" s="60" t="s">
        <v>344</v>
      </c>
      <c r="CW151" s="60" t="s">
        <v>345</v>
      </c>
      <c r="CX151" s="60" t="s">
        <v>346</v>
      </c>
      <c r="CY151" s="60" t="s">
        <v>347</v>
      </c>
      <c r="CZ151" s="60" t="s">
        <v>348</v>
      </c>
      <c r="DA151" s="60" t="s">
        <v>349</v>
      </c>
      <c r="DB151" s="60" t="s">
        <v>350</v>
      </c>
      <c r="DC151" s="60" t="s">
        <v>351</v>
      </c>
      <c r="DD151" s="60" t="s">
        <v>352</v>
      </c>
      <c r="DE151" s="60" t="s">
        <v>353</v>
      </c>
      <c r="DF151" s="60" t="s">
        <v>354</v>
      </c>
      <c r="DG151" s="60" t="s">
        <v>355</v>
      </c>
      <c r="DH151" s="60" t="s">
        <v>356</v>
      </c>
      <c r="DI151" s="60" t="s">
        <v>357</v>
      </c>
      <c r="DJ151" s="60" t="s">
        <v>358</v>
      </c>
      <c r="DK151" s="60" t="s">
        <v>359</v>
      </c>
      <c r="DL151" s="60" t="s">
        <v>360</v>
      </c>
      <c r="DM151" s="60" t="s">
        <v>361</v>
      </c>
      <c r="DN151" s="60" t="s">
        <v>362</v>
      </c>
      <c r="DO151" s="60" t="s">
        <v>208</v>
      </c>
      <c r="DP151" s="60" t="s">
        <v>363</v>
      </c>
      <c r="DQ151" s="60" t="s">
        <v>364</v>
      </c>
      <c r="DR151"/>
    </row>
    <row r="152" s="41" customFormat="1" spans="1:122">
      <c r="A152" s="43" t="s">
        <v>441</v>
      </c>
      <c r="B152" s="75">
        <v>44874</v>
      </c>
      <c r="C152" s="75">
        <v>44874</v>
      </c>
      <c r="D152" s="76" t="s">
        <v>746</v>
      </c>
      <c r="E152" s="76" t="s">
        <v>366</v>
      </c>
      <c r="F152" s="76" t="s">
        <v>367</v>
      </c>
      <c r="G152" s="76" t="s">
        <v>239</v>
      </c>
      <c r="H152" s="77">
        <v>1</v>
      </c>
      <c r="I152" s="77">
        <v>0</v>
      </c>
      <c r="J152" s="76" t="s">
        <v>234</v>
      </c>
      <c r="K152" s="76" t="s">
        <v>369</v>
      </c>
      <c r="L152" s="76" t="s">
        <v>369</v>
      </c>
      <c r="M152" s="75">
        <v>44874</v>
      </c>
      <c r="N152" s="76" t="s">
        <v>747</v>
      </c>
      <c r="O152" s="76" t="s">
        <v>366</v>
      </c>
      <c r="P152" s="77">
        <v>0</v>
      </c>
      <c r="Q152" s="76" t="s">
        <v>748</v>
      </c>
      <c r="R152" s="76" t="s">
        <v>749</v>
      </c>
      <c r="S152" s="77">
        <v>12</v>
      </c>
      <c r="T152" s="76" t="s">
        <v>750</v>
      </c>
      <c r="U152" s="77">
        <v>2</v>
      </c>
      <c r="V152" s="76" t="s">
        <v>239</v>
      </c>
      <c r="W152" s="76" t="s">
        <v>374</v>
      </c>
      <c r="X152" s="76" t="s">
        <v>234</v>
      </c>
      <c r="Y152" s="76" t="s">
        <v>375</v>
      </c>
      <c r="Z152" s="76" t="s">
        <v>376</v>
      </c>
      <c r="AA152" s="76" t="s">
        <v>377</v>
      </c>
      <c r="AB152" s="76" t="s">
        <v>409</v>
      </c>
      <c r="AC152" s="77">
        <v>9000</v>
      </c>
      <c r="AD152" s="76" t="s">
        <v>379</v>
      </c>
      <c r="AE152" s="102">
        <v>44875.204849537</v>
      </c>
      <c r="AF152" s="76" t="s">
        <v>410</v>
      </c>
      <c r="AG152" s="76" t="s">
        <v>381</v>
      </c>
      <c r="AH152" s="76" t="s">
        <v>212</v>
      </c>
      <c r="AI152" s="76" t="s">
        <v>213</v>
      </c>
      <c r="AJ152" s="76" t="s">
        <v>210</v>
      </c>
      <c r="AK152" s="76" t="s">
        <v>366</v>
      </c>
      <c r="AL152" s="76" t="s">
        <v>382</v>
      </c>
      <c r="AM152" s="76" t="s">
        <v>366</v>
      </c>
      <c r="AN152" s="76" t="s">
        <v>233</v>
      </c>
      <c r="AO152" s="76" t="s">
        <v>366</v>
      </c>
      <c r="AP152" s="76" t="s">
        <v>379</v>
      </c>
      <c r="AQ152" s="76" t="s">
        <v>379</v>
      </c>
      <c r="AR152" s="76" t="s">
        <v>411</v>
      </c>
      <c r="AS152" s="76" t="s">
        <v>366</v>
      </c>
      <c r="AT152" s="76" t="s">
        <v>366</v>
      </c>
      <c r="AU152" s="77">
        <v>0</v>
      </c>
      <c r="AV152" s="76" t="s">
        <v>366</v>
      </c>
      <c r="AW152" s="76" t="s">
        <v>366</v>
      </c>
      <c r="AX152" s="76" t="s">
        <v>366</v>
      </c>
      <c r="AY152" s="76" t="s">
        <v>763</v>
      </c>
      <c r="AZ152" s="76" t="s">
        <v>764</v>
      </c>
      <c r="BA152" s="76" t="s">
        <v>232</v>
      </c>
      <c r="BB152" s="76" t="s">
        <v>379</v>
      </c>
      <c r="BC152" s="76" t="s">
        <v>382</v>
      </c>
      <c r="BD152" s="76" t="s">
        <v>765</v>
      </c>
      <c r="BE152" s="76" t="s">
        <v>382</v>
      </c>
      <c r="BF152" s="76" t="s">
        <v>387</v>
      </c>
      <c r="BG152" s="76" t="s">
        <v>387</v>
      </c>
      <c r="BH152" s="76" t="s">
        <v>240</v>
      </c>
      <c r="BI152" s="76" t="s">
        <v>234</v>
      </c>
      <c r="BJ152" s="76" t="s">
        <v>234</v>
      </c>
      <c r="BK152" s="76" t="s">
        <v>234</v>
      </c>
      <c r="BL152" s="76" t="s">
        <v>234</v>
      </c>
      <c r="BM152" s="76" t="s">
        <v>399</v>
      </c>
      <c r="BN152" s="76" t="s">
        <v>399</v>
      </c>
      <c r="BO152" s="76" t="s">
        <v>399</v>
      </c>
      <c r="BP152" s="76" t="s">
        <v>366</v>
      </c>
      <c r="BQ152" s="76" t="s">
        <v>366</v>
      </c>
      <c r="BR152" s="76" t="s">
        <v>366</v>
      </c>
      <c r="BS152" s="76" t="s">
        <v>388</v>
      </c>
      <c r="BT152" s="76" t="s">
        <v>382</v>
      </c>
      <c r="BU152" s="76" t="s">
        <v>388</v>
      </c>
      <c r="BV152" s="76" t="s">
        <v>382</v>
      </c>
      <c r="BW152" s="76" t="s">
        <v>523</v>
      </c>
      <c r="BX152" s="76" t="s">
        <v>382</v>
      </c>
      <c r="BY152" s="77">
        <v>1</v>
      </c>
      <c r="BZ152" s="77">
        <v>999112</v>
      </c>
      <c r="CA152" s="77">
        <v>0</v>
      </c>
      <c r="CB152" s="77">
        <v>18</v>
      </c>
      <c r="CC152" s="77">
        <v>1</v>
      </c>
      <c r="CD152" s="76" t="s">
        <v>219</v>
      </c>
      <c r="CE152" s="102">
        <v>45079.6727199074</v>
      </c>
      <c r="CF152" s="75" t="s">
        <v>389</v>
      </c>
      <c r="CG152" s="103">
        <v>45079.6713969329</v>
      </c>
      <c r="CH152" s="104">
        <v>0.671388888888889</v>
      </c>
      <c r="CI152" s="75" t="s">
        <v>389</v>
      </c>
      <c r="CJ152" s="76" t="s">
        <v>390</v>
      </c>
      <c r="CK152" s="76" t="s">
        <v>234</v>
      </c>
      <c r="CL152" s="76" t="s">
        <v>234</v>
      </c>
      <c r="CM152" s="76" t="s">
        <v>225</v>
      </c>
      <c r="CN152" s="76" t="s">
        <v>225</v>
      </c>
      <c r="CO152" s="76" t="s">
        <v>366</v>
      </c>
      <c r="CP152" s="76" t="s">
        <v>225</v>
      </c>
      <c r="CQ152" s="76" t="s">
        <v>391</v>
      </c>
      <c r="CR152" s="76" t="s">
        <v>225</v>
      </c>
      <c r="CS152" s="76" t="s">
        <v>234</v>
      </c>
      <c r="CT152" s="76" t="s">
        <v>234</v>
      </c>
      <c r="CU152" s="76" t="s">
        <v>234</v>
      </c>
      <c r="CV152" s="76" t="s">
        <v>225</v>
      </c>
      <c r="CW152" s="76" t="s">
        <v>234</v>
      </c>
      <c r="CX152" s="76" t="s">
        <v>234</v>
      </c>
      <c r="CY152" s="76" t="s">
        <v>234</v>
      </c>
      <c r="CZ152" s="76" t="s">
        <v>234</v>
      </c>
      <c r="DA152" s="76" t="s">
        <v>234</v>
      </c>
      <c r="DB152" s="76" t="s">
        <v>225</v>
      </c>
      <c r="DC152" s="76" t="s">
        <v>234</v>
      </c>
      <c r="DD152" s="76" t="s">
        <v>234</v>
      </c>
      <c r="DE152" s="76" t="s">
        <v>234</v>
      </c>
      <c r="DF152" s="76" t="s">
        <v>234</v>
      </c>
      <c r="DG152" s="76" t="s">
        <v>225</v>
      </c>
      <c r="DH152" s="76" t="s">
        <v>234</v>
      </c>
      <c r="DI152" s="76" t="s">
        <v>225</v>
      </c>
      <c r="DJ152" s="76" t="s">
        <v>225</v>
      </c>
      <c r="DK152" s="76" t="s">
        <v>225</v>
      </c>
      <c r="DL152" s="76" t="s">
        <v>382</v>
      </c>
      <c r="DM152" s="76" t="s">
        <v>382</v>
      </c>
      <c r="DN152" s="76" t="s">
        <v>382</v>
      </c>
      <c r="DO152" s="103">
        <v>45079.6713969329</v>
      </c>
      <c r="DP152" s="103">
        <v>45079.6713969329</v>
      </c>
      <c r="DQ152" s="76" t="s">
        <v>766</v>
      </c>
      <c r="DR152"/>
    </row>
    <row r="153" s="41" customFormat="1" spans="1:122">
      <c r="A153" s="43" t="s">
        <v>442</v>
      </c>
      <c r="B153" s="45">
        <v>44874</v>
      </c>
      <c r="C153" s="45">
        <v>44874</v>
      </c>
      <c r="D153" s="46" t="s">
        <v>746</v>
      </c>
      <c r="E153" s="46" t="s">
        <v>366</v>
      </c>
      <c r="F153" s="46" t="s">
        <v>367</v>
      </c>
      <c r="G153" s="46" t="s">
        <v>239</v>
      </c>
      <c r="H153" s="47">
        <v>1</v>
      </c>
      <c r="I153" s="47">
        <v>0</v>
      </c>
      <c r="J153" s="46" t="s">
        <v>234</v>
      </c>
      <c r="K153" s="46" t="s">
        <v>369</v>
      </c>
      <c r="L153" s="46" t="s">
        <v>369</v>
      </c>
      <c r="M153" s="45">
        <v>44874</v>
      </c>
      <c r="N153" s="46" t="s">
        <v>747</v>
      </c>
      <c r="O153" s="46" t="s">
        <v>366</v>
      </c>
      <c r="P153" s="47">
        <v>0</v>
      </c>
      <c r="Q153" s="46" t="s">
        <v>748</v>
      </c>
      <c r="R153" s="46" t="s">
        <v>749</v>
      </c>
      <c r="S153" s="47">
        <v>12</v>
      </c>
      <c r="T153" s="46" t="s">
        <v>750</v>
      </c>
      <c r="U153" s="47">
        <v>2</v>
      </c>
      <c r="V153" s="46" t="s">
        <v>239</v>
      </c>
      <c r="W153" s="46" t="s">
        <v>374</v>
      </c>
      <c r="X153" s="46" t="s">
        <v>234</v>
      </c>
      <c r="Y153" s="46" t="s">
        <v>375</v>
      </c>
      <c r="Z153" s="46" t="s">
        <v>376</v>
      </c>
      <c r="AA153" s="46" t="s">
        <v>377</v>
      </c>
      <c r="AB153" s="46" t="s">
        <v>409</v>
      </c>
      <c r="AC153" s="47">
        <v>9000</v>
      </c>
      <c r="AD153" s="46" t="s">
        <v>379</v>
      </c>
      <c r="AE153" s="62">
        <v>44875.204849537</v>
      </c>
      <c r="AF153" s="46" t="s">
        <v>410</v>
      </c>
      <c r="AG153" s="46" t="s">
        <v>381</v>
      </c>
      <c r="AH153" s="46" t="s">
        <v>212</v>
      </c>
      <c r="AI153" s="46" t="s">
        <v>213</v>
      </c>
      <c r="AJ153" s="46" t="s">
        <v>210</v>
      </c>
      <c r="AK153" s="46" t="s">
        <v>366</v>
      </c>
      <c r="AL153" s="46" t="s">
        <v>382</v>
      </c>
      <c r="AM153" s="46" t="s">
        <v>366</v>
      </c>
      <c r="AN153" s="46" t="s">
        <v>233</v>
      </c>
      <c r="AO153" s="46" t="s">
        <v>366</v>
      </c>
      <c r="AP153" s="46" t="s">
        <v>379</v>
      </c>
      <c r="AQ153" s="46" t="s">
        <v>379</v>
      </c>
      <c r="AR153" s="46" t="s">
        <v>411</v>
      </c>
      <c r="AS153" s="46" t="s">
        <v>366</v>
      </c>
      <c r="AT153" s="46" t="s">
        <v>366</v>
      </c>
      <c r="AU153" s="47">
        <v>0</v>
      </c>
      <c r="AV153" s="46" t="s">
        <v>366</v>
      </c>
      <c r="AW153" s="46" t="s">
        <v>366</v>
      </c>
      <c r="AX153" s="46" t="s">
        <v>366</v>
      </c>
      <c r="AY153" s="46" t="s">
        <v>763</v>
      </c>
      <c r="AZ153" s="46" t="s">
        <v>764</v>
      </c>
      <c r="BA153" s="46" t="s">
        <v>232</v>
      </c>
      <c r="BB153" s="46" t="s">
        <v>379</v>
      </c>
      <c r="BC153" s="46" t="s">
        <v>382</v>
      </c>
      <c r="BD153" s="46" t="s">
        <v>765</v>
      </c>
      <c r="BE153" s="46" t="s">
        <v>382</v>
      </c>
      <c r="BF153" s="46" t="s">
        <v>387</v>
      </c>
      <c r="BG153" s="46" t="s">
        <v>387</v>
      </c>
      <c r="BH153" s="46" t="s">
        <v>240</v>
      </c>
      <c r="BI153" s="46" t="s">
        <v>234</v>
      </c>
      <c r="BJ153" s="46" t="s">
        <v>234</v>
      </c>
      <c r="BK153" s="46" t="s">
        <v>234</v>
      </c>
      <c r="BL153" s="46" t="s">
        <v>234</v>
      </c>
      <c r="BM153" s="46" t="s">
        <v>399</v>
      </c>
      <c r="BN153" s="46" t="s">
        <v>399</v>
      </c>
      <c r="BO153" s="46" t="s">
        <v>399</v>
      </c>
      <c r="BP153" s="46" t="s">
        <v>366</v>
      </c>
      <c r="BQ153" s="46" t="s">
        <v>366</v>
      </c>
      <c r="BR153" s="46" t="s">
        <v>366</v>
      </c>
      <c r="BS153" s="46" t="s">
        <v>388</v>
      </c>
      <c r="BT153" s="46" t="s">
        <v>382</v>
      </c>
      <c r="BU153" s="46" t="s">
        <v>388</v>
      </c>
      <c r="BV153" s="46" t="s">
        <v>382</v>
      </c>
      <c r="BW153" s="46" t="s">
        <v>523</v>
      </c>
      <c r="BX153" s="46" t="s">
        <v>382</v>
      </c>
      <c r="BY153" s="47">
        <v>17</v>
      </c>
      <c r="BZ153" s="47">
        <v>999112</v>
      </c>
      <c r="CA153" s="47">
        <v>0</v>
      </c>
      <c r="CB153" s="47">
        <v>39</v>
      </c>
      <c r="CC153" s="47">
        <v>7</v>
      </c>
      <c r="CD153" s="46" t="s">
        <v>219</v>
      </c>
      <c r="CE153" s="62">
        <v>45083.5820949074</v>
      </c>
      <c r="CF153" s="45" t="s">
        <v>389</v>
      </c>
      <c r="CG153" s="66">
        <v>45083.5794642245</v>
      </c>
      <c r="CH153" s="67">
        <v>0.579456018518518</v>
      </c>
      <c r="CI153" s="45" t="s">
        <v>389</v>
      </c>
      <c r="CJ153" s="46" t="s">
        <v>390</v>
      </c>
      <c r="CK153" s="46" t="s">
        <v>234</v>
      </c>
      <c r="CL153" s="46" t="s">
        <v>234</v>
      </c>
      <c r="CM153" s="46" t="s">
        <v>225</v>
      </c>
      <c r="CN153" s="46" t="s">
        <v>225</v>
      </c>
      <c r="CO153" s="46" t="s">
        <v>366</v>
      </c>
      <c r="CP153" s="46" t="s">
        <v>225</v>
      </c>
      <c r="CQ153" s="46" t="s">
        <v>391</v>
      </c>
      <c r="CR153" s="46" t="s">
        <v>225</v>
      </c>
      <c r="CS153" s="46" t="s">
        <v>234</v>
      </c>
      <c r="CT153" s="46" t="s">
        <v>234</v>
      </c>
      <c r="CU153" s="46" t="s">
        <v>234</v>
      </c>
      <c r="CV153" s="46" t="s">
        <v>225</v>
      </c>
      <c r="CW153" s="46" t="s">
        <v>234</v>
      </c>
      <c r="CX153" s="46" t="s">
        <v>234</v>
      </c>
      <c r="CY153" s="46" t="s">
        <v>234</v>
      </c>
      <c r="CZ153" s="46" t="s">
        <v>234</v>
      </c>
      <c r="DA153" s="46" t="s">
        <v>234</v>
      </c>
      <c r="DB153" s="46" t="s">
        <v>225</v>
      </c>
      <c r="DC153" s="46" t="s">
        <v>234</v>
      </c>
      <c r="DD153" s="46" t="s">
        <v>234</v>
      </c>
      <c r="DE153" s="46" t="s">
        <v>234</v>
      </c>
      <c r="DF153" s="46" t="s">
        <v>234</v>
      </c>
      <c r="DG153" s="46" t="s">
        <v>225</v>
      </c>
      <c r="DH153" s="46" t="s">
        <v>234</v>
      </c>
      <c r="DI153" s="46" t="s">
        <v>225</v>
      </c>
      <c r="DJ153" s="46" t="s">
        <v>225</v>
      </c>
      <c r="DK153" s="46" t="s">
        <v>225</v>
      </c>
      <c r="DL153" s="46" t="s">
        <v>382</v>
      </c>
      <c r="DM153" s="46" t="s">
        <v>382</v>
      </c>
      <c r="DN153" s="46" t="s">
        <v>382</v>
      </c>
      <c r="DO153" s="66">
        <v>45083.5794642245</v>
      </c>
      <c r="DP153" s="66">
        <v>45083.5794642245</v>
      </c>
      <c r="DQ153" s="46" t="s">
        <v>766</v>
      </c>
      <c r="DR153"/>
    </row>
    <row r="154" s="41" customFormat="1" spans="1:121">
      <c r="A154" s="43"/>
      <c r="B154" s="61" t="str">
        <f t="shared" ref="B154:BM154" si="14">IF(B152&lt;&gt;B153,"差異あり","")</f>
        <v/>
      </c>
      <c r="C154" s="61" t="str">
        <f t="shared" si="14"/>
        <v/>
      </c>
      <c r="D154" s="61" t="str">
        <f t="shared" si="14"/>
        <v/>
      </c>
      <c r="E154" s="61" t="str">
        <f t="shared" si="14"/>
        <v/>
      </c>
      <c r="F154" s="61" t="str">
        <f t="shared" si="14"/>
        <v/>
      </c>
      <c r="G154" s="61" t="str">
        <f t="shared" si="14"/>
        <v/>
      </c>
      <c r="H154" s="61" t="str">
        <f t="shared" si="14"/>
        <v/>
      </c>
      <c r="I154" s="61" t="str">
        <f t="shared" si="14"/>
        <v/>
      </c>
      <c r="J154" s="61" t="str">
        <f t="shared" si="14"/>
        <v/>
      </c>
      <c r="K154" s="61" t="str">
        <f t="shared" si="14"/>
        <v/>
      </c>
      <c r="L154" s="61" t="str">
        <f t="shared" si="14"/>
        <v/>
      </c>
      <c r="M154" s="61" t="str">
        <f t="shared" si="14"/>
        <v/>
      </c>
      <c r="N154" s="61" t="str">
        <f t="shared" si="14"/>
        <v/>
      </c>
      <c r="O154" s="61" t="str">
        <f t="shared" si="14"/>
        <v/>
      </c>
      <c r="P154" s="61" t="str">
        <f t="shared" si="14"/>
        <v/>
      </c>
      <c r="Q154" s="61" t="str">
        <f t="shared" si="14"/>
        <v/>
      </c>
      <c r="R154" s="61" t="str">
        <f t="shared" si="14"/>
        <v/>
      </c>
      <c r="S154" s="61" t="str">
        <f t="shared" si="14"/>
        <v/>
      </c>
      <c r="T154" s="61" t="str">
        <f t="shared" si="14"/>
        <v/>
      </c>
      <c r="U154" s="61" t="str">
        <f t="shared" si="14"/>
        <v/>
      </c>
      <c r="V154" s="61" t="str">
        <f t="shared" si="14"/>
        <v/>
      </c>
      <c r="W154" s="61" t="str">
        <f t="shared" si="14"/>
        <v/>
      </c>
      <c r="X154" s="61" t="str">
        <f t="shared" si="14"/>
        <v/>
      </c>
      <c r="Y154" s="61" t="str">
        <f t="shared" si="14"/>
        <v/>
      </c>
      <c r="Z154" s="61" t="str">
        <f t="shared" si="14"/>
        <v/>
      </c>
      <c r="AA154" s="61" t="str">
        <f t="shared" si="14"/>
        <v/>
      </c>
      <c r="AB154" s="61" t="str">
        <f t="shared" si="14"/>
        <v/>
      </c>
      <c r="AC154" s="61" t="str">
        <f t="shared" si="14"/>
        <v/>
      </c>
      <c r="AD154" s="61" t="str">
        <f t="shared" si="14"/>
        <v/>
      </c>
      <c r="AE154" s="61" t="str">
        <f t="shared" si="14"/>
        <v/>
      </c>
      <c r="AF154" s="61" t="str">
        <f t="shared" si="14"/>
        <v/>
      </c>
      <c r="AG154" s="61" t="str">
        <f t="shared" si="14"/>
        <v/>
      </c>
      <c r="AH154" s="61" t="str">
        <f t="shared" si="14"/>
        <v/>
      </c>
      <c r="AI154" s="61" t="str">
        <f t="shared" si="14"/>
        <v/>
      </c>
      <c r="AJ154" s="61" t="str">
        <f t="shared" si="14"/>
        <v/>
      </c>
      <c r="AK154" s="61" t="str">
        <f t="shared" si="14"/>
        <v/>
      </c>
      <c r="AL154" s="61" t="str">
        <f t="shared" si="14"/>
        <v/>
      </c>
      <c r="AM154" s="61" t="str">
        <f t="shared" si="14"/>
        <v/>
      </c>
      <c r="AN154" s="61" t="str">
        <f t="shared" si="14"/>
        <v/>
      </c>
      <c r="AO154" s="61" t="str">
        <f t="shared" si="14"/>
        <v/>
      </c>
      <c r="AP154" s="61" t="str">
        <f t="shared" si="14"/>
        <v/>
      </c>
      <c r="AQ154" s="61" t="str">
        <f t="shared" si="14"/>
        <v/>
      </c>
      <c r="AR154" s="61" t="str">
        <f t="shared" si="14"/>
        <v/>
      </c>
      <c r="AS154" s="61" t="str">
        <f t="shared" si="14"/>
        <v/>
      </c>
      <c r="AT154" s="61" t="str">
        <f t="shared" si="14"/>
        <v/>
      </c>
      <c r="AU154" s="61" t="str">
        <f t="shared" si="14"/>
        <v/>
      </c>
      <c r="AV154" s="61" t="str">
        <f t="shared" si="14"/>
        <v/>
      </c>
      <c r="AW154" s="61" t="str">
        <f t="shared" si="14"/>
        <v/>
      </c>
      <c r="AX154" s="61" t="str">
        <f t="shared" si="14"/>
        <v/>
      </c>
      <c r="AY154" s="61" t="str">
        <f t="shared" si="14"/>
        <v/>
      </c>
      <c r="AZ154" s="61" t="str">
        <f t="shared" si="14"/>
        <v/>
      </c>
      <c r="BA154" s="61" t="str">
        <f t="shared" si="14"/>
        <v/>
      </c>
      <c r="BB154" s="61" t="str">
        <f t="shared" si="14"/>
        <v/>
      </c>
      <c r="BC154" s="61" t="str">
        <f t="shared" si="14"/>
        <v/>
      </c>
      <c r="BD154" s="61" t="str">
        <f t="shared" si="14"/>
        <v/>
      </c>
      <c r="BE154" s="61" t="str">
        <f t="shared" si="14"/>
        <v/>
      </c>
      <c r="BF154" s="61" t="str">
        <f t="shared" si="14"/>
        <v/>
      </c>
      <c r="BG154" s="61" t="str">
        <f t="shared" si="14"/>
        <v/>
      </c>
      <c r="BH154" s="61" t="str">
        <f t="shared" si="14"/>
        <v/>
      </c>
      <c r="BI154" s="61" t="str">
        <f t="shared" si="14"/>
        <v/>
      </c>
      <c r="BJ154" s="61" t="str">
        <f t="shared" si="14"/>
        <v/>
      </c>
      <c r="BK154" s="61" t="str">
        <f t="shared" si="14"/>
        <v/>
      </c>
      <c r="BL154" s="61" t="str">
        <f t="shared" si="14"/>
        <v/>
      </c>
      <c r="BM154" s="61" t="str">
        <f t="shared" si="14"/>
        <v/>
      </c>
      <c r="BN154" s="61" t="str">
        <f t="shared" ref="BN154:DQ154" si="15">IF(BN152&lt;&gt;BN153,"差異あり","")</f>
        <v/>
      </c>
      <c r="BO154" s="61" t="str">
        <f t="shared" si="15"/>
        <v/>
      </c>
      <c r="BP154" s="61" t="str">
        <f t="shared" si="15"/>
        <v/>
      </c>
      <c r="BQ154" s="61" t="str">
        <f t="shared" si="15"/>
        <v/>
      </c>
      <c r="BR154" s="61" t="str">
        <f t="shared" si="15"/>
        <v/>
      </c>
      <c r="BS154" s="61" t="str">
        <f t="shared" si="15"/>
        <v/>
      </c>
      <c r="BT154" s="61" t="str">
        <f t="shared" si="15"/>
        <v/>
      </c>
      <c r="BU154" s="61" t="str">
        <f t="shared" si="15"/>
        <v/>
      </c>
      <c r="BV154" s="61" t="str">
        <f t="shared" si="15"/>
        <v/>
      </c>
      <c r="BW154" s="61" t="str">
        <f t="shared" si="15"/>
        <v/>
      </c>
      <c r="BX154" s="61" t="str">
        <f t="shared" si="15"/>
        <v/>
      </c>
      <c r="BY154" s="61" t="str">
        <f t="shared" si="15"/>
        <v>差異あり</v>
      </c>
      <c r="BZ154" s="61" t="str">
        <f t="shared" si="15"/>
        <v/>
      </c>
      <c r="CA154" s="61" t="str">
        <f t="shared" si="15"/>
        <v/>
      </c>
      <c r="CB154" s="61" t="str">
        <f t="shared" si="15"/>
        <v>差異あり</v>
      </c>
      <c r="CC154" s="61" t="str">
        <f t="shared" si="15"/>
        <v>差異あり</v>
      </c>
      <c r="CD154" s="61" t="str">
        <f t="shared" si="15"/>
        <v/>
      </c>
      <c r="CE154" s="61" t="str">
        <f t="shared" si="15"/>
        <v>差異あり</v>
      </c>
      <c r="CF154" s="61" t="str">
        <f t="shared" si="15"/>
        <v/>
      </c>
      <c r="CG154" s="61" t="str">
        <f t="shared" si="15"/>
        <v>差異あり</v>
      </c>
      <c r="CH154" s="61" t="str">
        <f t="shared" si="15"/>
        <v>差異あり</v>
      </c>
      <c r="CI154" s="61" t="str">
        <f t="shared" si="15"/>
        <v/>
      </c>
      <c r="CJ154" s="61" t="str">
        <f t="shared" si="15"/>
        <v/>
      </c>
      <c r="CK154" s="61" t="str">
        <f t="shared" si="15"/>
        <v/>
      </c>
      <c r="CL154" s="61" t="str">
        <f t="shared" si="15"/>
        <v/>
      </c>
      <c r="CM154" s="61" t="str">
        <f t="shared" si="15"/>
        <v/>
      </c>
      <c r="CN154" s="61" t="str">
        <f t="shared" si="15"/>
        <v/>
      </c>
      <c r="CO154" s="61" t="str">
        <f t="shared" si="15"/>
        <v/>
      </c>
      <c r="CP154" s="61" t="str">
        <f t="shared" si="15"/>
        <v/>
      </c>
      <c r="CQ154" s="61" t="str">
        <f t="shared" si="15"/>
        <v/>
      </c>
      <c r="CR154" s="61" t="str">
        <f t="shared" si="15"/>
        <v/>
      </c>
      <c r="CS154" s="61" t="str">
        <f t="shared" si="15"/>
        <v/>
      </c>
      <c r="CT154" s="61" t="str">
        <f t="shared" si="15"/>
        <v/>
      </c>
      <c r="CU154" s="61" t="str">
        <f t="shared" si="15"/>
        <v/>
      </c>
      <c r="CV154" s="61" t="str">
        <f t="shared" si="15"/>
        <v/>
      </c>
      <c r="CW154" s="61" t="str">
        <f t="shared" si="15"/>
        <v/>
      </c>
      <c r="CX154" s="61" t="str">
        <f t="shared" si="15"/>
        <v/>
      </c>
      <c r="CY154" s="61" t="str">
        <f t="shared" si="15"/>
        <v/>
      </c>
      <c r="CZ154" s="61" t="str">
        <f t="shared" si="15"/>
        <v/>
      </c>
      <c r="DA154" s="61" t="str">
        <f t="shared" si="15"/>
        <v/>
      </c>
      <c r="DB154" s="61" t="str">
        <f t="shared" si="15"/>
        <v/>
      </c>
      <c r="DC154" s="61" t="str">
        <f t="shared" si="15"/>
        <v/>
      </c>
      <c r="DD154" s="61" t="str">
        <f t="shared" si="15"/>
        <v/>
      </c>
      <c r="DE154" s="61" t="str">
        <f t="shared" si="15"/>
        <v/>
      </c>
      <c r="DF154" s="61" t="str">
        <f t="shared" si="15"/>
        <v/>
      </c>
      <c r="DG154" s="61" t="str">
        <f t="shared" si="15"/>
        <v/>
      </c>
      <c r="DH154" s="61" t="str">
        <f t="shared" si="15"/>
        <v/>
      </c>
      <c r="DI154" s="61" t="str">
        <f t="shared" si="15"/>
        <v/>
      </c>
      <c r="DJ154" s="61" t="str">
        <f t="shared" si="15"/>
        <v/>
      </c>
      <c r="DK154" s="61" t="str">
        <f t="shared" si="15"/>
        <v/>
      </c>
      <c r="DL154" s="61" t="str">
        <f t="shared" si="15"/>
        <v/>
      </c>
      <c r="DM154" s="61" t="str">
        <f t="shared" si="15"/>
        <v/>
      </c>
      <c r="DN154" s="61" t="str">
        <f t="shared" si="15"/>
        <v/>
      </c>
      <c r="DO154" s="61" t="str">
        <f t="shared" si="15"/>
        <v>差異あり</v>
      </c>
      <c r="DP154" s="61" t="str">
        <f t="shared" si="15"/>
        <v>差異あり</v>
      </c>
      <c r="DQ154" s="61" t="str">
        <f t="shared" si="15"/>
        <v/>
      </c>
    </row>
    <row r="155" s="41" customFormat="1" spans="1:122">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ht="30.75" spans="1:122">
      <c r="A157" s="23" t="s">
        <v>780</v>
      </c>
      <c r="B157" s="78"/>
      <c r="C157" s="40"/>
      <c r="D157" s="40"/>
      <c r="E157" s="40"/>
      <c r="F157" s="40"/>
      <c r="G157" s="40"/>
      <c r="H157" s="40"/>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12" customHeight="1" spans="1:122">
      <c r="A158" s="23"/>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spans="1:122">
      <c r="A159" s="78"/>
      <c r="B159" s="78" t="s">
        <v>444</v>
      </c>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row r="161" s="41" customFormat="1" spans="1:15">
      <c r="A161" s="41" t="s">
        <v>445</v>
      </c>
      <c r="B161" s="41" t="s">
        <v>781</v>
      </c>
      <c r="J161" s="41" t="s">
        <v>782</v>
      </c>
      <c r="O161" s="41" t="s">
        <v>448</v>
      </c>
    </row>
    <row r="162" s="41" customFormat="1" spans="1:15">
      <c r="A162" s="79">
        <v>1</v>
      </c>
      <c r="B162" s="80" t="s">
        <v>783</v>
      </c>
      <c r="C162" s="81"/>
      <c r="D162" s="81"/>
      <c r="E162" s="81"/>
      <c r="F162" s="81"/>
      <c r="G162" s="81"/>
      <c r="H162" s="81"/>
      <c r="I162" s="92"/>
      <c r="J162" s="93" t="s">
        <v>783</v>
      </c>
      <c r="K162" s="81"/>
      <c r="L162" s="81"/>
      <c r="M162" s="81"/>
      <c r="N162" s="81"/>
      <c r="O162" s="94">
        <f t="shared" ref="O162:O165" si="16">MATCH(J162,$B$162:$B$165,0)</f>
        <v>1</v>
      </c>
    </row>
    <row r="163" s="41" customFormat="1" spans="1:15">
      <c r="A163" s="82">
        <v>2</v>
      </c>
      <c r="B163" s="83" t="s">
        <v>784</v>
      </c>
      <c r="C163" s="84"/>
      <c r="D163" s="84"/>
      <c r="E163" s="84"/>
      <c r="F163" s="84"/>
      <c r="G163" s="84"/>
      <c r="H163" s="84"/>
      <c r="I163" s="95"/>
      <c r="J163" s="96" t="s">
        <v>784</v>
      </c>
      <c r="K163" s="84"/>
      <c r="L163" s="84"/>
      <c r="M163" s="84"/>
      <c r="N163" s="84"/>
      <c r="O163" s="97">
        <f t="shared" si="16"/>
        <v>2</v>
      </c>
    </row>
    <row r="164" s="41" customFormat="1" spans="1:15">
      <c r="A164" s="82">
        <v>3</v>
      </c>
      <c r="B164" s="83" t="s">
        <v>785</v>
      </c>
      <c r="C164" s="84"/>
      <c r="D164" s="84"/>
      <c r="E164" s="84"/>
      <c r="F164" s="84"/>
      <c r="G164" s="84"/>
      <c r="H164" s="84"/>
      <c r="I164" s="95"/>
      <c r="J164" s="96" t="s">
        <v>785</v>
      </c>
      <c r="K164" s="84"/>
      <c r="L164" s="84"/>
      <c r="M164" s="84"/>
      <c r="N164" s="84"/>
      <c r="O164" s="97">
        <f t="shared" si="16"/>
        <v>3</v>
      </c>
    </row>
    <row r="165" s="41" customFormat="1" spans="1:15">
      <c r="A165" s="82">
        <v>4</v>
      </c>
      <c r="B165" s="83" t="s">
        <v>786</v>
      </c>
      <c r="C165" s="84"/>
      <c r="D165" s="84"/>
      <c r="E165" s="84"/>
      <c r="F165" s="84"/>
      <c r="G165" s="84"/>
      <c r="H165" s="84"/>
      <c r="I165" s="95"/>
      <c r="J165" s="96" t="s">
        <v>786</v>
      </c>
      <c r="K165" s="84"/>
      <c r="L165" s="84"/>
      <c r="M165" s="84"/>
      <c r="N165" s="84"/>
      <c r="O165" s="97">
        <f t="shared" si="16"/>
        <v>4</v>
      </c>
    </row>
    <row r="166" s="41" customFormat="1"/>
    <row r="167" spans="1:122">
      <c r="A167" s="51"/>
      <c r="B167" s="51"/>
      <c r="C167" s="52"/>
      <c r="D167" s="52"/>
      <c r="E167" s="52"/>
      <c r="F167" s="52"/>
      <c r="G167" s="53"/>
      <c r="H167" s="53"/>
      <c r="I167" s="52"/>
      <c r="J167" s="52"/>
      <c r="K167" s="52"/>
      <c r="L167" s="51"/>
      <c r="M167" s="52"/>
      <c r="N167" s="52"/>
      <c r="O167" s="53"/>
      <c r="P167" s="52"/>
      <c r="Q167" s="52"/>
      <c r="R167" s="53"/>
      <c r="S167" s="52"/>
      <c r="T167" s="53"/>
      <c r="U167" s="52"/>
      <c r="V167" s="52"/>
      <c r="W167" s="52"/>
      <c r="X167" s="52"/>
      <c r="Y167" s="52"/>
      <c r="Z167" s="52"/>
      <c r="AA167" s="52"/>
      <c r="AB167" s="53"/>
      <c r="AC167" s="52"/>
      <c r="AD167" s="64"/>
      <c r="AE167" s="52"/>
      <c r="AF167" s="52"/>
      <c r="AG167" s="52"/>
      <c r="AH167" s="52"/>
      <c r="AI167" s="52"/>
      <c r="AJ167" s="52"/>
      <c r="AK167" s="52"/>
      <c r="AL167" s="52"/>
      <c r="AM167" s="52"/>
      <c r="AN167" s="52"/>
      <c r="AO167" s="52"/>
      <c r="AP167" s="52"/>
      <c r="AQ167" s="52"/>
      <c r="AR167" s="52"/>
      <c r="AS167" s="52"/>
      <c r="AT167" s="53"/>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3"/>
      <c r="BY167" s="53"/>
      <c r="BZ167" s="53"/>
      <c r="CA167" s="53"/>
      <c r="CB167" s="53"/>
      <c r="CC167" s="52"/>
      <c r="CD167" s="64"/>
      <c r="CE167" s="51"/>
      <c r="CF167" s="70"/>
      <c r="CG167" s="71"/>
      <c r="CH167" s="51"/>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c r="DJ167" s="52"/>
      <c r="DK167" s="52"/>
      <c r="DL167" s="52"/>
      <c r="DM167" s="52"/>
      <c r="DN167" s="70"/>
      <c r="DO167" s="70"/>
      <c r="DP167" s="52"/>
      <c r="DQ167" s="74"/>
      <c r="DR167" s="74"/>
    </row>
    <row r="168" spans="1:122">
      <c r="A168" s="51"/>
      <c r="B168" s="51"/>
      <c r="C168" s="52"/>
      <c r="D168" s="52"/>
      <c r="E168" s="52"/>
      <c r="F168" s="52"/>
      <c r="G168" s="53"/>
      <c r="H168" s="53"/>
      <c r="I168" s="52"/>
      <c r="J168" s="52"/>
      <c r="K168" s="52"/>
      <c r="L168" s="51"/>
      <c r="M168" s="52"/>
      <c r="N168" s="52"/>
      <c r="O168" s="53"/>
      <c r="P168" s="52"/>
      <c r="Q168" s="52"/>
      <c r="R168" s="53"/>
      <c r="S168" s="52"/>
      <c r="T168" s="53"/>
      <c r="U168" s="52"/>
      <c r="V168" s="52"/>
      <c r="W168" s="52"/>
      <c r="X168" s="52"/>
      <c r="Y168" s="52"/>
      <c r="Z168" s="52"/>
      <c r="AA168" s="52"/>
      <c r="AB168" s="53"/>
      <c r="AC168" s="52"/>
      <c r="AD168" s="64"/>
      <c r="AE168" s="52"/>
      <c r="AF168" s="52"/>
      <c r="AG168" s="52"/>
      <c r="AH168" s="52"/>
      <c r="AI168" s="52"/>
      <c r="AJ168" s="52"/>
      <c r="AK168" s="52"/>
      <c r="AL168" s="52"/>
      <c r="AM168" s="52"/>
      <c r="AN168" s="52"/>
      <c r="AO168" s="52"/>
      <c r="AP168" s="52"/>
      <c r="AQ168" s="52"/>
      <c r="AR168" s="52"/>
      <c r="AS168" s="52"/>
      <c r="AT168" s="53"/>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3"/>
      <c r="BY168" s="53"/>
      <c r="BZ168" s="53"/>
      <c r="CA168" s="53"/>
      <c r="CB168" s="53"/>
      <c r="CC168" s="52"/>
      <c r="CD168" s="64"/>
      <c r="CE168" s="51"/>
      <c r="CF168" s="70"/>
      <c r="CG168" s="71"/>
      <c r="CH168" s="51"/>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c r="DJ168" s="52"/>
      <c r="DK168" s="52"/>
      <c r="DL168" s="52"/>
      <c r="DM168" s="52"/>
      <c r="DN168" s="70"/>
      <c r="DO168" s="70"/>
      <c r="DP168" s="52"/>
      <c r="DQ168" s="74"/>
      <c r="DR168" s="74"/>
    </row>
    <row r="169" spans="1:122">
      <c r="A169" s="51"/>
      <c r="B169" s="51"/>
      <c r="C169" s="52"/>
      <c r="D169" s="52"/>
      <c r="E169" s="52"/>
      <c r="F169" s="52"/>
      <c r="G169" s="53"/>
      <c r="H169" s="53"/>
      <c r="I169" s="52"/>
      <c r="J169" s="52"/>
      <c r="K169" s="52"/>
      <c r="L169" s="51"/>
      <c r="M169" s="52"/>
      <c r="N169" s="52"/>
      <c r="O169" s="53"/>
      <c r="P169" s="52"/>
      <c r="Q169" s="52"/>
      <c r="R169" s="53"/>
      <c r="S169" s="52"/>
      <c r="T169" s="53"/>
      <c r="U169" s="52"/>
      <c r="V169" s="52"/>
      <c r="W169" s="52"/>
      <c r="X169" s="52"/>
      <c r="Y169" s="52"/>
      <c r="Z169" s="52"/>
      <c r="AA169" s="52"/>
      <c r="AB169" s="53"/>
      <c r="AC169" s="52"/>
      <c r="AD169" s="64"/>
      <c r="AE169" s="52"/>
      <c r="AF169" s="52"/>
      <c r="AG169" s="52"/>
      <c r="AH169" s="52"/>
      <c r="AI169" s="52"/>
      <c r="AJ169" s="52"/>
      <c r="AK169" s="52"/>
      <c r="AL169" s="52"/>
      <c r="AM169" s="52"/>
      <c r="AN169" s="52"/>
      <c r="AO169" s="52"/>
      <c r="AP169" s="52"/>
      <c r="AQ169" s="52"/>
      <c r="AR169" s="52"/>
      <c r="AS169" s="52"/>
      <c r="AT169" s="53"/>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3"/>
      <c r="BY169" s="53"/>
      <c r="BZ169" s="53"/>
      <c r="CA169" s="53"/>
      <c r="CB169" s="53"/>
      <c r="CC169" s="52"/>
      <c r="CD169" s="64"/>
      <c r="CE169" s="51"/>
      <c r="CF169" s="70"/>
      <c r="CG169" s="71"/>
      <c r="CH169" s="51"/>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c r="DJ169" s="52"/>
      <c r="DK169" s="52"/>
      <c r="DL169" s="52"/>
      <c r="DM169" s="52"/>
      <c r="DN169" s="70"/>
      <c r="DO169" s="70"/>
      <c r="DP169" s="52"/>
      <c r="DQ169" s="74"/>
      <c r="DR169" s="74"/>
    </row>
    <row r="170" spans="1:122">
      <c r="A170" s="51"/>
      <c r="B170" s="51"/>
      <c r="C170" s="52"/>
      <c r="D170" s="52"/>
      <c r="E170" s="52"/>
      <c r="F170" s="52"/>
      <c r="G170" s="53"/>
      <c r="H170" s="53"/>
      <c r="I170" s="52"/>
      <c r="J170" s="52"/>
      <c r="K170" s="52"/>
      <c r="L170" s="51"/>
      <c r="M170" s="52"/>
      <c r="N170" s="52"/>
      <c r="O170" s="53"/>
      <c r="P170" s="52"/>
      <c r="Q170" s="52"/>
      <c r="R170" s="53"/>
      <c r="S170" s="52"/>
      <c r="T170" s="53"/>
      <c r="U170" s="52"/>
      <c r="V170" s="52"/>
      <c r="W170" s="52"/>
      <c r="X170" s="52"/>
      <c r="Y170" s="52"/>
      <c r="Z170" s="52"/>
      <c r="AA170" s="52"/>
      <c r="AB170" s="53"/>
      <c r="AC170" s="52"/>
      <c r="AD170" s="64"/>
      <c r="AE170" s="52"/>
      <c r="AF170" s="52"/>
      <c r="AG170" s="52"/>
      <c r="AH170" s="52"/>
      <c r="AI170" s="52"/>
      <c r="AJ170" s="52"/>
      <c r="AK170" s="52"/>
      <c r="AL170" s="52"/>
      <c r="AM170" s="52"/>
      <c r="AN170" s="52"/>
      <c r="AO170" s="52"/>
      <c r="AP170" s="52"/>
      <c r="AQ170" s="52"/>
      <c r="AR170" s="52"/>
      <c r="AS170" s="52"/>
      <c r="AT170" s="53"/>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3"/>
      <c r="BY170" s="53"/>
      <c r="BZ170" s="53"/>
      <c r="CA170" s="53"/>
      <c r="CB170" s="53"/>
      <c r="CC170" s="52"/>
      <c r="CD170" s="64"/>
      <c r="CE170" s="51"/>
      <c r="CF170" s="70"/>
      <c r="CG170" s="71"/>
      <c r="CH170" s="51"/>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c r="DJ170" s="52"/>
      <c r="DK170" s="52"/>
      <c r="DL170" s="52"/>
      <c r="DM170" s="52"/>
      <c r="DN170" s="70"/>
      <c r="DO170" s="70"/>
      <c r="DP170" s="52"/>
      <c r="DQ170" s="74"/>
      <c r="DR170" s="74"/>
    </row>
    <row r="171" spans="1:122">
      <c r="A171" s="51"/>
      <c r="B171" s="51"/>
      <c r="C171" s="52"/>
      <c r="D171" s="52"/>
      <c r="E171" s="52"/>
      <c r="F171" s="52"/>
      <c r="G171" s="53"/>
      <c r="H171" s="53"/>
      <c r="I171" s="52"/>
      <c r="J171" s="52"/>
      <c r="K171" s="52"/>
      <c r="L171" s="51"/>
      <c r="M171" s="52"/>
      <c r="N171" s="52"/>
      <c r="O171" s="53"/>
      <c r="P171" s="52"/>
      <c r="Q171" s="52"/>
      <c r="R171" s="53"/>
      <c r="S171" s="52"/>
      <c r="T171" s="53"/>
      <c r="U171" s="52"/>
      <c r="V171" s="52"/>
      <c r="W171" s="52"/>
      <c r="X171" s="52"/>
      <c r="Y171" s="52"/>
      <c r="Z171" s="52"/>
      <c r="AA171" s="52"/>
      <c r="AB171" s="53"/>
      <c r="AC171" s="52"/>
      <c r="AD171" s="64"/>
      <c r="AE171" s="52"/>
      <c r="AF171" s="52"/>
      <c r="AG171" s="52"/>
      <c r="AH171" s="52"/>
      <c r="AI171" s="52"/>
      <c r="AJ171" s="52"/>
      <c r="AK171" s="52"/>
      <c r="AL171" s="52"/>
      <c r="AM171" s="52"/>
      <c r="AN171" s="52"/>
      <c r="AO171" s="52"/>
      <c r="AP171" s="52"/>
      <c r="AQ171" s="52"/>
      <c r="AR171" s="52"/>
      <c r="AS171" s="52"/>
      <c r="AT171" s="53"/>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3"/>
      <c r="BY171" s="53"/>
      <c r="BZ171" s="53"/>
      <c r="CA171" s="53"/>
      <c r="CB171" s="53"/>
      <c r="CC171" s="52"/>
      <c r="CD171" s="64"/>
      <c r="CE171" s="51"/>
      <c r="CF171" s="70"/>
      <c r="CG171" s="71"/>
      <c r="CH171" s="51"/>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c r="DJ171" s="52"/>
      <c r="DK171" s="52"/>
      <c r="DL171" s="52"/>
      <c r="DM171" s="52"/>
      <c r="DN171" s="70"/>
      <c r="DO171" s="70"/>
      <c r="DP171" s="52"/>
      <c r="DQ171" s="74"/>
      <c r="DR171" s="74"/>
    </row>
    <row r="172" spans="1:122">
      <c r="A172" s="51"/>
      <c r="B172" s="51"/>
      <c r="C172" s="52"/>
      <c r="D172" s="52"/>
      <c r="E172" s="52"/>
      <c r="F172" s="52"/>
      <c r="G172" s="53"/>
      <c r="H172" s="53"/>
      <c r="I172" s="52"/>
      <c r="J172" s="52"/>
      <c r="K172" s="52"/>
      <c r="L172" s="51"/>
      <c r="M172" s="52"/>
      <c r="N172" s="52"/>
      <c r="O172" s="53"/>
      <c r="P172" s="52"/>
      <c r="Q172" s="52"/>
      <c r="R172" s="53"/>
      <c r="S172" s="52"/>
      <c r="T172" s="53"/>
      <c r="U172" s="52"/>
      <c r="V172" s="52"/>
      <c r="W172" s="52"/>
      <c r="X172" s="52"/>
      <c r="Y172" s="52"/>
      <c r="Z172" s="52"/>
      <c r="AA172" s="52"/>
      <c r="AB172" s="53"/>
      <c r="AC172" s="52"/>
      <c r="AD172" s="64"/>
      <c r="AE172" s="52"/>
      <c r="AF172" s="52"/>
      <c r="AG172" s="52"/>
      <c r="AH172" s="52"/>
      <c r="AI172" s="52"/>
      <c r="AJ172" s="52"/>
      <c r="AK172" s="52"/>
      <c r="AL172" s="52"/>
      <c r="AM172" s="52"/>
      <c r="AN172" s="52"/>
      <c r="AO172" s="52"/>
      <c r="AP172" s="52"/>
      <c r="AQ172" s="52"/>
      <c r="AR172" s="52"/>
      <c r="AS172" s="52"/>
      <c r="AT172" s="53"/>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3"/>
      <c r="BY172" s="53"/>
      <c r="BZ172" s="53"/>
      <c r="CA172" s="53"/>
      <c r="CB172" s="53"/>
      <c r="CC172" s="52"/>
      <c r="CD172" s="64"/>
      <c r="CE172" s="51"/>
      <c r="CF172" s="70"/>
      <c r="CG172" s="71"/>
      <c r="CH172" s="51"/>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70"/>
      <c r="DO172" s="70"/>
      <c r="DP172" s="52"/>
      <c r="DQ172" s="74"/>
      <c r="DR172" s="74"/>
    </row>
    <row r="173" spans="1:122">
      <c r="A173" s="51"/>
      <c r="B173" s="51"/>
      <c r="C173" s="52"/>
      <c r="D173" s="52"/>
      <c r="E173" s="52"/>
      <c r="F173" s="52"/>
      <c r="G173" s="53"/>
      <c r="H173" s="53"/>
      <c r="I173" s="52"/>
      <c r="J173" s="52"/>
      <c r="K173" s="52"/>
      <c r="L173" s="51"/>
      <c r="M173" s="52"/>
      <c r="N173" s="52"/>
      <c r="O173" s="53"/>
      <c r="P173" s="52"/>
      <c r="Q173" s="52"/>
      <c r="R173" s="53"/>
      <c r="S173" s="52"/>
      <c r="T173" s="53"/>
      <c r="U173" s="52"/>
      <c r="V173" s="52"/>
      <c r="W173" s="52"/>
      <c r="X173" s="52"/>
      <c r="Y173" s="52"/>
      <c r="Z173" s="52"/>
      <c r="AA173" s="52"/>
      <c r="AB173" s="53"/>
      <c r="AC173" s="52"/>
      <c r="AD173" s="64"/>
      <c r="AE173" s="52"/>
      <c r="AF173" s="52"/>
      <c r="AG173" s="52"/>
      <c r="AH173" s="52"/>
      <c r="AI173" s="52"/>
      <c r="AJ173" s="52"/>
      <c r="AK173" s="52"/>
      <c r="AL173" s="52"/>
      <c r="AM173" s="52"/>
      <c r="AN173" s="52"/>
      <c r="AO173" s="52"/>
      <c r="AP173" s="52"/>
      <c r="AQ173" s="52"/>
      <c r="AR173" s="52"/>
      <c r="AS173" s="52"/>
      <c r="AT173" s="53"/>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3"/>
      <c r="BY173" s="53"/>
      <c r="BZ173" s="53"/>
      <c r="CA173" s="53"/>
      <c r="CB173" s="53"/>
      <c r="CC173" s="52"/>
      <c r="CD173" s="64"/>
      <c r="CE173" s="51"/>
      <c r="CF173" s="70"/>
      <c r="CG173" s="71"/>
      <c r="CH173" s="51"/>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c r="DJ173" s="52"/>
      <c r="DK173" s="52"/>
      <c r="DL173" s="52"/>
      <c r="DM173" s="52"/>
      <c r="DN173" s="70"/>
      <c r="DO173" s="70"/>
      <c r="DP173" s="52"/>
      <c r="DQ173" s="74"/>
      <c r="DR173" s="74"/>
    </row>
    <row r="174" spans="1:122">
      <c r="A174" s="51"/>
      <c r="B174" s="51"/>
      <c r="C174" s="52"/>
      <c r="D174" s="52"/>
      <c r="E174" s="52"/>
      <c r="F174" s="52"/>
      <c r="G174" s="53"/>
      <c r="H174" s="53"/>
      <c r="I174" s="52"/>
      <c r="J174" s="52"/>
      <c r="K174" s="52"/>
      <c r="L174" s="51"/>
      <c r="M174" s="52"/>
      <c r="N174" s="52"/>
      <c r="O174" s="53"/>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51"/>
      <c r="B175" s="51"/>
      <c r="C175" s="52"/>
      <c r="D175" s="52"/>
      <c r="E175" s="52"/>
      <c r="F175" s="52"/>
      <c r="G175" s="53"/>
      <c r="H175" s="53"/>
      <c r="I175" s="52"/>
      <c r="J175" s="52"/>
      <c r="K175" s="52"/>
      <c r="L175" s="51"/>
      <c r="M175" s="52"/>
      <c r="N175" s="52"/>
      <c r="O175" s="53"/>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51"/>
      <c r="B176" s="51"/>
      <c r="C176" s="52"/>
      <c r="D176" s="52"/>
      <c r="E176" s="52"/>
      <c r="F176" s="52"/>
      <c r="G176" s="53"/>
      <c r="H176" s="53"/>
      <c r="I176" s="52"/>
      <c r="J176" s="52"/>
      <c r="K176" s="52"/>
      <c r="L176" s="51"/>
      <c r="M176" s="52"/>
      <c r="N176" s="52"/>
      <c r="O176" s="53"/>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51"/>
      <c r="B177" s="51"/>
      <c r="C177" s="52"/>
      <c r="D177" s="52"/>
      <c r="E177" s="52"/>
      <c r="F177" s="52"/>
      <c r="G177" s="53"/>
      <c r="H177" s="53"/>
      <c r="I177" s="52"/>
      <c r="J177" s="52"/>
      <c r="K177" s="52"/>
      <c r="L177" s="51"/>
      <c r="M177" s="52"/>
      <c r="N177" s="52"/>
      <c r="O177" s="53"/>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51"/>
      <c r="B178" s="51"/>
      <c r="C178" s="52"/>
      <c r="D178" s="52"/>
      <c r="E178" s="52"/>
      <c r="F178" s="52"/>
      <c r="G178" s="53"/>
      <c r="H178" s="53"/>
      <c r="I178" s="52"/>
      <c r="J178" s="52"/>
      <c r="K178" s="52"/>
      <c r="L178" s="51"/>
      <c r="M178" s="52"/>
      <c r="N178" s="52"/>
      <c r="O178" s="53"/>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51"/>
      <c r="B179" s="51"/>
      <c r="C179" s="52"/>
      <c r="D179" s="52"/>
      <c r="E179" s="52"/>
      <c r="F179" s="52"/>
      <c r="G179" s="53"/>
      <c r="H179" s="53"/>
      <c r="I179" s="52"/>
      <c r="J179" s="52"/>
      <c r="K179" s="52"/>
      <c r="L179" s="51"/>
      <c r="M179" s="52"/>
      <c r="N179" s="52"/>
      <c r="O179" s="53"/>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51"/>
      <c r="B180" s="51"/>
      <c r="C180" s="52"/>
      <c r="D180" s="52"/>
      <c r="E180" s="52"/>
      <c r="F180" s="52"/>
      <c r="G180" s="53"/>
      <c r="H180" s="53"/>
      <c r="I180" s="52"/>
      <c r="J180" s="52"/>
      <c r="K180" s="52"/>
      <c r="L180" s="51"/>
      <c r="M180" s="52"/>
      <c r="N180" s="52"/>
      <c r="O180" s="53"/>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51"/>
      <c r="B181" s="51"/>
      <c r="C181" s="52"/>
      <c r="D181" s="52"/>
      <c r="E181" s="52"/>
      <c r="F181" s="52"/>
      <c r="G181" s="53"/>
      <c r="H181" s="53"/>
      <c r="I181" s="52"/>
      <c r="J181" s="52"/>
      <c r="K181" s="52"/>
      <c r="L181" s="51"/>
      <c r="M181" s="52"/>
      <c r="N181" s="52"/>
      <c r="O181" s="53"/>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51"/>
      <c r="B182" s="51"/>
      <c r="C182" s="52"/>
      <c r="D182" s="52"/>
      <c r="E182" s="52"/>
      <c r="F182" s="52"/>
      <c r="G182" s="53"/>
      <c r="H182" s="53"/>
      <c r="I182" s="52"/>
      <c r="J182" s="52"/>
      <c r="K182" s="52"/>
      <c r="L182" s="51"/>
      <c r="M182" s="52"/>
      <c r="N182" s="52"/>
      <c r="O182" s="53"/>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51"/>
      <c r="B183" s="51"/>
      <c r="C183" s="52"/>
      <c r="D183" s="52"/>
      <c r="E183" s="52"/>
      <c r="F183" s="52"/>
      <c r="G183" s="53"/>
      <c r="H183" s="53"/>
      <c r="I183" s="52"/>
      <c r="J183" s="52"/>
      <c r="K183" s="52"/>
      <c r="L183" s="51"/>
      <c r="M183" s="52"/>
      <c r="N183" s="52"/>
      <c r="O183" s="53"/>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row>
  </sheetData>
  <pageMargins left="0.751388888888889" right="0.751388888888889" top="1" bottom="1" header="0.507638888888889" footer="0.507638888888889"/>
  <pageSetup paperSize="9" scale="40" orientation="landscape" horizontalDpi="600"/>
  <headerFooter/>
  <rowBreaks count="2" manualBreakCount="2">
    <brk id="65" max="16" man="1"/>
    <brk id="129" max="15" man="1"/>
  </rowBreaks>
  <colBreaks count="1" manualBreakCount="1">
    <brk id="17" max="65312" man="1"/>
  </colBreak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5" sqref="A5"/>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784</v>
      </c>
      <c r="B2" s="28"/>
      <c r="C2" s="28"/>
      <c r="D2" s="29"/>
      <c r="E2" s="30" t="s">
        <v>784</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99900101200</v>
      </c>
      <c r="C8" s="33"/>
      <c r="D8" s="33"/>
      <c r="E8" s="34" t="s">
        <v>465</v>
      </c>
      <c r="F8" s="36" t="str">
        <f>MIDB($E$2,9,11)</f>
        <v>99900101200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0012132</v>
      </c>
      <c r="C12" s="33"/>
      <c r="D12" s="33"/>
      <c r="E12" s="34" t="s">
        <v>469</v>
      </c>
      <c r="F12" s="36" t="str">
        <f>MIDB($E$2,20,7)</f>
        <v>0012132</v>
      </c>
      <c r="G12" s="34"/>
      <c r="H12" s="34"/>
    </row>
    <row r="13" spans="1:8">
      <c r="A13" s="33" t="s">
        <v>470</v>
      </c>
      <c r="B13" s="35" t="str">
        <f>MIDB($A$2,27,11)</f>
        <v>99900101201</v>
      </c>
      <c r="C13" s="33"/>
      <c r="D13" s="33"/>
      <c r="E13" s="34" t="s">
        <v>470</v>
      </c>
      <c r="F13" s="36" t="str">
        <f>MIDB($E$2,27,11)</f>
        <v>99900101201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0012132</v>
      </c>
      <c r="C17" s="33"/>
      <c r="D17" s="33"/>
      <c r="E17" s="34" t="s">
        <v>471</v>
      </c>
      <c r="F17" s="36" t="str">
        <f>MIDB($E$2,38,7)</f>
        <v>0012132</v>
      </c>
      <c r="G17" s="34"/>
      <c r="H17" s="34"/>
    </row>
    <row r="18" spans="1:8">
      <c r="A18" s="33" t="s">
        <v>472</v>
      </c>
      <c r="B18" s="35" t="str">
        <f>MIDB($A$2,45,8)</f>
        <v>     121</v>
      </c>
      <c r="C18" s="33"/>
      <c r="D18" s="33"/>
      <c r="E18" s="34" t="s">
        <v>472</v>
      </c>
      <c r="F18" s="36" t="str">
        <f>MIDB($E$2,45,8)</f>
        <v>     121</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110"/>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5</v>
      </c>
      <c r="C29" s="33"/>
      <c r="D29" s="33"/>
      <c r="E29" s="34" t="s">
        <v>482</v>
      </c>
      <c r="F29" s="37" t="str">
        <f>MIDB($E$2,73,1)</f>
        <v>5</v>
      </c>
      <c r="G29" s="34"/>
      <c r="H29" s="34"/>
    </row>
    <row r="30" spans="1:8">
      <c r="A30" s="33" t="s">
        <v>483</v>
      </c>
      <c r="B30" s="37" t="str">
        <f>MIDB($A$2,74,1)</f>
        <v>5</v>
      </c>
      <c r="C30" s="33"/>
      <c r="D30" s="33"/>
      <c r="E30" s="34" t="s">
        <v>483</v>
      </c>
      <c r="F30" s="37" t="str">
        <f>MIDB($E$2,74,1)</f>
        <v>5</v>
      </c>
      <c r="G30" s="34"/>
      <c r="H30" s="34"/>
    </row>
    <row r="31" spans="1:8">
      <c r="A31" s="33" t="s">
        <v>484</v>
      </c>
      <c r="B31" s="37" t="str">
        <f>MIDB($A$2,75,1)</f>
        <v>5</v>
      </c>
      <c r="C31" s="33"/>
      <c r="D31" s="33"/>
      <c r="E31" s="34" t="s">
        <v>484</v>
      </c>
      <c r="F31" s="37" t="str">
        <f>MIDB($E$2,75,1)</f>
        <v>5</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999112</v>
      </c>
      <c r="C44" s="38"/>
      <c r="D44" s="38"/>
      <c r="E44" s="39" t="s">
        <v>495</v>
      </c>
      <c r="F44" s="36" t="str">
        <f>MIDB($E$2,105,6)</f>
        <v>999112</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06"/>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787</v>
      </c>
    </row>
    <row r="3" ht="30.75" spans="1:1">
      <c r="A3" s="23" t="s">
        <v>788</v>
      </c>
    </row>
    <row r="84" spans="1:122">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row>
    <row r="85" ht="30.75" spans="1:122">
      <c r="A85" s="23" t="s">
        <v>789</v>
      </c>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row>
    <row r="86" spans="1:122">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row>
    <row r="87" spans="1:1">
      <c r="A87" s="41" t="s">
        <v>247</v>
      </c>
    </row>
    <row r="88" spans="1:1">
      <c r="A88" s="41" t="s">
        <v>790</v>
      </c>
    </row>
    <row r="89" spans="1:120">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ht="27" spans="1:120">
      <c r="A90" s="44" t="s">
        <v>249</v>
      </c>
      <c r="B90" s="44" t="s">
        <v>250</v>
      </c>
      <c r="C90" s="44" t="s">
        <v>251</v>
      </c>
      <c r="D90" s="44" t="s">
        <v>252</v>
      </c>
      <c r="E90" s="44" t="s">
        <v>253</v>
      </c>
      <c r="F90" s="44" t="s">
        <v>156</v>
      </c>
      <c r="G90" s="44" t="s">
        <v>254</v>
      </c>
      <c r="H90" s="44" t="s">
        <v>255</v>
      </c>
      <c r="I90" s="44" t="s">
        <v>256</v>
      </c>
      <c r="J90" s="44" t="s">
        <v>257</v>
      </c>
      <c r="K90" s="44" t="s">
        <v>258</v>
      </c>
      <c r="L90" s="44" t="s">
        <v>259</v>
      </c>
      <c r="M90" s="44" t="s">
        <v>260</v>
      </c>
      <c r="N90" s="44" t="s">
        <v>261</v>
      </c>
      <c r="O90" s="44" t="s">
        <v>262</v>
      </c>
      <c r="P90" s="44" t="s">
        <v>263</v>
      </c>
      <c r="Q90" s="44" t="s">
        <v>264</v>
      </c>
      <c r="R90" s="44" t="s">
        <v>265</v>
      </c>
      <c r="S90" s="44" t="s">
        <v>266</v>
      </c>
      <c r="T90" s="44" t="s">
        <v>267</v>
      </c>
      <c r="U90" s="44" t="s">
        <v>268</v>
      </c>
      <c r="V90" s="44" t="s">
        <v>269</v>
      </c>
      <c r="W90" s="44" t="s">
        <v>270</v>
      </c>
      <c r="X90" s="44" t="s">
        <v>271</v>
      </c>
      <c r="Y90" s="44" t="s">
        <v>272</v>
      </c>
      <c r="Z90" s="44" t="s">
        <v>273</v>
      </c>
      <c r="AA90" s="44" t="s">
        <v>274</v>
      </c>
      <c r="AB90" s="44" t="s">
        <v>275</v>
      </c>
      <c r="AC90" s="44" t="s">
        <v>276</v>
      </c>
      <c r="AD90" s="44" t="s">
        <v>277</v>
      </c>
      <c r="AE90" s="44" t="s">
        <v>278</v>
      </c>
      <c r="AF90" s="44" t="s">
        <v>279</v>
      </c>
      <c r="AG90" s="44" t="s">
        <v>159</v>
      </c>
      <c r="AH90" s="44" t="s">
        <v>280</v>
      </c>
      <c r="AI90" s="44" t="s">
        <v>157</v>
      </c>
      <c r="AJ90" s="44" t="s">
        <v>281</v>
      </c>
      <c r="AK90" s="44" t="s">
        <v>282</v>
      </c>
      <c r="AL90" s="44" t="s">
        <v>283</v>
      </c>
      <c r="AM90" s="44" t="s">
        <v>284</v>
      </c>
      <c r="AN90" s="44" t="s">
        <v>285</v>
      </c>
      <c r="AO90" s="44" t="s">
        <v>286</v>
      </c>
      <c r="AP90" s="44" t="s">
        <v>287</v>
      </c>
      <c r="AQ90" s="44" t="s">
        <v>288</v>
      </c>
      <c r="AR90" s="44" t="s">
        <v>289</v>
      </c>
      <c r="AS90" s="44" t="s">
        <v>290</v>
      </c>
      <c r="AT90" s="44" t="s">
        <v>291</v>
      </c>
      <c r="AU90" s="44" t="s">
        <v>292</v>
      </c>
      <c r="AV90" s="44" t="s">
        <v>293</v>
      </c>
      <c r="AW90" s="44" t="s">
        <v>294</v>
      </c>
      <c r="AX90" s="44" t="s">
        <v>295</v>
      </c>
      <c r="AY90" s="44" t="s">
        <v>296</v>
      </c>
      <c r="AZ90" s="44" t="s">
        <v>297</v>
      </c>
      <c r="BA90" s="44" t="s">
        <v>298</v>
      </c>
      <c r="BB90" s="44" t="s">
        <v>299</v>
      </c>
      <c r="BC90" s="44" t="s">
        <v>300</v>
      </c>
      <c r="BD90" s="44" t="s">
        <v>301</v>
      </c>
      <c r="BE90" s="44" t="s">
        <v>302</v>
      </c>
      <c r="BF90" s="44" t="s">
        <v>303</v>
      </c>
      <c r="BG90" s="44" t="s">
        <v>304</v>
      </c>
      <c r="BH90" s="44" t="s">
        <v>305</v>
      </c>
      <c r="BI90" s="44" t="s">
        <v>306</v>
      </c>
      <c r="BJ90" s="44" t="s">
        <v>307</v>
      </c>
      <c r="BK90" s="44" t="s">
        <v>308</v>
      </c>
      <c r="BL90" s="44" t="s">
        <v>309</v>
      </c>
      <c r="BM90" s="44" t="s">
        <v>310</v>
      </c>
      <c r="BN90" s="44" t="s">
        <v>311</v>
      </c>
      <c r="BO90" s="44" t="s">
        <v>312</v>
      </c>
      <c r="BP90" s="44" t="s">
        <v>313</v>
      </c>
      <c r="BQ90" s="44" t="s">
        <v>314</v>
      </c>
      <c r="BR90" s="44" t="s">
        <v>315</v>
      </c>
      <c r="BS90" s="44" t="s">
        <v>316</v>
      </c>
      <c r="BT90" s="44" t="s">
        <v>317</v>
      </c>
      <c r="BU90" s="44" t="s">
        <v>318</v>
      </c>
      <c r="BV90" s="44" t="s">
        <v>319</v>
      </c>
      <c r="BW90" s="44" t="s">
        <v>320</v>
      </c>
      <c r="BX90" s="44" t="s">
        <v>321</v>
      </c>
      <c r="BY90" s="44" t="s">
        <v>322</v>
      </c>
      <c r="BZ90" s="44" t="s">
        <v>323</v>
      </c>
      <c r="CA90" s="44" t="s">
        <v>324</v>
      </c>
      <c r="CB90" s="44" t="s">
        <v>325</v>
      </c>
      <c r="CC90" s="44" t="s">
        <v>326</v>
      </c>
      <c r="CD90" s="44" t="s">
        <v>327</v>
      </c>
      <c r="CE90" s="44" t="s">
        <v>328</v>
      </c>
      <c r="CF90" s="44" t="s">
        <v>329</v>
      </c>
      <c r="CG90" s="44" t="s">
        <v>330</v>
      </c>
      <c r="CH90" s="44" t="s">
        <v>331</v>
      </c>
      <c r="CI90" s="44" t="s">
        <v>332</v>
      </c>
      <c r="CJ90" s="44" t="s">
        <v>333</v>
      </c>
      <c r="CK90" s="44" t="s">
        <v>334</v>
      </c>
      <c r="CL90" s="44" t="s">
        <v>335</v>
      </c>
      <c r="CM90" s="44" t="s">
        <v>336</v>
      </c>
      <c r="CN90" s="44" t="s">
        <v>337</v>
      </c>
      <c r="CO90" s="44" t="s">
        <v>338</v>
      </c>
      <c r="CP90" s="44" t="s">
        <v>339</v>
      </c>
      <c r="CQ90" s="44" t="s">
        <v>340</v>
      </c>
      <c r="CR90" s="44" t="s">
        <v>341</v>
      </c>
      <c r="CS90" s="44" t="s">
        <v>342</v>
      </c>
      <c r="CT90" s="44" t="s">
        <v>343</v>
      </c>
      <c r="CU90" s="44" t="s">
        <v>344</v>
      </c>
      <c r="CV90" s="44" t="s">
        <v>345</v>
      </c>
      <c r="CW90" s="44" t="s">
        <v>346</v>
      </c>
      <c r="CX90" s="44" t="s">
        <v>347</v>
      </c>
      <c r="CY90" s="44" t="s">
        <v>348</v>
      </c>
      <c r="CZ90" s="44" t="s">
        <v>349</v>
      </c>
      <c r="DA90" s="44" t="s">
        <v>350</v>
      </c>
      <c r="DB90" s="44" t="s">
        <v>351</v>
      </c>
      <c r="DC90" s="44" t="s">
        <v>352</v>
      </c>
      <c r="DD90" s="44" t="s">
        <v>353</v>
      </c>
      <c r="DE90" s="44" t="s">
        <v>354</v>
      </c>
      <c r="DF90" s="44" t="s">
        <v>355</v>
      </c>
      <c r="DG90" s="44" t="s">
        <v>356</v>
      </c>
      <c r="DH90" s="44" t="s">
        <v>357</v>
      </c>
      <c r="DI90" s="44" t="s">
        <v>358</v>
      </c>
      <c r="DJ90" s="44" t="s">
        <v>359</v>
      </c>
      <c r="DK90" s="44" t="s">
        <v>360</v>
      </c>
      <c r="DL90" s="44" t="s">
        <v>361</v>
      </c>
      <c r="DM90" s="44" t="s">
        <v>362</v>
      </c>
      <c r="DN90" s="44" t="s">
        <v>208</v>
      </c>
      <c r="DO90" s="44" t="s">
        <v>363</v>
      </c>
      <c r="DP90" s="44" t="s">
        <v>364</v>
      </c>
    </row>
    <row r="91" spans="1:120">
      <c r="A91" s="75">
        <v>44874</v>
      </c>
      <c r="B91" s="75">
        <v>44874</v>
      </c>
      <c r="C91" s="76" t="s">
        <v>791</v>
      </c>
      <c r="D91" s="76" t="s">
        <v>366</v>
      </c>
      <c r="E91" s="76" t="s">
        <v>583</v>
      </c>
      <c r="F91" s="76" t="s">
        <v>584</v>
      </c>
      <c r="G91" s="77">
        <v>1</v>
      </c>
      <c r="H91" s="77">
        <v>0</v>
      </c>
      <c r="I91" s="76" t="s">
        <v>234</v>
      </c>
      <c r="J91" s="76" t="s">
        <v>369</v>
      </c>
      <c r="K91" s="76" t="s">
        <v>369</v>
      </c>
      <c r="L91" s="75">
        <v>44874</v>
      </c>
      <c r="M91" s="76" t="s">
        <v>792</v>
      </c>
      <c r="N91" s="76" t="s">
        <v>366</v>
      </c>
      <c r="O91" s="77">
        <v>0</v>
      </c>
      <c r="P91" s="76" t="s">
        <v>586</v>
      </c>
      <c r="Q91" s="76" t="s">
        <v>793</v>
      </c>
      <c r="R91" s="77">
        <v>66</v>
      </c>
      <c r="S91" s="76" t="s">
        <v>794</v>
      </c>
      <c r="T91" s="77">
        <v>1</v>
      </c>
      <c r="U91" s="76" t="s">
        <v>584</v>
      </c>
      <c r="V91" s="76" t="s">
        <v>374</v>
      </c>
      <c r="W91" s="76" t="s">
        <v>234</v>
      </c>
      <c r="X91" s="76" t="s">
        <v>588</v>
      </c>
      <c r="Y91" s="76" t="s">
        <v>376</v>
      </c>
      <c r="Z91" s="76" t="s">
        <v>377</v>
      </c>
      <c r="AA91" s="76" t="s">
        <v>531</v>
      </c>
      <c r="AB91" s="77">
        <v>1461</v>
      </c>
      <c r="AC91" s="76" t="s">
        <v>379</v>
      </c>
      <c r="AD91" s="102">
        <v>44875.2190509259</v>
      </c>
      <c r="AE91" s="76" t="s">
        <v>403</v>
      </c>
      <c r="AF91" s="76" t="s">
        <v>381</v>
      </c>
      <c r="AG91" s="76" t="s">
        <v>212</v>
      </c>
      <c r="AH91" s="76" t="s">
        <v>213</v>
      </c>
      <c r="AI91" s="76" t="s">
        <v>404</v>
      </c>
      <c r="AJ91" s="76" t="s">
        <v>366</v>
      </c>
      <c r="AK91" s="76" t="s">
        <v>382</v>
      </c>
      <c r="AL91" s="76" t="s">
        <v>366</v>
      </c>
      <c r="AM91" s="76" t="s">
        <v>233</v>
      </c>
      <c r="AN91" s="76" t="s">
        <v>366</v>
      </c>
      <c r="AO91" s="76" t="s">
        <v>589</v>
      </c>
      <c r="AP91" s="76" t="s">
        <v>379</v>
      </c>
      <c r="AQ91" s="76" t="s">
        <v>383</v>
      </c>
      <c r="AR91" s="76" t="s">
        <v>366</v>
      </c>
      <c r="AS91" s="76" t="s">
        <v>366</v>
      </c>
      <c r="AT91" s="77">
        <v>0</v>
      </c>
      <c r="AU91" s="76" t="s">
        <v>366</v>
      </c>
      <c r="AV91" s="76" t="s">
        <v>366</v>
      </c>
      <c r="AW91" s="76" t="s">
        <v>366</v>
      </c>
      <c r="AX91" s="76" t="s">
        <v>795</v>
      </c>
      <c r="AY91" s="76" t="s">
        <v>796</v>
      </c>
      <c r="AZ91" s="76" t="s">
        <v>232</v>
      </c>
      <c r="BA91" s="76" t="s">
        <v>379</v>
      </c>
      <c r="BB91" s="76" t="s">
        <v>382</v>
      </c>
      <c r="BC91" s="76" t="s">
        <v>797</v>
      </c>
      <c r="BD91" s="76" t="s">
        <v>382</v>
      </c>
      <c r="BE91" s="76" t="s">
        <v>387</v>
      </c>
      <c r="BF91" s="76" t="s">
        <v>387</v>
      </c>
      <c r="BG91" s="76" t="s">
        <v>240</v>
      </c>
      <c r="BH91" s="76" t="s">
        <v>234</v>
      </c>
      <c r="BI91" s="76" t="s">
        <v>234</v>
      </c>
      <c r="BJ91" s="76" t="s">
        <v>234</v>
      </c>
      <c r="BK91" s="76" t="s">
        <v>234</v>
      </c>
      <c r="BL91" s="76" t="s">
        <v>240</v>
      </c>
      <c r="BM91" s="76" t="s">
        <v>240</v>
      </c>
      <c r="BN91" s="76" t="s">
        <v>240</v>
      </c>
      <c r="BO91" s="76" t="s">
        <v>366</v>
      </c>
      <c r="BP91" s="76" t="s">
        <v>366</v>
      </c>
      <c r="BQ91" s="76" t="s">
        <v>366</v>
      </c>
      <c r="BR91" s="76" t="s">
        <v>523</v>
      </c>
      <c r="BS91" s="76" t="s">
        <v>382</v>
      </c>
      <c r="BT91" s="76" t="s">
        <v>523</v>
      </c>
      <c r="BU91" s="76" t="s">
        <v>382</v>
      </c>
      <c r="BV91" s="76" t="s">
        <v>523</v>
      </c>
      <c r="BW91" s="76" t="s">
        <v>382</v>
      </c>
      <c r="BX91" s="77">
        <v>1</v>
      </c>
      <c r="BY91" s="77">
        <v>230966</v>
      </c>
      <c r="BZ91" s="77">
        <v>0</v>
      </c>
      <c r="CA91" s="77">
        <v>2</v>
      </c>
      <c r="CB91" s="77">
        <v>12</v>
      </c>
      <c r="CC91" s="76" t="s">
        <v>219</v>
      </c>
      <c r="CD91" s="102">
        <v>45079.6723611111</v>
      </c>
      <c r="CE91" s="75" t="s">
        <v>389</v>
      </c>
      <c r="CF91" s="103">
        <v>45079.671048912</v>
      </c>
      <c r="CG91" s="104">
        <v>0.671041666666667</v>
      </c>
      <c r="CH91" s="75" t="s">
        <v>389</v>
      </c>
      <c r="CI91" s="76" t="s">
        <v>390</v>
      </c>
      <c r="CJ91" s="76" t="s">
        <v>234</v>
      </c>
      <c r="CK91" s="76" t="s">
        <v>234</v>
      </c>
      <c r="CL91" s="76" t="s">
        <v>225</v>
      </c>
      <c r="CM91" s="76" t="s">
        <v>225</v>
      </c>
      <c r="CN91" s="76" t="s">
        <v>366</v>
      </c>
      <c r="CO91" s="76" t="s">
        <v>225</v>
      </c>
      <c r="CP91" s="76" t="s">
        <v>391</v>
      </c>
      <c r="CQ91" s="76" t="s">
        <v>225</v>
      </c>
      <c r="CR91" s="76" t="s">
        <v>225</v>
      </c>
      <c r="CS91" s="76" t="s">
        <v>234</v>
      </c>
      <c r="CT91" s="76" t="s">
        <v>234</v>
      </c>
      <c r="CU91" s="76" t="s">
        <v>225</v>
      </c>
      <c r="CV91" s="76" t="s">
        <v>234</v>
      </c>
      <c r="CW91" s="76" t="s">
        <v>234</v>
      </c>
      <c r="CX91" s="76" t="s">
        <v>225</v>
      </c>
      <c r="CY91" s="76" t="s">
        <v>234</v>
      </c>
      <c r="CZ91" s="76" t="s">
        <v>234</v>
      </c>
      <c r="DA91" s="76" t="s">
        <v>225</v>
      </c>
      <c r="DB91" s="76" t="s">
        <v>234</v>
      </c>
      <c r="DC91" s="76" t="s">
        <v>234</v>
      </c>
      <c r="DD91" s="76" t="s">
        <v>234</v>
      </c>
      <c r="DE91" s="76" t="s">
        <v>234</v>
      </c>
      <c r="DF91" s="76" t="s">
        <v>225</v>
      </c>
      <c r="DG91" s="76" t="s">
        <v>234</v>
      </c>
      <c r="DH91" s="76" t="s">
        <v>225</v>
      </c>
      <c r="DI91" s="76" t="s">
        <v>225</v>
      </c>
      <c r="DJ91" s="76" t="s">
        <v>225</v>
      </c>
      <c r="DK91" s="76" t="s">
        <v>382</v>
      </c>
      <c r="DL91" s="76" t="s">
        <v>382</v>
      </c>
      <c r="DM91" s="76" t="s">
        <v>382</v>
      </c>
      <c r="DN91" s="103">
        <v>45079.671048912</v>
      </c>
      <c r="DO91" s="103">
        <v>45079.671048912</v>
      </c>
      <c r="DP91" s="76" t="s">
        <v>798</v>
      </c>
    </row>
    <row r="92" spans="1:120">
      <c r="A92" s="75">
        <v>44874</v>
      </c>
      <c r="B92" s="75">
        <v>44874</v>
      </c>
      <c r="C92" s="76" t="s">
        <v>791</v>
      </c>
      <c r="D92" s="76" t="s">
        <v>366</v>
      </c>
      <c r="E92" s="76" t="s">
        <v>583</v>
      </c>
      <c r="F92" s="76" t="s">
        <v>591</v>
      </c>
      <c r="G92" s="77">
        <v>1</v>
      </c>
      <c r="H92" s="77">
        <v>0</v>
      </c>
      <c r="I92" s="76" t="s">
        <v>234</v>
      </c>
      <c r="J92" s="76" t="s">
        <v>369</v>
      </c>
      <c r="K92" s="76" t="s">
        <v>369</v>
      </c>
      <c r="L92" s="75">
        <v>44874</v>
      </c>
      <c r="M92" s="76" t="s">
        <v>792</v>
      </c>
      <c r="N92" s="76" t="s">
        <v>366</v>
      </c>
      <c r="O92" s="77">
        <v>0</v>
      </c>
      <c r="P92" s="76" t="s">
        <v>586</v>
      </c>
      <c r="Q92" s="76" t="s">
        <v>793</v>
      </c>
      <c r="R92" s="77">
        <v>66</v>
      </c>
      <c r="S92" s="76" t="s">
        <v>794</v>
      </c>
      <c r="T92" s="77">
        <v>1</v>
      </c>
      <c r="U92" s="76" t="s">
        <v>591</v>
      </c>
      <c r="V92" s="76" t="s">
        <v>374</v>
      </c>
      <c r="W92" s="76" t="s">
        <v>234</v>
      </c>
      <c r="X92" s="76" t="s">
        <v>588</v>
      </c>
      <c r="Y92" s="76" t="s">
        <v>376</v>
      </c>
      <c r="Z92" s="76" t="s">
        <v>377</v>
      </c>
      <c r="AA92" s="76" t="s">
        <v>378</v>
      </c>
      <c r="AB92" s="77">
        <v>1461</v>
      </c>
      <c r="AC92" s="76" t="s">
        <v>379</v>
      </c>
      <c r="AD92" s="102">
        <v>44875.2190509259</v>
      </c>
      <c r="AE92" s="76" t="s">
        <v>380</v>
      </c>
      <c r="AF92" s="76" t="s">
        <v>381</v>
      </c>
      <c r="AG92" s="76" t="s">
        <v>212</v>
      </c>
      <c r="AH92" s="76" t="s">
        <v>213</v>
      </c>
      <c r="AI92" s="76" t="s">
        <v>210</v>
      </c>
      <c r="AJ92" s="76" t="s">
        <v>366</v>
      </c>
      <c r="AK92" s="76" t="s">
        <v>382</v>
      </c>
      <c r="AL92" s="76" t="s">
        <v>366</v>
      </c>
      <c r="AM92" s="76" t="s">
        <v>233</v>
      </c>
      <c r="AN92" s="76" t="s">
        <v>366</v>
      </c>
      <c r="AO92" s="76" t="s">
        <v>589</v>
      </c>
      <c r="AP92" s="76" t="s">
        <v>379</v>
      </c>
      <c r="AQ92" s="76" t="s">
        <v>383</v>
      </c>
      <c r="AR92" s="76" t="s">
        <v>366</v>
      </c>
      <c r="AS92" s="76" t="s">
        <v>366</v>
      </c>
      <c r="AT92" s="77">
        <v>0</v>
      </c>
      <c r="AU92" s="76" t="s">
        <v>366</v>
      </c>
      <c r="AV92" s="76" t="s">
        <v>366</v>
      </c>
      <c r="AW92" s="76" t="s">
        <v>366</v>
      </c>
      <c r="AX92" s="76" t="s">
        <v>799</v>
      </c>
      <c r="AY92" s="76" t="s">
        <v>800</v>
      </c>
      <c r="AZ92" s="76" t="s">
        <v>232</v>
      </c>
      <c r="BA92" s="76" t="s">
        <v>379</v>
      </c>
      <c r="BB92" s="76" t="s">
        <v>382</v>
      </c>
      <c r="BC92" s="76" t="s">
        <v>801</v>
      </c>
      <c r="BD92" s="76" t="s">
        <v>382</v>
      </c>
      <c r="BE92" s="76" t="s">
        <v>387</v>
      </c>
      <c r="BF92" s="76" t="s">
        <v>387</v>
      </c>
      <c r="BG92" s="76" t="s">
        <v>240</v>
      </c>
      <c r="BH92" s="76" t="s">
        <v>234</v>
      </c>
      <c r="BI92" s="76" t="s">
        <v>234</v>
      </c>
      <c r="BJ92" s="76" t="s">
        <v>234</v>
      </c>
      <c r="BK92" s="76" t="s">
        <v>234</v>
      </c>
      <c r="BL92" s="76" t="s">
        <v>240</v>
      </c>
      <c r="BM92" s="76" t="s">
        <v>240</v>
      </c>
      <c r="BN92" s="76" t="s">
        <v>240</v>
      </c>
      <c r="BO92" s="76" t="s">
        <v>366</v>
      </c>
      <c r="BP92" s="76" t="s">
        <v>366</v>
      </c>
      <c r="BQ92" s="76" t="s">
        <v>366</v>
      </c>
      <c r="BR92" s="76" t="s">
        <v>523</v>
      </c>
      <c r="BS92" s="76" t="s">
        <v>382</v>
      </c>
      <c r="BT92" s="76" t="s">
        <v>523</v>
      </c>
      <c r="BU92" s="76" t="s">
        <v>382</v>
      </c>
      <c r="BV92" s="76" t="s">
        <v>523</v>
      </c>
      <c r="BW92" s="76" t="s">
        <v>382</v>
      </c>
      <c r="BX92" s="77">
        <v>1</v>
      </c>
      <c r="BY92" s="77">
        <v>230966</v>
      </c>
      <c r="BZ92" s="77">
        <v>0</v>
      </c>
      <c r="CA92" s="77">
        <v>2</v>
      </c>
      <c r="CB92" s="77">
        <v>20</v>
      </c>
      <c r="CC92" s="76" t="s">
        <v>219</v>
      </c>
      <c r="CD92" s="102">
        <v>45079.6723611111</v>
      </c>
      <c r="CE92" s="75" t="s">
        <v>389</v>
      </c>
      <c r="CF92" s="103">
        <v>45079.6710489236</v>
      </c>
      <c r="CG92" s="104">
        <v>0.671041666666667</v>
      </c>
      <c r="CH92" s="75" t="s">
        <v>389</v>
      </c>
      <c r="CI92" s="76" t="s">
        <v>390</v>
      </c>
      <c r="CJ92" s="76" t="s">
        <v>234</v>
      </c>
      <c r="CK92" s="76" t="s">
        <v>234</v>
      </c>
      <c r="CL92" s="76" t="s">
        <v>225</v>
      </c>
      <c r="CM92" s="76" t="s">
        <v>225</v>
      </c>
      <c r="CN92" s="76" t="s">
        <v>366</v>
      </c>
      <c r="CO92" s="76" t="s">
        <v>225</v>
      </c>
      <c r="CP92" s="76" t="s">
        <v>391</v>
      </c>
      <c r="CQ92" s="76" t="s">
        <v>225</v>
      </c>
      <c r="CR92" s="76" t="s">
        <v>225</v>
      </c>
      <c r="CS92" s="76" t="s">
        <v>234</v>
      </c>
      <c r="CT92" s="76" t="s">
        <v>234</v>
      </c>
      <c r="CU92" s="76" t="s">
        <v>225</v>
      </c>
      <c r="CV92" s="76" t="s">
        <v>234</v>
      </c>
      <c r="CW92" s="76" t="s">
        <v>234</v>
      </c>
      <c r="CX92" s="76" t="s">
        <v>225</v>
      </c>
      <c r="CY92" s="76" t="s">
        <v>234</v>
      </c>
      <c r="CZ92" s="76" t="s">
        <v>234</v>
      </c>
      <c r="DA92" s="76" t="s">
        <v>225</v>
      </c>
      <c r="DB92" s="76" t="s">
        <v>234</v>
      </c>
      <c r="DC92" s="76" t="s">
        <v>234</v>
      </c>
      <c r="DD92" s="76" t="s">
        <v>234</v>
      </c>
      <c r="DE92" s="76" t="s">
        <v>234</v>
      </c>
      <c r="DF92" s="76" t="s">
        <v>225</v>
      </c>
      <c r="DG92" s="76" t="s">
        <v>234</v>
      </c>
      <c r="DH92" s="76" t="s">
        <v>225</v>
      </c>
      <c r="DI92" s="76" t="s">
        <v>225</v>
      </c>
      <c r="DJ92" s="76" t="s">
        <v>225</v>
      </c>
      <c r="DK92" s="76" t="s">
        <v>382</v>
      </c>
      <c r="DL92" s="76" t="s">
        <v>382</v>
      </c>
      <c r="DM92" s="76" t="s">
        <v>382</v>
      </c>
      <c r="DN92" s="103">
        <v>45079.6710489236</v>
      </c>
      <c r="DO92" s="103">
        <v>45079.6710489236</v>
      </c>
      <c r="DP92" s="76" t="s">
        <v>802</v>
      </c>
    </row>
    <row r="93" spans="1:120">
      <c r="A93" s="75">
        <v>44874</v>
      </c>
      <c r="B93" s="75">
        <v>44874</v>
      </c>
      <c r="C93" s="76" t="s">
        <v>791</v>
      </c>
      <c r="D93" s="76" t="s">
        <v>366</v>
      </c>
      <c r="E93" s="76" t="s">
        <v>583</v>
      </c>
      <c r="F93" s="76" t="s">
        <v>592</v>
      </c>
      <c r="G93" s="77">
        <v>1</v>
      </c>
      <c r="H93" s="77">
        <v>0</v>
      </c>
      <c r="I93" s="76" t="s">
        <v>234</v>
      </c>
      <c r="J93" s="76" t="s">
        <v>369</v>
      </c>
      <c r="K93" s="76" t="s">
        <v>369</v>
      </c>
      <c r="L93" s="75">
        <v>44874</v>
      </c>
      <c r="M93" s="76" t="s">
        <v>792</v>
      </c>
      <c r="N93" s="76" t="s">
        <v>366</v>
      </c>
      <c r="O93" s="77">
        <v>0</v>
      </c>
      <c r="P93" s="76" t="s">
        <v>586</v>
      </c>
      <c r="Q93" s="76" t="s">
        <v>793</v>
      </c>
      <c r="R93" s="77">
        <v>66</v>
      </c>
      <c r="S93" s="76" t="s">
        <v>794</v>
      </c>
      <c r="T93" s="77">
        <v>1</v>
      </c>
      <c r="U93" s="76" t="s">
        <v>592</v>
      </c>
      <c r="V93" s="76" t="s">
        <v>374</v>
      </c>
      <c r="W93" s="76" t="s">
        <v>234</v>
      </c>
      <c r="X93" s="76" t="s">
        <v>588</v>
      </c>
      <c r="Y93" s="76" t="s">
        <v>376</v>
      </c>
      <c r="Z93" s="76" t="s">
        <v>377</v>
      </c>
      <c r="AA93" s="76" t="s">
        <v>394</v>
      </c>
      <c r="AB93" s="77">
        <v>1461</v>
      </c>
      <c r="AC93" s="76" t="s">
        <v>379</v>
      </c>
      <c r="AD93" s="102">
        <v>44875.2190509259</v>
      </c>
      <c r="AE93" s="76" t="s">
        <v>395</v>
      </c>
      <c r="AF93" s="76" t="s">
        <v>381</v>
      </c>
      <c r="AG93" s="76" t="s">
        <v>212</v>
      </c>
      <c r="AH93" s="76" t="s">
        <v>213</v>
      </c>
      <c r="AI93" s="76" t="s">
        <v>210</v>
      </c>
      <c r="AJ93" s="76" t="s">
        <v>366</v>
      </c>
      <c r="AK93" s="76" t="s">
        <v>382</v>
      </c>
      <c r="AL93" s="76" t="s">
        <v>366</v>
      </c>
      <c r="AM93" s="76" t="s">
        <v>233</v>
      </c>
      <c r="AN93" s="76" t="s">
        <v>366</v>
      </c>
      <c r="AO93" s="76" t="s">
        <v>589</v>
      </c>
      <c r="AP93" s="76" t="s">
        <v>379</v>
      </c>
      <c r="AQ93" s="76" t="s">
        <v>383</v>
      </c>
      <c r="AR93" s="76" t="s">
        <v>366</v>
      </c>
      <c r="AS93" s="76" t="s">
        <v>366</v>
      </c>
      <c r="AT93" s="77">
        <v>0</v>
      </c>
      <c r="AU93" s="76" t="s">
        <v>366</v>
      </c>
      <c r="AV93" s="76" t="s">
        <v>366</v>
      </c>
      <c r="AW93" s="76" t="s">
        <v>366</v>
      </c>
      <c r="AX93" s="76" t="s">
        <v>803</v>
      </c>
      <c r="AY93" s="76" t="s">
        <v>804</v>
      </c>
      <c r="AZ93" s="76" t="s">
        <v>232</v>
      </c>
      <c r="BA93" s="76" t="s">
        <v>379</v>
      </c>
      <c r="BB93" s="76" t="s">
        <v>382</v>
      </c>
      <c r="BC93" s="76" t="s">
        <v>805</v>
      </c>
      <c r="BD93" s="76" t="s">
        <v>382</v>
      </c>
      <c r="BE93" s="76" t="s">
        <v>387</v>
      </c>
      <c r="BF93" s="76" t="s">
        <v>387</v>
      </c>
      <c r="BG93" s="76" t="s">
        <v>240</v>
      </c>
      <c r="BH93" s="76" t="s">
        <v>234</v>
      </c>
      <c r="BI93" s="76" t="s">
        <v>234</v>
      </c>
      <c r="BJ93" s="76" t="s">
        <v>234</v>
      </c>
      <c r="BK93" s="76" t="s">
        <v>234</v>
      </c>
      <c r="BL93" s="76" t="s">
        <v>399</v>
      </c>
      <c r="BM93" s="76" t="s">
        <v>399</v>
      </c>
      <c r="BN93" s="76" t="s">
        <v>399</v>
      </c>
      <c r="BO93" s="76" t="s">
        <v>366</v>
      </c>
      <c r="BP93" s="76" t="s">
        <v>366</v>
      </c>
      <c r="BQ93" s="76" t="s">
        <v>366</v>
      </c>
      <c r="BR93" s="76" t="s">
        <v>523</v>
      </c>
      <c r="BS93" s="76" t="s">
        <v>382</v>
      </c>
      <c r="BT93" s="76" t="s">
        <v>523</v>
      </c>
      <c r="BU93" s="76" t="s">
        <v>382</v>
      </c>
      <c r="BV93" s="76" t="s">
        <v>523</v>
      </c>
      <c r="BW93" s="76" t="s">
        <v>382</v>
      </c>
      <c r="BX93" s="77">
        <v>1</v>
      </c>
      <c r="BY93" s="77">
        <v>230966</v>
      </c>
      <c r="BZ93" s="77">
        <v>0</v>
      </c>
      <c r="CA93" s="77">
        <v>4</v>
      </c>
      <c r="CB93" s="77">
        <v>12</v>
      </c>
      <c r="CC93" s="76" t="s">
        <v>219</v>
      </c>
      <c r="CD93" s="102">
        <v>45079.6723611111</v>
      </c>
      <c r="CE93" s="75" t="s">
        <v>389</v>
      </c>
      <c r="CF93" s="103">
        <v>45079.6710489005</v>
      </c>
      <c r="CG93" s="104">
        <v>0.671041666666667</v>
      </c>
      <c r="CH93" s="75" t="s">
        <v>389</v>
      </c>
      <c r="CI93" s="76" t="s">
        <v>390</v>
      </c>
      <c r="CJ93" s="76" t="s">
        <v>234</v>
      </c>
      <c r="CK93" s="76" t="s">
        <v>234</v>
      </c>
      <c r="CL93" s="76" t="s">
        <v>225</v>
      </c>
      <c r="CM93" s="76" t="s">
        <v>225</v>
      </c>
      <c r="CN93" s="76" t="s">
        <v>366</v>
      </c>
      <c r="CO93" s="76" t="s">
        <v>225</v>
      </c>
      <c r="CP93" s="76" t="s">
        <v>391</v>
      </c>
      <c r="CQ93" s="76" t="s">
        <v>225</v>
      </c>
      <c r="CR93" s="76" t="s">
        <v>234</v>
      </c>
      <c r="CS93" s="76" t="s">
        <v>234</v>
      </c>
      <c r="CT93" s="76" t="s">
        <v>234</v>
      </c>
      <c r="CU93" s="76" t="s">
        <v>225</v>
      </c>
      <c r="CV93" s="76" t="s">
        <v>234</v>
      </c>
      <c r="CW93" s="76" t="s">
        <v>234</v>
      </c>
      <c r="CX93" s="76" t="s">
        <v>225</v>
      </c>
      <c r="CY93" s="76" t="s">
        <v>234</v>
      </c>
      <c r="CZ93" s="76" t="s">
        <v>234</v>
      </c>
      <c r="DA93" s="76" t="s">
        <v>225</v>
      </c>
      <c r="DB93" s="76" t="s">
        <v>234</v>
      </c>
      <c r="DC93" s="76" t="s">
        <v>234</v>
      </c>
      <c r="DD93" s="76" t="s">
        <v>234</v>
      </c>
      <c r="DE93" s="76" t="s">
        <v>234</v>
      </c>
      <c r="DF93" s="76" t="s">
        <v>225</v>
      </c>
      <c r="DG93" s="76" t="s">
        <v>234</v>
      </c>
      <c r="DH93" s="76" t="s">
        <v>225</v>
      </c>
      <c r="DI93" s="76" t="s">
        <v>225</v>
      </c>
      <c r="DJ93" s="76" t="s">
        <v>225</v>
      </c>
      <c r="DK93" s="76" t="s">
        <v>382</v>
      </c>
      <c r="DL93" s="76" t="s">
        <v>382</v>
      </c>
      <c r="DM93" s="76" t="s">
        <v>382</v>
      </c>
      <c r="DN93" s="103">
        <v>45079.6710489005</v>
      </c>
      <c r="DO93" s="103">
        <v>45079.6710489005</v>
      </c>
      <c r="DP93" s="76" t="s">
        <v>806</v>
      </c>
    </row>
    <row r="94" spans="1:120">
      <c r="A94" s="75">
        <v>44874</v>
      </c>
      <c r="B94" s="75">
        <v>44874</v>
      </c>
      <c r="C94" s="76" t="s">
        <v>791</v>
      </c>
      <c r="D94" s="76" t="s">
        <v>366</v>
      </c>
      <c r="E94" s="76" t="s">
        <v>583</v>
      </c>
      <c r="F94" s="76" t="s">
        <v>241</v>
      </c>
      <c r="G94" s="77">
        <v>1</v>
      </c>
      <c r="H94" s="77">
        <v>0</v>
      </c>
      <c r="I94" s="76" t="s">
        <v>234</v>
      </c>
      <c r="J94" s="76" t="s">
        <v>369</v>
      </c>
      <c r="K94" s="76" t="s">
        <v>369</v>
      </c>
      <c r="L94" s="75">
        <v>44874</v>
      </c>
      <c r="M94" s="76" t="s">
        <v>792</v>
      </c>
      <c r="N94" s="76" t="s">
        <v>366</v>
      </c>
      <c r="O94" s="77">
        <v>0</v>
      </c>
      <c r="P94" s="76" t="s">
        <v>586</v>
      </c>
      <c r="Q94" s="76" t="s">
        <v>793</v>
      </c>
      <c r="R94" s="77">
        <v>66</v>
      </c>
      <c r="S94" s="76" t="s">
        <v>794</v>
      </c>
      <c r="T94" s="77">
        <v>1</v>
      </c>
      <c r="U94" s="76" t="s">
        <v>241</v>
      </c>
      <c r="V94" s="76" t="s">
        <v>374</v>
      </c>
      <c r="W94" s="76" t="s">
        <v>234</v>
      </c>
      <c r="X94" s="76" t="s">
        <v>588</v>
      </c>
      <c r="Y94" s="76" t="s">
        <v>376</v>
      </c>
      <c r="Z94" s="76" t="s">
        <v>377</v>
      </c>
      <c r="AA94" s="76" t="s">
        <v>409</v>
      </c>
      <c r="AB94" s="77">
        <v>1461</v>
      </c>
      <c r="AC94" s="76" t="s">
        <v>379</v>
      </c>
      <c r="AD94" s="102">
        <v>44875.2190509259</v>
      </c>
      <c r="AE94" s="76" t="s">
        <v>410</v>
      </c>
      <c r="AF94" s="76" t="s">
        <v>381</v>
      </c>
      <c r="AG94" s="76" t="s">
        <v>212</v>
      </c>
      <c r="AH94" s="76" t="s">
        <v>213</v>
      </c>
      <c r="AI94" s="76" t="s">
        <v>210</v>
      </c>
      <c r="AJ94" s="76" t="s">
        <v>366</v>
      </c>
      <c r="AK94" s="76" t="s">
        <v>382</v>
      </c>
      <c r="AL94" s="76" t="s">
        <v>366</v>
      </c>
      <c r="AM94" s="76" t="s">
        <v>233</v>
      </c>
      <c r="AN94" s="76" t="s">
        <v>366</v>
      </c>
      <c r="AO94" s="76" t="s">
        <v>589</v>
      </c>
      <c r="AP94" s="76" t="s">
        <v>379</v>
      </c>
      <c r="AQ94" s="76" t="s">
        <v>411</v>
      </c>
      <c r="AR94" s="76" t="s">
        <v>366</v>
      </c>
      <c r="AS94" s="76" t="s">
        <v>366</v>
      </c>
      <c r="AT94" s="77">
        <v>0</v>
      </c>
      <c r="AU94" s="76" t="s">
        <v>366</v>
      </c>
      <c r="AV94" s="76" t="s">
        <v>366</v>
      </c>
      <c r="AW94" s="76" t="s">
        <v>366</v>
      </c>
      <c r="AX94" s="76" t="s">
        <v>807</v>
      </c>
      <c r="AY94" s="76" t="s">
        <v>808</v>
      </c>
      <c r="AZ94" s="76" t="s">
        <v>232</v>
      </c>
      <c r="BA94" s="76" t="s">
        <v>379</v>
      </c>
      <c r="BB94" s="76" t="s">
        <v>382</v>
      </c>
      <c r="BC94" s="76" t="s">
        <v>809</v>
      </c>
      <c r="BD94" s="76" t="s">
        <v>382</v>
      </c>
      <c r="BE94" s="76" t="s">
        <v>387</v>
      </c>
      <c r="BF94" s="76" t="s">
        <v>387</v>
      </c>
      <c r="BG94" s="76" t="s">
        <v>240</v>
      </c>
      <c r="BH94" s="76" t="s">
        <v>234</v>
      </c>
      <c r="BI94" s="76" t="s">
        <v>234</v>
      </c>
      <c r="BJ94" s="76" t="s">
        <v>234</v>
      </c>
      <c r="BK94" s="76" t="s">
        <v>234</v>
      </c>
      <c r="BL94" s="76" t="s">
        <v>399</v>
      </c>
      <c r="BM94" s="76" t="s">
        <v>399</v>
      </c>
      <c r="BN94" s="76" t="s">
        <v>399</v>
      </c>
      <c r="BO94" s="76" t="s">
        <v>366</v>
      </c>
      <c r="BP94" s="76" t="s">
        <v>366</v>
      </c>
      <c r="BQ94" s="76" t="s">
        <v>366</v>
      </c>
      <c r="BR94" s="76" t="s">
        <v>523</v>
      </c>
      <c r="BS94" s="76" t="s">
        <v>382</v>
      </c>
      <c r="BT94" s="76" t="s">
        <v>523</v>
      </c>
      <c r="BU94" s="76" t="s">
        <v>382</v>
      </c>
      <c r="BV94" s="76" t="s">
        <v>523</v>
      </c>
      <c r="BW94" s="76" t="s">
        <v>382</v>
      </c>
      <c r="BX94" s="77">
        <v>1</v>
      </c>
      <c r="BY94" s="77">
        <v>230966</v>
      </c>
      <c r="BZ94" s="77">
        <v>0</v>
      </c>
      <c r="CA94" s="77">
        <v>2</v>
      </c>
      <c r="CB94" s="77">
        <v>16</v>
      </c>
      <c r="CC94" s="76" t="s">
        <v>219</v>
      </c>
      <c r="CD94" s="102">
        <v>45079.6723611111</v>
      </c>
      <c r="CE94" s="75" t="s">
        <v>389</v>
      </c>
      <c r="CF94" s="103">
        <v>45079.6710489583</v>
      </c>
      <c r="CG94" s="104">
        <v>0.671041666666667</v>
      </c>
      <c r="CH94" s="75" t="s">
        <v>389</v>
      </c>
      <c r="CI94" s="76" t="s">
        <v>390</v>
      </c>
      <c r="CJ94" s="76" t="s">
        <v>234</v>
      </c>
      <c r="CK94" s="76" t="s">
        <v>234</v>
      </c>
      <c r="CL94" s="76" t="s">
        <v>225</v>
      </c>
      <c r="CM94" s="76" t="s">
        <v>225</v>
      </c>
      <c r="CN94" s="76" t="s">
        <v>366</v>
      </c>
      <c r="CO94" s="76" t="s">
        <v>225</v>
      </c>
      <c r="CP94" s="76" t="s">
        <v>391</v>
      </c>
      <c r="CQ94" s="76" t="s">
        <v>225</v>
      </c>
      <c r="CR94" s="76" t="s">
        <v>234</v>
      </c>
      <c r="CS94" s="76" t="s">
        <v>234</v>
      </c>
      <c r="CT94" s="76" t="s">
        <v>234</v>
      </c>
      <c r="CU94" s="76" t="s">
        <v>225</v>
      </c>
      <c r="CV94" s="76" t="s">
        <v>234</v>
      </c>
      <c r="CW94" s="76" t="s">
        <v>234</v>
      </c>
      <c r="CX94" s="76" t="s">
        <v>234</v>
      </c>
      <c r="CY94" s="76" t="s">
        <v>234</v>
      </c>
      <c r="CZ94" s="76" t="s">
        <v>234</v>
      </c>
      <c r="DA94" s="76" t="s">
        <v>225</v>
      </c>
      <c r="DB94" s="76" t="s">
        <v>234</v>
      </c>
      <c r="DC94" s="76" t="s">
        <v>234</v>
      </c>
      <c r="DD94" s="76" t="s">
        <v>234</v>
      </c>
      <c r="DE94" s="76" t="s">
        <v>234</v>
      </c>
      <c r="DF94" s="76" t="s">
        <v>225</v>
      </c>
      <c r="DG94" s="76" t="s">
        <v>234</v>
      </c>
      <c r="DH94" s="76" t="s">
        <v>225</v>
      </c>
      <c r="DI94" s="76" t="s">
        <v>225</v>
      </c>
      <c r="DJ94" s="76" t="s">
        <v>225</v>
      </c>
      <c r="DK94" s="76" t="s">
        <v>382</v>
      </c>
      <c r="DL94" s="76" t="s">
        <v>382</v>
      </c>
      <c r="DM94" s="76" t="s">
        <v>382</v>
      </c>
      <c r="DN94" s="103">
        <v>45079.6710489583</v>
      </c>
      <c r="DO94" s="103">
        <v>45079.6710489583</v>
      </c>
      <c r="DP94" s="76" t="s">
        <v>810</v>
      </c>
    </row>
    <row r="95" spans="1:122">
      <c r="A95" s="51"/>
      <c r="B95" s="51"/>
      <c r="C95" s="52"/>
      <c r="D95" s="52"/>
      <c r="E95" s="52"/>
      <c r="F95" s="52"/>
      <c r="G95" s="53"/>
      <c r="H95" s="53"/>
      <c r="I95" s="52"/>
      <c r="J95" s="52"/>
      <c r="K95" s="52"/>
      <c r="L95" s="51"/>
      <c r="M95" s="52"/>
      <c r="N95" s="52"/>
      <c r="O95" s="53"/>
      <c r="P95" s="52"/>
      <c r="Q95" s="52"/>
      <c r="R95" s="53"/>
      <c r="S95" s="52"/>
      <c r="T95" s="53"/>
      <c r="U95" s="52"/>
      <c r="V95" s="52"/>
      <c r="W95" s="52"/>
      <c r="X95" s="52"/>
      <c r="Y95" s="52"/>
      <c r="Z95" s="52"/>
      <c r="AA95" s="52"/>
      <c r="AB95" s="53"/>
      <c r="AC95" s="52"/>
      <c r="AD95" s="64"/>
      <c r="AE95" s="52"/>
      <c r="AF95" s="52"/>
      <c r="AG95" s="52"/>
      <c r="AH95" s="52"/>
      <c r="AI95" s="52"/>
      <c r="AJ95" s="52"/>
      <c r="AK95" s="52"/>
      <c r="AL95" s="52"/>
      <c r="AM95" s="52"/>
      <c r="AN95" s="52"/>
      <c r="AO95" s="52"/>
      <c r="AP95" s="52"/>
      <c r="AQ95" s="52"/>
      <c r="AR95" s="52"/>
      <c r="AS95" s="52"/>
      <c r="AT95" s="53"/>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3"/>
      <c r="BY95" s="53"/>
      <c r="BZ95" s="53"/>
      <c r="CA95" s="53"/>
      <c r="CB95" s="53"/>
      <c r="CC95" s="52"/>
      <c r="CD95" s="64"/>
      <c r="CE95" s="51"/>
      <c r="CF95" s="70"/>
      <c r="CG95" s="71"/>
      <c r="CH95" s="51"/>
      <c r="CI95" s="52"/>
      <c r="CJ95" s="52"/>
      <c r="CK95" s="52"/>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c r="DL95" s="52"/>
      <c r="DM95" s="52"/>
      <c r="DN95" s="70"/>
      <c r="DO95" s="70"/>
      <c r="DP95" s="52"/>
      <c r="DQ95" s="74"/>
      <c r="DR95" s="74"/>
    </row>
    <row r="96" s="41" customFormat="1" spans="1:122">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row>
    <row r="97" s="41" customFormat="1" ht="30.75" spans="1:1">
      <c r="A97" s="23" t="s">
        <v>811</v>
      </c>
    </row>
    <row r="98" s="41" customFormat="1"/>
    <row r="99" s="41" customFormat="1" spans="1:3">
      <c r="A99" s="40" t="s">
        <v>812</v>
      </c>
      <c r="B99" s="40"/>
      <c r="C99" s="40"/>
    </row>
    <row r="100" s="41" customFormat="1" spans="1:122">
      <c r="A100" s="106"/>
      <c r="B100" s="107" t="s">
        <v>813</v>
      </c>
      <c r="C100" s="107"/>
      <c r="D100" s="52"/>
      <c r="E100" s="52"/>
      <c r="F100" s="52"/>
      <c r="G100" s="53"/>
      <c r="H100" s="53"/>
      <c r="I100" s="52"/>
      <c r="J100" s="52"/>
      <c r="K100" s="52"/>
      <c r="L100" s="51"/>
      <c r="M100" s="52"/>
      <c r="N100" s="52"/>
      <c r="O100" s="53"/>
      <c r="P100" s="52"/>
      <c r="Q100" s="52"/>
      <c r="R100" s="53"/>
      <c r="S100" s="52"/>
      <c r="T100" s="53"/>
      <c r="U100" s="52"/>
      <c r="V100" s="52"/>
      <c r="W100" s="52"/>
      <c r="X100" s="52"/>
      <c r="Y100" s="52"/>
      <c r="Z100" s="52"/>
      <c r="AA100" s="52"/>
      <c r="AB100" s="53"/>
      <c r="AC100" s="52"/>
      <c r="AD100" s="64"/>
      <c r="AE100" s="52"/>
      <c r="AF100" s="52"/>
      <c r="AG100" s="52"/>
      <c r="AH100" s="52"/>
      <c r="AI100" s="52"/>
      <c r="AJ100" s="52"/>
      <c r="AK100" s="52"/>
      <c r="AL100" s="52"/>
      <c r="AM100" s="52"/>
      <c r="AN100" s="52"/>
      <c r="AO100" s="52"/>
      <c r="AP100" s="52"/>
      <c r="AQ100" s="52"/>
      <c r="AR100" s="52"/>
      <c r="AS100" s="52"/>
      <c r="AT100" s="53"/>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3"/>
      <c r="BY100" s="53"/>
      <c r="BZ100" s="53"/>
      <c r="CA100" s="53"/>
      <c r="CB100" s="53"/>
      <c r="CC100" s="52"/>
      <c r="CD100" s="64"/>
      <c r="CE100" s="51"/>
      <c r="CF100" s="70"/>
      <c r="CG100" s="71"/>
      <c r="CH100" s="51"/>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70"/>
      <c r="DO100" s="70"/>
      <c r="DP100" s="52"/>
      <c r="DQ100" s="74"/>
      <c r="DR100" s="74"/>
    </row>
    <row r="101" s="41" customFormat="1" spans="1:122">
      <c r="A101" s="106"/>
      <c r="B101" s="107" t="s">
        <v>814</v>
      </c>
      <c r="C101" s="107"/>
      <c r="D101" s="52"/>
      <c r="E101" s="52"/>
      <c r="F101" s="52"/>
      <c r="G101" s="53"/>
      <c r="H101" s="53"/>
      <c r="I101" s="52"/>
      <c r="J101" s="52"/>
      <c r="K101" s="52"/>
      <c r="L101" s="51"/>
      <c r="M101" s="52"/>
      <c r="N101" s="52"/>
      <c r="O101" s="53"/>
      <c r="P101" s="52"/>
      <c r="Q101" s="52"/>
      <c r="R101" s="53"/>
      <c r="S101" s="52"/>
      <c r="T101" s="53"/>
      <c r="U101" s="52"/>
      <c r="V101" s="52"/>
      <c r="W101" s="52"/>
      <c r="X101" s="52"/>
      <c r="Y101" s="52"/>
      <c r="Z101" s="52"/>
      <c r="AA101" s="52"/>
      <c r="AB101" s="53"/>
      <c r="AC101" s="52"/>
      <c r="AD101" s="64"/>
      <c r="AE101" s="52"/>
      <c r="AF101" s="52"/>
      <c r="AG101" s="52"/>
      <c r="AH101" s="52"/>
      <c r="AI101" s="52"/>
      <c r="AJ101" s="52"/>
      <c r="AK101" s="52"/>
      <c r="AL101" s="52"/>
      <c r="AM101" s="52"/>
      <c r="AN101" s="52"/>
      <c r="AO101" s="52"/>
      <c r="AP101" s="52"/>
      <c r="AQ101" s="52"/>
      <c r="AR101" s="52"/>
      <c r="AS101" s="52"/>
      <c r="AT101" s="53"/>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3"/>
      <c r="BY101" s="53"/>
      <c r="BZ101" s="53"/>
      <c r="CA101" s="53"/>
      <c r="CB101" s="53"/>
      <c r="CC101" s="52"/>
      <c r="CD101" s="64"/>
      <c r="CE101" s="51"/>
      <c r="CF101" s="70"/>
      <c r="CG101" s="71"/>
      <c r="CH101" s="51"/>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70"/>
      <c r="DO101" s="70"/>
      <c r="DP101" s="52"/>
      <c r="DQ101" s="74"/>
      <c r="DR101" s="74"/>
    </row>
    <row r="102" s="41" customFormat="1" spans="1:122">
      <c r="A102" s="106"/>
      <c r="B102" s="107" t="s">
        <v>815</v>
      </c>
      <c r="C102" s="107"/>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4"/>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4"/>
      <c r="CE102" s="51"/>
      <c r="CF102" s="70"/>
      <c r="CG102" s="71"/>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0"/>
      <c r="DO102" s="70"/>
      <c r="DP102" s="52"/>
      <c r="DQ102" s="74"/>
      <c r="DR102" s="74"/>
    </row>
    <row r="103" s="41" customFormat="1" spans="1:122">
      <c r="A103" s="106"/>
      <c r="B103" s="107" t="s">
        <v>816</v>
      </c>
      <c r="C103" s="107"/>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4"/>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4"/>
      <c r="CE103" s="51"/>
      <c r="CF103" s="70"/>
      <c r="CG103" s="71"/>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0"/>
      <c r="DO103" s="70"/>
      <c r="DP103" s="52"/>
      <c r="DQ103" s="74"/>
      <c r="DR103" s="74"/>
    </row>
    <row r="104" s="41" customFormat="1"/>
    <row r="105" spans="1:122">
      <c r="A105" s="51"/>
      <c r="B105" s="51"/>
      <c r="C105" s="52"/>
      <c r="D105" s="52"/>
      <c r="E105" s="52"/>
      <c r="F105" s="52"/>
      <c r="G105" s="53"/>
      <c r="H105" s="53"/>
      <c r="I105" s="52"/>
      <c r="J105" s="52"/>
      <c r="K105" s="52"/>
      <c r="L105" s="51"/>
      <c r="M105" s="52"/>
      <c r="N105" s="52"/>
      <c r="O105" s="53"/>
      <c r="P105" s="52"/>
      <c r="Q105" s="52"/>
      <c r="R105" s="53"/>
      <c r="S105" s="52"/>
      <c r="T105" s="53"/>
      <c r="U105" s="52"/>
      <c r="V105" s="52"/>
      <c r="W105" s="52"/>
      <c r="X105" s="52"/>
      <c r="Y105" s="52"/>
      <c r="Z105" s="52"/>
      <c r="AA105" s="52"/>
      <c r="AB105" s="53"/>
      <c r="AC105" s="52"/>
      <c r="AD105" s="64"/>
      <c r="AE105" s="52"/>
      <c r="AF105" s="52"/>
      <c r="AG105" s="52"/>
      <c r="AH105" s="52"/>
      <c r="AI105" s="52"/>
      <c r="AJ105" s="52"/>
      <c r="AK105" s="52"/>
      <c r="AL105" s="52"/>
      <c r="AM105" s="52"/>
      <c r="AN105" s="52"/>
      <c r="AO105" s="52"/>
      <c r="AP105" s="52"/>
      <c r="AQ105" s="52"/>
      <c r="AR105" s="52"/>
      <c r="AS105" s="52"/>
      <c r="AT105" s="53"/>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3"/>
      <c r="BY105" s="53"/>
      <c r="BZ105" s="53"/>
      <c r="CA105" s="53"/>
      <c r="CB105" s="53"/>
      <c r="CC105" s="52"/>
      <c r="CD105" s="64"/>
      <c r="CE105" s="51"/>
      <c r="CF105" s="70"/>
      <c r="CG105" s="71"/>
      <c r="CH105" s="51"/>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70"/>
      <c r="DO105" s="70"/>
      <c r="DP105" s="52"/>
      <c r="DQ105" s="74"/>
      <c r="DR105" s="74"/>
    </row>
    <row r="106"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sheetData>
  <pageMargins left="0.751388888888889" right="0.751388888888889" top="1" bottom="1" header="0.507638888888889" footer="0.507638888888889"/>
  <pageSetup paperSize="9" scale="40" orientation="landscape" horizontalDpi="600"/>
  <headerFooter/>
  <rowBreaks count="1" manualBreakCount="1">
    <brk id="84" max="16" man="1"/>
  </rowBreaks>
  <colBreaks count="1" manualBreakCount="1">
    <brk id="17" max="65222" man="1"/>
  </col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23"/>
  <sheetViews>
    <sheetView showGridLines="0" view="pageBreakPreview" zoomScale="70" zoomScaleNormal="70" zoomScaleSheetLayoutView="70" workbookViewId="0">
      <selection activeCell="A152" sqref="A15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817</v>
      </c>
    </row>
    <row r="3" ht="30.75" spans="1:1">
      <c r="A3" s="23" t="s">
        <v>818</v>
      </c>
    </row>
    <row r="5" ht="18.75" spans="1:1">
      <c r="A5" s="42" t="s">
        <v>424</v>
      </c>
    </row>
    <row r="85" spans="1:122">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row>
    <row r="86" ht="30.75" spans="1:122">
      <c r="A86" s="23" t="s">
        <v>819</v>
      </c>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row>
    <row r="87" spans="1:122">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row>
    <row r="88" spans="1:1">
      <c r="A88" s="41" t="s">
        <v>247</v>
      </c>
    </row>
    <row r="89" spans="1:1">
      <c r="A89" s="41" t="s">
        <v>790</v>
      </c>
    </row>
    <row r="90" spans="1:120">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ht="27" spans="1:120">
      <c r="A91" s="44" t="s">
        <v>249</v>
      </c>
      <c r="B91" s="44" t="s">
        <v>250</v>
      </c>
      <c r="C91" s="44" t="s">
        <v>251</v>
      </c>
      <c r="D91" s="44" t="s">
        <v>252</v>
      </c>
      <c r="E91" s="44" t="s">
        <v>253</v>
      </c>
      <c r="F91" s="44" t="s">
        <v>156</v>
      </c>
      <c r="G91" s="44" t="s">
        <v>254</v>
      </c>
      <c r="H91" s="44" t="s">
        <v>255</v>
      </c>
      <c r="I91" s="44" t="s">
        <v>256</v>
      </c>
      <c r="J91" s="44" t="s">
        <v>257</v>
      </c>
      <c r="K91" s="44" t="s">
        <v>258</v>
      </c>
      <c r="L91" s="44" t="s">
        <v>259</v>
      </c>
      <c r="M91" s="44" t="s">
        <v>260</v>
      </c>
      <c r="N91" s="44" t="s">
        <v>261</v>
      </c>
      <c r="O91" s="44" t="s">
        <v>262</v>
      </c>
      <c r="P91" s="44" t="s">
        <v>263</v>
      </c>
      <c r="Q91" s="44" t="s">
        <v>264</v>
      </c>
      <c r="R91" s="44" t="s">
        <v>265</v>
      </c>
      <c r="S91" s="44" t="s">
        <v>266</v>
      </c>
      <c r="T91" s="44" t="s">
        <v>267</v>
      </c>
      <c r="U91" s="44" t="s">
        <v>268</v>
      </c>
      <c r="V91" s="44" t="s">
        <v>269</v>
      </c>
      <c r="W91" s="44" t="s">
        <v>270</v>
      </c>
      <c r="X91" s="44" t="s">
        <v>271</v>
      </c>
      <c r="Y91" s="44" t="s">
        <v>272</v>
      </c>
      <c r="Z91" s="44" t="s">
        <v>273</v>
      </c>
      <c r="AA91" s="44" t="s">
        <v>274</v>
      </c>
      <c r="AB91" s="44" t="s">
        <v>275</v>
      </c>
      <c r="AC91" s="44" t="s">
        <v>276</v>
      </c>
      <c r="AD91" s="44" t="s">
        <v>277</v>
      </c>
      <c r="AE91" s="44" t="s">
        <v>278</v>
      </c>
      <c r="AF91" s="44" t="s">
        <v>279</v>
      </c>
      <c r="AG91" s="44" t="s">
        <v>159</v>
      </c>
      <c r="AH91" s="44" t="s">
        <v>280</v>
      </c>
      <c r="AI91" s="44" t="s">
        <v>157</v>
      </c>
      <c r="AJ91" s="44" t="s">
        <v>281</v>
      </c>
      <c r="AK91" s="44" t="s">
        <v>282</v>
      </c>
      <c r="AL91" s="44" t="s">
        <v>283</v>
      </c>
      <c r="AM91" s="44" t="s">
        <v>284</v>
      </c>
      <c r="AN91" s="44" t="s">
        <v>285</v>
      </c>
      <c r="AO91" s="44" t="s">
        <v>286</v>
      </c>
      <c r="AP91" s="44" t="s">
        <v>287</v>
      </c>
      <c r="AQ91" s="44" t="s">
        <v>288</v>
      </c>
      <c r="AR91" s="44" t="s">
        <v>289</v>
      </c>
      <c r="AS91" s="44" t="s">
        <v>290</v>
      </c>
      <c r="AT91" s="44" t="s">
        <v>291</v>
      </c>
      <c r="AU91" s="44" t="s">
        <v>292</v>
      </c>
      <c r="AV91" s="44" t="s">
        <v>293</v>
      </c>
      <c r="AW91" s="44" t="s">
        <v>294</v>
      </c>
      <c r="AX91" s="44" t="s">
        <v>295</v>
      </c>
      <c r="AY91" s="44" t="s">
        <v>296</v>
      </c>
      <c r="AZ91" s="44" t="s">
        <v>297</v>
      </c>
      <c r="BA91" s="44" t="s">
        <v>298</v>
      </c>
      <c r="BB91" s="44" t="s">
        <v>299</v>
      </c>
      <c r="BC91" s="44" t="s">
        <v>300</v>
      </c>
      <c r="BD91" s="44" t="s">
        <v>301</v>
      </c>
      <c r="BE91" s="44" t="s">
        <v>302</v>
      </c>
      <c r="BF91" s="44" t="s">
        <v>303</v>
      </c>
      <c r="BG91" s="44" t="s">
        <v>304</v>
      </c>
      <c r="BH91" s="44" t="s">
        <v>305</v>
      </c>
      <c r="BI91" s="44" t="s">
        <v>306</v>
      </c>
      <c r="BJ91" s="44" t="s">
        <v>307</v>
      </c>
      <c r="BK91" s="44" t="s">
        <v>308</v>
      </c>
      <c r="BL91" s="44" t="s">
        <v>309</v>
      </c>
      <c r="BM91" s="44" t="s">
        <v>310</v>
      </c>
      <c r="BN91" s="44" t="s">
        <v>311</v>
      </c>
      <c r="BO91" s="44" t="s">
        <v>312</v>
      </c>
      <c r="BP91" s="44" t="s">
        <v>313</v>
      </c>
      <c r="BQ91" s="44" t="s">
        <v>314</v>
      </c>
      <c r="BR91" s="44" t="s">
        <v>315</v>
      </c>
      <c r="BS91" s="44" t="s">
        <v>316</v>
      </c>
      <c r="BT91" s="44" t="s">
        <v>317</v>
      </c>
      <c r="BU91" s="44" t="s">
        <v>318</v>
      </c>
      <c r="BV91" s="44" t="s">
        <v>319</v>
      </c>
      <c r="BW91" s="44" t="s">
        <v>320</v>
      </c>
      <c r="BX91" s="44" t="s">
        <v>321</v>
      </c>
      <c r="BY91" s="44" t="s">
        <v>322</v>
      </c>
      <c r="BZ91" s="44" t="s">
        <v>323</v>
      </c>
      <c r="CA91" s="44" t="s">
        <v>324</v>
      </c>
      <c r="CB91" s="44" t="s">
        <v>325</v>
      </c>
      <c r="CC91" s="44" t="s">
        <v>326</v>
      </c>
      <c r="CD91" s="44" t="s">
        <v>327</v>
      </c>
      <c r="CE91" s="44" t="s">
        <v>328</v>
      </c>
      <c r="CF91" s="44" t="s">
        <v>329</v>
      </c>
      <c r="CG91" s="44" t="s">
        <v>330</v>
      </c>
      <c r="CH91" s="44" t="s">
        <v>331</v>
      </c>
      <c r="CI91" s="44" t="s">
        <v>332</v>
      </c>
      <c r="CJ91" s="44" t="s">
        <v>333</v>
      </c>
      <c r="CK91" s="44" t="s">
        <v>334</v>
      </c>
      <c r="CL91" s="44" t="s">
        <v>335</v>
      </c>
      <c r="CM91" s="44" t="s">
        <v>336</v>
      </c>
      <c r="CN91" s="44" t="s">
        <v>337</v>
      </c>
      <c r="CO91" s="44" t="s">
        <v>338</v>
      </c>
      <c r="CP91" s="44" t="s">
        <v>339</v>
      </c>
      <c r="CQ91" s="44" t="s">
        <v>340</v>
      </c>
      <c r="CR91" s="44" t="s">
        <v>341</v>
      </c>
      <c r="CS91" s="44" t="s">
        <v>342</v>
      </c>
      <c r="CT91" s="44" t="s">
        <v>343</v>
      </c>
      <c r="CU91" s="44" t="s">
        <v>344</v>
      </c>
      <c r="CV91" s="44" t="s">
        <v>345</v>
      </c>
      <c r="CW91" s="44" t="s">
        <v>346</v>
      </c>
      <c r="CX91" s="44" t="s">
        <v>347</v>
      </c>
      <c r="CY91" s="44" t="s">
        <v>348</v>
      </c>
      <c r="CZ91" s="44" t="s">
        <v>349</v>
      </c>
      <c r="DA91" s="44" t="s">
        <v>350</v>
      </c>
      <c r="DB91" s="44" t="s">
        <v>351</v>
      </c>
      <c r="DC91" s="44" t="s">
        <v>352</v>
      </c>
      <c r="DD91" s="44" t="s">
        <v>353</v>
      </c>
      <c r="DE91" s="44" t="s">
        <v>354</v>
      </c>
      <c r="DF91" s="44" t="s">
        <v>355</v>
      </c>
      <c r="DG91" s="44" t="s">
        <v>356</v>
      </c>
      <c r="DH91" s="44" t="s">
        <v>357</v>
      </c>
      <c r="DI91" s="44" t="s">
        <v>358</v>
      </c>
      <c r="DJ91" s="44" t="s">
        <v>359</v>
      </c>
      <c r="DK91" s="44" t="s">
        <v>360</v>
      </c>
      <c r="DL91" s="44" t="s">
        <v>361</v>
      </c>
      <c r="DM91" s="44" t="s">
        <v>362</v>
      </c>
      <c r="DN91" s="44" t="s">
        <v>208</v>
      </c>
      <c r="DO91" s="44" t="s">
        <v>363</v>
      </c>
      <c r="DP91" s="44" t="s">
        <v>364</v>
      </c>
    </row>
    <row r="92" spans="1:120">
      <c r="A92" s="45">
        <v>44874</v>
      </c>
      <c r="B92" s="45">
        <v>44874</v>
      </c>
      <c r="C92" s="46" t="s">
        <v>791</v>
      </c>
      <c r="D92" s="46" t="s">
        <v>366</v>
      </c>
      <c r="E92" s="46" t="s">
        <v>583</v>
      </c>
      <c r="F92" s="46" t="s">
        <v>584</v>
      </c>
      <c r="G92" s="47">
        <v>1</v>
      </c>
      <c r="H92" s="47">
        <v>0</v>
      </c>
      <c r="I92" s="46" t="s">
        <v>234</v>
      </c>
      <c r="J92" s="46" t="s">
        <v>369</v>
      </c>
      <c r="K92" s="46" t="s">
        <v>369</v>
      </c>
      <c r="L92" s="45">
        <v>44874</v>
      </c>
      <c r="M92" s="46" t="s">
        <v>792</v>
      </c>
      <c r="N92" s="46" t="s">
        <v>366</v>
      </c>
      <c r="O92" s="47">
        <v>0</v>
      </c>
      <c r="P92" s="46" t="s">
        <v>586</v>
      </c>
      <c r="Q92" s="46" t="s">
        <v>793</v>
      </c>
      <c r="R92" s="47">
        <v>66</v>
      </c>
      <c r="S92" s="46" t="s">
        <v>794</v>
      </c>
      <c r="T92" s="47">
        <v>1</v>
      </c>
      <c r="U92" s="46" t="s">
        <v>584</v>
      </c>
      <c r="V92" s="46" t="s">
        <v>374</v>
      </c>
      <c r="W92" s="46" t="s">
        <v>234</v>
      </c>
      <c r="X92" s="46" t="s">
        <v>588</v>
      </c>
      <c r="Y92" s="46" t="s">
        <v>376</v>
      </c>
      <c r="Z92" s="46" t="s">
        <v>377</v>
      </c>
      <c r="AA92" s="46" t="s">
        <v>531</v>
      </c>
      <c r="AB92" s="47">
        <v>1461</v>
      </c>
      <c r="AC92" s="46" t="s">
        <v>379</v>
      </c>
      <c r="AD92" s="62">
        <v>44875.2190509259</v>
      </c>
      <c r="AE92" s="46" t="s">
        <v>403</v>
      </c>
      <c r="AF92" s="46" t="s">
        <v>381</v>
      </c>
      <c r="AG92" s="46" t="s">
        <v>212</v>
      </c>
      <c r="AH92" s="46" t="s">
        <v>213</v>
      </c>
      <c r="AI92" s="46" t="s">
        <v>404</v>
      </c>
      <c r="AJ92" s="46" t="s">
        <v>366</v>
      </c>
      <c r="AK92" s="46" t="s">
        <v>382</v>
      </c>
      <c r="AL92" s="46" t="s">
        <v>366</v>
      </c>
      <c r="AM92" s="46" t="s">
        <v>233</v>
      </c>
      <c r="AN92" s="46" t="s">
        <v>366</v>
      </c>
      <c r="AO92" s="46" t="s">
        <v>589</v>
      </c>
      <c r="AP92" s="46" t="s">
        <v>379</v>
      </c>
      <c r="AQ92" s="46" t="s">
        <v>383</v>
      </c>
      <c r="AR92" s="46" t="s">
        <v>366</v>
      </c>
      <c r="AS92" s="46" t="s">
        <v>366</v>
      </c>
      <c r="AT92" s="47">
        <v>0</v>
      </c>
      <c r="AU92" s="46" t="s">
        <v>366</v>
      </c>
      <c r="AV92" s="46" t="s">
        <v>366</v>
      </c>
      <c r="AW92" s="46" t="s">
        <v>366</v>
      </c>
      <c r="AX92" s="46" t="s">
        <v>795</v>
      </c>
      <c r="AY92" s="46" t="s">
        <v>796</v>
      </c>
      <c r="AZ92" s="46" t="s">
        <v>232</v>
      </c>
      <c r="BA92" s="46" t="s">
        <v>379</v>
      </c>
      <c r="BB92" s="46" t="s">
        <v>382</v>
      </c>
      <c r="BC92" s="46" t="s">
        <v>797</v>
      </c>
      <c r="BD92" s="46" t="s">
        <v>382</v>
      </c>
      <c r="BE92" s="46" t="s">
        <v>387</v>
      </c>
      <c r="BF92" s="46" t="s">
        <v>387</v>
      </c>
      <c r="BG92" s="46" t="s">
        <v>240</v>
      </c>
      <c r="BH92" s="46" t="s">
        <v>234</v>
      </c>
      <c r="BI92" s="46" t="s">
        <v>234</v>
      </c>
      <c r="BJ92" s="46" t="s">
        <v>234</v>
      </c>
      <c r="BK92" s="46" t="s">
        <v>234</v>
      </c>
      <c r="BL92" s="46" t="s">
        <v>240</v>
      </c>
      <c r="BM92" s="46" t="s">
        <v>240</v>
      </c>
      <c r="BN92" s="46" t="s">
        <v>240</v>
      </c>
      <c r="BO92" s="46" t="s">
        <v>366</v>
      </c>
      <c r="BP92" s="46" t="s">
        <v>366</v>
      </c>
      <c r="BQ92" s="46" t="s">
        <v>366</v>
      </c>
      <c r="BR92" s="46" t="s">
        <v>523</v>
      </c>
      <c r="BS92" s="46" t="s">
        <v>382</v>
      </c>
      <c r="BT92" s="46" t="s">
        <v>523</v>
      </c>
      <c r="BU92" s="46" t="s">
        <v>382</v>
      </c>
      <c r="BV92" s="46" t="s">
        <v>523</v>
      </c>
      <c r="BW92" s="46" t="s">
        <v>382</v>
      </c>
      <c r="BX92" s="47">
        <v>17</v>
      </c>
      <c r="BY92" s="47">
        <v>230966</v>
      </c>
      <c r="BZ92" s="47">
        <v>0</v>
      </c>
      <c r="CA92" s="47">
        <v>2</v>
      </c>
      <c r="CB92" s="47">
        <v>1</v>
      </c>
      <c r="CC92" s="46" t="s">
        <v>219</v>
      </c>
      <c r="CD92" s="62">
        <v>45083.5817361111</v>
      </c>
      <c r="CE92" s="45" t="s">
        <v>389</v>
      </c>
      <c r="CF92" s="66">
        <v>45083.5791144907</v>
      </c>
      <c r="CG92" s="67">
        <v>0.579108796296296</v>
      </c>
      <c r="CH92" s="45" t="s">
        <v>389</v>
      </c>
      <c r="CI92" s="46" t="s">
        <v>390</v>
      </c>
      <c r="CJ92" s="46" t="s">
        <v>234</v>
      </c>
      <c r="CK92" s="46" t="s">
        <v>234</v>
      </c>
      <c r="CL92" s="46" t="s">
        <v>225</v>
      </c>
      <c r="CM92" s="46" t="s">
        <v>225</v>
      </c>
      <c r="CN92" s="46" t="s">
        <v>366</v>
      </c>
      <c r="CO92" s="46" t="s">
        <v>225</v>
      </c>
      <c r="CP92" s="46" t="s">
        <v>391</v>
      </c>
      <c r="CQ92" s="46" t="s">
        <v>225</v>
      </c>
      <c r="CR92" s="46" t="s">
        <v>225</v>
      </c>
      <c r="CS92" s="46" t="s">
        <v>234</v>
      </c>
      <c r="CT92" s="46" t="s">
        <v>234</v>
      </c>
      <c r="CU92" s="46" t="s">
        <v>225</v>
      </c>
      <c r="CV92" s="46" t="s">
        <v>234</v>
      </c>
      <c r="CW92" s="46" t="s">
        <v>234</v>
      </c>
      <c r="CX92" s="46" t="s">
        <v>225</v>
      </c>
      <c r="CY92" s="46" t="s">
        <v>234</v>
      </c>
      <c r="CZ92" s="46" t="s">
        <v>234</v>
      </c>
      <c r="DA92" s="46" t="s">
        <v>225</v>
      </c>
      <c r="DB92" s="46" t="s">
        <v>234</v>
      </c>
      <c r="DC92" s="46" t="s">
        <v>234</v>
      </c>
      <c r="DD92" s="46" t="s">
        <v>234</v>
      </c>
      <c r="DE92" s="46" t="s">
        <v>234</v>
      </c>
      <c r="DF92" s="46" t="s">
        <v>225</v>
      </c>
      <c r="DG92" s="46" t="s">
        <v>234</v>
      </c>
      <c r="DH92" s="46" t="s">
        <v>225</v>
      </c>
      <c r="DI92" s="46" t="s">
        <v>225</v>
      </c>
      <c r="DJ92" s="46" t="s">
        <v>225</v>
      </c>
      <c r="DK92" s="46" t="s">
        <v>382</v>
      </c>
      <c r="DL92" s="46" t="s">
        <v>382</v>
      </c>
      <c r="DM92" s="46" t="s">
        <v>382</v>
      </c>
      <c r="DN92" s="66">
        <v>45083.5791144907</v>
      </c>
      <c r="DO92" s="66">
        <v>45083.5791144907</v>
      </c>
      <c r="DP92" s="46" t="s">
        <v>798</v>
      </c>
    </row>
    <row r="93" spans="1:120">
      <c r="A93" s="45">
        <v>44874</v>
      </c>
      <c r="B93" s="45">
        <v>44874</v>
      </c>
      <c r="C93" s="46" t="s">
        <v>791</v>
      </c>
      <c r="D93" s="46" t="s">
        <v>366</v>
      </c>
      <c r="E93" s="46" t="s">
        <v>583</v>
      </c>
      <c r="F93" s="46" t="s">
        <v>591</v>
      </c>
      <c r="G93" s="47">
        <v>1</v>
      </c>
      <c r="H93" s="47">
        <v>0</v>
      </c>
      <c r="I93" s="46" t="s">
        <v>234</v>
      </c>
      <c r="J93" s="46" t="s">
        <v>369</v>
      </c>
      <c r="K93" s="46" t="s">
        <v>369</v>
      </c>
      <c r="L93" s="45">
        <v>44874</v>
      </c>
      <c r="M93" s="46" t="s">
        <v>792</v>
      </c>
      <c r="N93" s="46" t="s">
        <v>366</v>
      </c>
      <c r="O93" s="47">
        <v>0</v>
      </c>
      <c r="P93" s="46" t="s">
        <v>586</v>
      </c>
      <c r="Q93" s="46" t="s">
        <v>793</v>
      </c>
      <c r="R93" s="47">
        <v>66</v>
      </c>
      <c r="S93" s="46" t="s">
        <v>794</v>
      </c>
      <c r="T93" s="47">
        <v>1</v>
      </c>
      <c r="U93" s="46" t="s">
        <v>591</v>
      </c>
      <c r="V93" s="46" t="s">
        <v>374</v>
      </c>
      <c r="W93" s="46" t="s">
        <v>234</v>
      </c>
      <c r="X93" s="46" t="s">
        <v>588</v>
      </c>
      <c r="Y93" s="46" t="s">
        <v>376</v>
      </c>
      <c r="Z93" s="46" t="s">
        <v>377</v>
      </c>
      <c r="AA93" s="46" t="s">
        <v>378</v>
      </c>
      <c r="AB93" s="47">
        <v>1461</v>
      </c>
      <c r="AC93" s="46" t="s">
        <v>379</v>
      </c>
      <c r="AD93" s="62">
        <v>44875.2190509259</v>
      </c>
      <c r="AE93" s="46" t="s">
        <v>380</v>
      </c>
      <c r="AF93" s="46" t="s">
        <v>381</v>
      </c>
      <c r="AG93" s="46" t="s">
        <v>212</v>
      </c>
      <c r="AH93" s="46" t="s">
        <v>213</v>
      </c>
      <c r="AI93" s="46" t="s">
        <v>210</v>
      </c>
      <c r="AJ93" s="46" t="s">
        <v>366</v>
      </c>
      <c r="AK93" s="46" t="s">
        <v>382</v>
      </c>
      <c r="AL93" s="46" t="s">
        <v>366</v>
      </c>
      <c r="AM93" s="46" t="s">
        <v>233</v>
      </c>
      <c r="AN93" s="46" t="s">
        <v>366</v>
      </c>
      <c r="AO93" s="46" t="s">
        <v>589</v>
      </c>
      <c r="AP93" s="46" t="s">
        <v>379</v>
      </c>
      <c r="AQ93" s="46" t="s">
        <v>383</v>
      </c>
      <c r="AR93" s="46" t="s">
        <v>366</v>
      </c>
      <c r="AS93" s="46" t="s">
        <v>366</v>
      </c>
      <c r="AT93" s="47">
        <v>0</v>
      </c>
      <c r="AU93" s="46" t="s">
        <v>366</v>
      </c>
      <c r="AV93" s="46" t="s">
        <v>366</v>
      </c>
      <c r="AW93" s="46" t="s">
        <v>366</v>
      </c>
      <c r="AX93" s="46" t="s">
        <v>799</v>
      </c>
      <c r="AY93" s="46" t="s">
        <v>800</v>
      </c>
      <c r="AZ93" s="46" t="s">
        <v>232</v>
      </c>
      <c r="BA93" s="46" t="s">
        <v>379</v>
      </c>
      <c r="BB93" s="46" t="s">
        <v>382</v>
      </c>
      <c r="BC93" s="46" t="s">
        <v>801</v>
      </c>
      <c r="BD93" s="46" t="s">
        <v>382</v>
      </c>
      <c r="BE93" s="46" t="s">
        <v>387</v>
      </c>
      <c r="BF93" s="46" t="s">
        <v>387</v>
      </c>
      <c r="BG93" s="46" t="s">
        <v>240</v>
      </c>
      <c r="BH93" s="46" t="s">
        <v>234</v>
      </c>
      <c r="BI93" s="46" t="s">
        <v>234</v>
      </c>
      <c r="BJ93" s="46" t="s">
        <v>234</v>
      </c>
      <c r="BK93" s="46" t="s">
        <v>234</v>
      </c>
      <c r="BL93" s="46" t="s">
        <v>240</v>
      </c>
      <c r="BM93" s="46" t="s">
        <v>240</v>
      </c>
      <c r="BN93" s="46" t="s">
        <v>240</v>
      </c>
      <c r="BO93" s="46" t="s">
        <v>366</v>
      </c>
      <c r="BP93" s="46" t="s">
        <v>366</v>
      </c>
      <c r="BQ93" s="46" t="s">
        <v>366</v>
      </c>
      <c r="BR93" s="46" t="s">
        <v>523</v>
      </c>
      <c r="BS93" s="46" t="s">
        <v>382</v>
      </c>
      <c r="BT93" s="46" t="s">
        <v>523</v>
      </c>
      <c r="BU93" s="46" t="s">
        <v>382</v>
      </c>
      <c r="BV93" s="46" t="s">
        <v>523</v>
      </c>
      <c r="BW93" s="46" t="s">
        <v>382</v>
      </c>
      <c r="BX93" s="47">
        <v>17</v>
      </c>
      <c r="BY93" s="47">
        <v>230966</v>
      </c>
      <c r="BZ93" s="47">
        <v>0</v>
      </c>
      <c r="CA93" s="47">
        <v>4</v>
      </c>
      <c r="CB93" s="47">
        <v>4</v>
      </c>
      <c r="CC93" s="46" t="s">
        <v>219</v>
      </c>
      <c r="CD93" s="62">
        <v>45083.5817361111</v>
      </c>
      <c r="CE93" s="45" t="s">
        <v>389</v>
      </c>
      <c r="CF93" s="66">
        <v>45083.5791145023</v>
      </c>
      <c r="CG93" s="67">
        <v>0.579108796296296</v>
      </c>
      <c r="CH93" s="45" t="s">
        <v>389</v>
      </c>
      <c r="CI93" s="46" t="s">
        <v>390</v>
      </c>
      <c r="CJ93" s="46" t="s">
        <v>234</v>
      </c>
      <c r="CK93" s="46" t="s">
        <v>234</v>
      </c>
      <c r="CL93" s="46" t="s">
        <v>225</v>
      </c>
      <c r="CM93" s="46" t="s">
        <v>225</v>
      </c>
      <c r="CN93" s="46" t="s">
        <v>366</v>
      </c>
      <c r="CO93" s="46" t="s">
        <v>225</v>
      </c>
      <c r="CP93" s="46" t="s">
        <v>391</v>
      </c>
      <c r="CQ93" s="46" t="s">
        <v>225</v>
      </c>
      <c r="CR93" s="46" t="s">
        <v>225</v>
      </c>
      <c r="CS93" s="46" t="s">
        <v>234</v>
      </c>
      <c r="CT93" s="46" t="s">
        <v>234</v>
      </c>
      <c r="CU93" s="46" t="s">
        <v>225</v>
      </c>
      <c r="CV93" s="46" t="s">
        <v>234</v>
      </c>
      <c r="CW93" s="46" t="s">
        <v>234</v>
      </c>
      <c r="CX93" s="46" t="s">
        <v>225</v>
      </c>
      <c r="CY93" s="46" t="s">
        <v>234</v>
      </c>
      <c r="CZ93" s="46" t="s">
        <v>234</v>
      </c>
      <c r="DA93" s="46" t="s">
        <v>225</v>
      </c>
      <c r="DB93" s="46" t="s">
        <v>234</v>
      </c>
      <c r="DC93" s="46" t="s">
        <v>234</v>
      </c>
      <c r="DD93" s="46" t="s">
        <v>234</v>
      </c>
      <c r="DE93" s="46" t="s">
        <v>234</v>
      </c>
      <c r="DF93" s="46" t="s">
        <v>225</v>
      </c>
      <c r="DG93" s="46" t="s">
        <v>234</v>
      </c>
      <c r="DH93" s="46" t="s">
        <v>225</v>
      </c>
      <c r="DI93" s="46" t="s">
        <v>225</v>
      </c>
      <c r="DJ93" s="46" t="s">
        <v>225</v>
      </c>
      <c r="DK93" s="46" t="s">
        <v>382</v>
      </c>
      <c r="DL93" s="46" t="s">
        <v>382</v>
      </c>
      <c r="DM93" s="46" t="s">
        <v>382</v>
      </c>
      <c r="DN93" s="66">
        <v>45083.5791145023</v>
      </c>
      <c r="DO93" s="66">
        <v>45083.5791145023</v>
      </c>
      <c r="DP93" s="46" t="s">
        <v>802</v>
      </c>
    </row>
    <row r="94" spans="1:120">
      <c r="A94" s="45">
        <v>44874</v>
      </c>
      <c r="B94" s="45">
        <v>44874</v>
      </c>
      <c r="C94" s="46" t="s">
        <v>791</v>
      </c>
      <c r="D94" s="46" t="s">
        <v>366</v>
      </c>
      <c r="E94" s="46" t="s">
        <v>583</v>
      </c>
      <c r="F94" s="46" t="s">
        <v>592</v>
      </c>
      <c r="G94" s="47">
        <v>1</v>
      </c>
      <c r="H94" s="47">
        <v>0</v>
      </c>
      <c r="I94" s="46" t="s">
        <v>234</v>
      </c>
      <c r="J94" s="46" t="s">
        <v>369</v>
      </c>
      <c r="K94" s="46" t="s">
        <v>369</v>
      </c>
      <c r="L94" s="45">
        <v>44874</v>
      </c>
      <c r="M94" s="46" t="s">
        <v>792</v>
      </c>
      <c r="N94" s="46" t="s">
        <v>366</v>
      </c>
      <c r="O94" s="47">
        <v>0</v>
      </c>
      <c r="P94" s="46" t="s">
        <v>586</v>
      </c>
      <c r="Q94" s="46" t="s">
        <v>793</v>
      </c>
      <c r="R94" s="47">
        <v>66</v>
      </c>
      <c r="S94" s="46" t="s">
        <v>794</v>
      </c>
      <c r="T94" s="47">
        <v>1</v>
      </c>
      <c r="U94" s="46" t="s">
        <v>592</v>
      </c>
      <c r="V94" s="46" t="s">
        <v>374</v>
      </c>
      <c r="W94" s="46" t="s">
        <v>234</v>
      </c>
      <c r="X94" s="46" t="s">
        <v>588</v>
      </c>
      <c r="Y94" s="46" t="s">
        <v>376</v>
      </c>
      <c r="Z94" s="46" t="s">
        <v>377</v>
      </c>
      <c r="AA94" s="46" t="s">
        <v>394</v>
      </c>
      <c r="AB94" s="47">
        <v>1461</v>
      </c>
      <c r="AC94" s="46" t="s">
        <v>379</v>
      </c>
      <c r="AD94" s="62">
        <v>44875.2190509259</v>
      </c>
      <c r="AE94" s="46" t="s">
        <v>395</v>
      </c>
      <c r="AF94" s="46" t="s">
        <v>381</v>
      </c>
      <c r="AG94" s="46" t="s">
        <v>212</v>
      </c>
      <c r="AH94" s="46" t="s">
        <v>213</v>
      </c>
      <c r="AI94" s="46" t="s">
        <v>210</v>
      </c>
      <c r="AJ94" s="46" t="s">
        <v>366</v>
      </c>
      <c r="AK94" s="46" t="s">
        <v>382</v>
      </c>
      <c r="AL94" s="46" t="s">
        <v>366</v>
      </c>
      <c r="AM94" s="46" t="s">
        <v>233</v>
      </c>
      <c r="AN94" s="46" t="s">
        <v>366</v>
      </c>
      <c r="AO94" s="46" t="s">
        <v>589</v>
      </c>
      <c r="AP94" s="46" t="s">
        <v>379</v>
      </c>
      <c r="AQ94" s="46" t="s">
        <v>383</v>
      </c>
      <c r="AR94" s="46" t="s">
        <v>366</v>
      </c>
      <c r="AS94" s="46" t="s">
        <v>366</v>
      </c>
      <c r="AT94" s="47">
        <v>0</v>
      </c>
      <c r="AU94" s="46" t="s">
        <v>366</v>
      </c>
      <c r="AV94" s="46" t="s">
        <v>366</v>
      </c>
      <c r="AW94" s="46" t="s">
        <v>366</v>
      </c>
      <c r="AX94" s="46" t="s">
        <v>803</v>
      </c>
      <c r="AY94" s="46" t="s">
        <v>804</v>
      </c>
      <c r="AZ94" s="46" t="s">
        <v>232</v>
      </c>
      <c r="BA94" s="46" t="s">
        <v>379</v>
      </c>
      <c r="BB94" s="46" t="s">
        <v>382</v>
      </c>
      <c r="BC94" s="46" t="s">
        <v>805</v>
      </c>
      <c r="BD94" s="46" t="s">
        <v>382</v>
      </c>
      <c r="BE94" s="46" t="s">
        <v>387</v>
      </c>
      <c r="BF94" s="46" t="s">
        <v>387</v>
      </c>
      <c r="BG94" s="46" t="s">
        <v>240</v>
      </c>
      <c r="BH94" s="46" t="s">
        <v>234</v>
      </c>
      <c r="BI94" s="46" t="s">
        <v>234</v>
      </c>
      <c r="BJ94" s="46" t="s">
        <v>234</v>
      </c>
      <c r="BK94" s="46" t="s">
        <v>234</v>
      </c>
      <c r="BL94" s="46" t="s">
        <v>399</v>
      </c>
      <c r="BM94" s="46" t="s">
        <v>399</v>
      </c>
      <c r="BN94" s="46" t="s">
        <v>399</v>
      </c>
      <c r="BO94" s="46" t="s">
        <v>366</v>
      </c>
      <c r="BP94" s="46" t="s">
        <v>366</v>
      </c>
      <c r="BQ94" s="46" t="s">
        <v>366</v>
      </c>
      <c r="BR94" s="46" t="s">
        <v>523</v>
      </c>
      <c r="BS94" s="46" t="s">
        <v>382</v>
      </c>
      <c r="BT94" s="46" t="s">
        <v>523</v>
      </c>
      <c r="BU94" s="46" t="s">
        <v>382</v>
      </c>
      <c r="BV94" s="46" t="s">
        <v>523</v>
      </c>
      <c r="BW94" s="46" t="s">
        <v>382</v>
      </c>
      <c r="BX94" s="47">
        <v>17</v>
      </c>
      <c r="BY94" s="47">
        <v>230966</v>
      </c>
      <c r="BZ94" s="47">
        <v>0</v>
      </c>
      <c r="CA94" s="47">
        <v>4</v>
      </c>
      <c r="CB94" s="47">
        <v>8</v>
      </c>
      <c r="CC94" s="46" t="s">
        <v>219</v>
      </c>
      <c r="CD94" s="62">
        <v>45083.5817361111</v>
      </c>
      <c r="CE94" s="45" t="s">
        <v>389</v>
      </c>
      <c r="CF94" s="66">
        <v>45083.5791144792</v>
      </c>
      <c r="CG94" s="67">
        <v>0.579108796296296</v>
      </c>
      <c r="CH94" s="45" t="s">
        <v>389</v>
      </c>
      <c r="CI94" s="46" t="s">
        <v>390</v>
      </c>
      <c r="CJ94" s="46" t="s">
        <v>234</v>
      </c>
      <c r="CK94" s="46" t="s">
        <v>234</v>
      </c>
      <c r="CL94" s="46" t="s">
        <v>225</v>
      </c>
      <c r="CM94" s="46" t="s">
        <v>225</v>
      </c>
      <c r="CN94" s="46" t="s">
        <v>366</v>
      </c>
      <c r="CO94" s="46" t="s">
        <v>225</v>
      </c>
      <c r="CP94" s="46" t="s">
        <v>391</v>
      </c>
      <c r="CQ94" s="46" t="s">
        <v>225</v>
      </c>
      <c r="CR94" s="46" t="s">
        <v>234</v>
      </c>
      <c r="CS94" s="46" t="s">
        <v>234</v>
      </c>
      <c r="CT94" s="46" t="s">
        <v>234</v>
      </c>
      <c r="CU94" s="46" t="s">
        <v>225</v>
      </c>
      <c r="CV94" s="46" t="s">
        <v>234</v>
      </c>
      <c r="CW94" s="46" t="s">
        <v>234</v>
      </c>
      <c r="CX94" s="46" t="s">
        <v>225</v>
      </c>
      <c r="CY94" s="46" t="s">
        <v>234</v>
      </c>
      <c r="CZ94" s="46" t="s">
        <v>234</v>
      </c>
      <c r="DA94" s="46" t="s">
        <v>225</v>
      </c>
      <c r="DB94" s="46" t="s">
        <v>234</v>
      </c>
      <c r="DC94" s="46" t="s">
        <v>234</v>
      </c>
      <c r="DD94" s="46" t="s">
        <v>234</v>
      </c>
      <c r="DE94" s="46" t="s">
        <v>234</v>
      </c>
      <c r="DF94" s="46" t="s">
        <v>225</v>
      </c>
      <c r="DG94" s="46" t="s">
        <v>234</v>
      </c>
      <c r="DH94" s="46" t="s">
        <v>225</v>
      </c>
      <c r="DI94" s="46" t="s">
        <v>225</v>
      </c>
      <c r="DJ94" s="46" t="s">
        <v>225</v>
      </c>
      <c r="DK94" s="46" t="s">
        <v>382</v>
      </c>
      <c r="DL94" s="46" t="s">
        <v>382</v>
      </c>
      <c r="DM94" s="46" t="s">
        <v>382</v>
      </c>
      <c r="DN94" s="66">
        <v>45083.5791144792</v>
      </c>
      <c r="DO94" s="66">
        <v>45083.5791144792</v>
      </c>
      <c r="DP94" s="46" t="s">
        <v>806</v>
      </c>
    </row>
    <row r="95" spans="1:120">
      <c r="A95" s="45">
        <v>44874</v>
      </c>
      <c r="B95" s="45">
        <v>44874</v>
      </c>
      <c r="C95" s="46" t="s">
        <v>791</v>
      </c>
      <c r="D95" s="46" t="s">
        <v>366</v>
      </c>
      <c r="E95" s="46" t="s">
        <v>583</v>
      </c>
      <c r="F95" s="46" t="s">
        <v>241</v>
      </c>
      <c r="G95" s="47">
        <v>1</v>
      </c>
      <c r="H95" s="47">
        <v>0</v>
      </c>
      <c r="I95" s="46" t="s">
        <v>234</v>
      </c>
      <c r="J95" s="46" t="s">
        <v>369</v>
      </c>
      <c r="K95" s="46" t="s">
        <v>369</v>
      </c>
      <c r="L95" s="45">
        <v>44874</v>
      </c>
      <c r="M95" s="46" t="s">
        <v>792</v>
      </c>
      <c r="N95" s="46" t="s">
        <v>366</v>
      </c>
      <c r="O95" s="47">
        <v>0</v>
      </c>
      <c r="P95" s="46" t="s">
        <v>586</v>
      </c>
      <c r="Q95" s="46" t="s">
        <v>793</v>
      </c>
      <c r="R95" s="47">
        <v>66</v>
      </c>
      <c r="S95" s="46" t="s">
        <v>794</v>
      </c>
      <c r="T95" s="47">
        <v>1</v>
      </c>
      <c r="U95" s="46" t="s">
        <v>241</v>
      </c>
      <c r="V95" s="46" t="s">
        <v>374</v>
      </c>
      <c r="W95" s="46" t="s">
        <v>234</v>
      </c>
      <c r="X95" s="46" t="s">
        <v>588</v>
      </c>
      <c r="Y95" s="46" t="s">
        <v>376</v>
      </c>
      <c r="Z95" s="46" t="s">
        <v>377</v>
      </c>
      <c r="AA95" s="46" t="s">
        <v>409</v>
      </c>
      <c r="AB95" s="47">
        <v>1461</v>
      </c>
      <c r="AC95" s="46" t="s">
        <v>379</v>
      </c>
      <c r="AD95" s="62">
        <v>44875.2190509259</v>
      </c>
      <c r="AE95" s="46" t="s">
        <v>410</v>
      </c>
      <c r="AF95" s="46" t="s">
        <v>381</v>
      </c>
      <c r="AG95" s="46" t="s">
        <v>212</v>
      </c>
      <c r="AH95" s="46" t="s">
        <v>213</v>
      </c>
      <c r="AI95" s="46" t="s">
        <v>210</v>
      </c>
      <c r="AJ95" s="46" t="s">
        <v>366</v>
      </c>
      <c r="AK95" s="46" t="s">
        <v>382</v>
      </c>
      <c r="AL95" s="46" t="s">
        <v>366</v>
      </c>
      <c r="AM95" s="46" t="s">
        <v>233</v>
      </c>
      <c r="AN95" s="46" t="s">
        <v>366</v>
      </c>
      <c r="AO95" s="46" t="s">
        <v>589</v>
      </c>
      <c r="AP95" s="46" t="s">
        <v>379</v>
      </c>
      <c r="AQ95" s="46" t="s">
        <v>411</v>
      </c>
      <c r="AR95" s="46" t="s">
        <v>366</v>
      </c>
      <c r="AS95" s="46" t="s">
        <v>366</v>
      </c>
      <c r="AT95" s="47">
        <v>0</v>
      </c>
      <c r="AU95" s="46" t="s">
        <v>366</v>
      </c>
      <c r="AV95" s="46" t="s">
        <v>366</v>
      </c>
      <c r="AW95" s="46" t="s">
        <v>366</v>
      </c>
      <c r="AX95" s="46" t="s">
        <v>807</v>
      </c>
      <c r="AY95" s="46" t="s">
        <v>808</v>
      </c>
      <c r="AZ95" s="46" t="s">
        <v>232</v>
      </c>
      <c r="BA95" s="46" t="s">
        <v>379</v>
      </c>
      <c r="BB95" s="46" t="s">
        <v>382</v>
      </c>
      <c r="BC95" s="46" t="s">
        <v>809</v>
      </c>
      <c r="BD95" s="46" t="s">
        <v>382</v>
      </c>
      <c r="BE95" s="46" t="s">
        <v>387</v>
      </c>
      <c r="BF95" s="46" t="s">
        <v>387</v>
      </c>
      <c r="BG95" s="46" t="s">
        <v>240</v>
      </c>
      <c r="BH95" s="46" t="s">
        <v>234</v>
      </c>
      <c r="BI95" s="46" t="s">
        <v>234</v>
      </c>
      <c r="BJ95" s="46" t="s">
        <v>234</v>
      </c>
      <c r="BK95" s="46" t="s">
        <v>234</v>
      </c>
      <c r="BL95" s="46" t="s">
        <v>399</v>
      </c>
      <c r="BM95" s="46" t="s">
        <v>399</v>
      </c>
      <c r="BN95" s="46" t="s">
        <v>399</v>
      </c>
      <c r="BO95" s="46" t="s">
        <v>366</v>
      </c>
      <c r="BP95" s="46" t="s">
        <v>366</v>
      </c>
      <c r="BQ95" s="46" t="s">
        <v>366</v>
      </c>
      <c r="BR95" s="46" t="s">
        <v>523</v>
      </c>
      <c r="BS95" s="46" t="s">
        <v>382</v>
      </c>
      <c r="BT95" s="46" t="s">
        <v>523</v>
      </c>
      <c r="BU95" s="46" t="s">
        <v>382</v>
      </c>
      <c r="BV95" s="46" t="s">
        <v>523</v>
      </c>
      <c r="BW95" s="46" t="s">
        <v>382</v>
      </c>
      <c r="BX95" s="47">
        <v>17</v>
      </c>
      <c r="BY95" s="47">
        <v>230966</v>
      </c>
      <c r="BZ95" s="47">
        <v>0</v>
      </c>
      <c r="CA95" s="47">
        <v>2</v>
      </c>
      <c r="CB95" s="47">
        <v>1</v>
      </c>
      <c r="CC95" s="46" t="s">
        <v>219</v>
      </c>
      <c r="CD95" s="62">
        <v>45083.5817361111</v>
      </c>
      <c r="CE95" s="45" t="s">
        <v>389</v>
      </c>
      <c r="CF95" s="66">
        <v>45083.5791145833</v>
      </c>
      <c r="CG95" s="67">
        <v>0.579108796296296</v>
      </c>
      <c r="CH95" s="45" t="s">
        <v>389</v>
      </c>
      <c r="CI95" s="46" t="s">
        <v>390</v>
      </c>
      <c r="CJ95" s="46" t="s">
        <v>234</v>
      </c>
      <c r="CK95" s="46" t="s">
        <v>234</v>
      </c>
      <c r="CL95" s="46" t="s">
        <v>225</v>
      </c>
      <c r="CM95" s="46" t="s">
        <v>225</v>
      </c>
      <c r="CN95" s="46" t="s">
        <v>366</v>
      </c>
      <c r="CO95" s="46" t="s">
        <v>225</v>
      </c>
      <c r="CP95" s="46" t="s">
        <v>391</v>
      </c>
      <c r="CQ95" s="46" t="s">
        <v>225</v>
      </c>
      <c r="CR95" s="46" t="s">
        <v>234</v>
      </c>
      <c r="CS95" s="46" t="s">
        <v>234</v>
      </c>
      <c r="CT95" s="46" t="s">
        <v>234</v>
      </c>
      <c r="CU95" s="46" t="s">
        <v>225</v>
      </c>
      <c r="CV95" s="46" t="s">
        <v>234</v>
      </c>
      <c r="CW95" s="46" t="s">
        <v>234</v>
      </c>
      <c r="CX95" s="46" t="s">
        <v>234</v>
      </c>
      <c r="CY95" s="46" t="s">
        <v>234</v>
      </c>
      <c r="CZ95" s="46" t="s">
        <v>234</v>
      </c>
      <c r="DA95" s="46" t="s">
        <v>225</v>
      </c>
      <c r="DB95" s="46" t="s">
        <v>234</v>
      </c>
      <c r="DC95" s="46" t="s">
        <v>234</v>
      </c>
      <c r="DD95" s="46" t="s">
        <v>234</v>
      </c>
      <c r="DE95" s="46" t="s">
        <v>234</v>
      </c>
      <c r="DF95" s="46" t="s">
        <v>225</v>
      </c>
      <c r="DG95" s="46" t="s">
        <v>234</v>
      </c>
      <c r="DH95" s="46" t="s">
        <v>225</v>
      </c>
      <c r="DI95" s="46" t="s">
        <v>225</v>
      </c>
      <c r="DJ95" s="46" t="s">
        <v>225</v>
      </c>
      <c r="DK95" s="46" t="s">
        <v>382</v>
      </c>
      <c r="DL95" s="46" t="s">
        <v>382</v>
      </c>
      <c r="DM95" s="46" t="s">
        <v>382</v>
      </c>
      <c r="DN95" s="66">
        <v>45083.5791145833</v>
      </c>
      <c r="DO95" s="66">
        <v>45083.5791145833</v>
      </c>
      <c r="DP95" s="46" t="s">
        <v>810</v>
      </c>
    </row>
    <row r="96" spans="1:120">
      <c r="A96" s="48"/>
      <c r="B96" s="48"/>
      <c r="C96" s="49"/>
      <c r="D96" s="49"/>
      <c r="E96" s="49"/>
      <c r="F96" s="49"/>
      <c r="G96" s="50"/>
      <c r="H96" s="50"/>
      <c r="I96" s="49"/>
      <c r="J96" s="49"/>
      <c r="K96" s="49"/>
      <c r="L96" s="48"/>
      <c r="M96" s="49"/>
      <c r="N96" s="49"/>
      <c r="O96" s="50"/>
      <c r="P96" s="49"/>
      <c r="Q96" s="49"/>
      <c r="R96" s="50"/>
      <c r="S96" s="49"/>
      <c r="T96" s="50"/>
      <c r="U96" s="49"/>
      <c r="V96" s="49"/>
      <c r="W96" s="49"/>
      <c r="X96" s="49"/>
      <c r="Y96" s="49"/>
      <c r="Z96" s="49"/>
      <c r="AA96" s="49"/>
      <c r="AB96" s="50"/>
      <c r="AC96" s="49"/>
      <c r="AD96" s="63"/>
      <c r="AE96" s="49"/>
      <c r="AF96" s="49"/>
      <c r="AG96" s="49"/>
      <c r="AH96" s="49"/>
      <c r="AI96" s="49"/>
      <c r="AJ96" s="49"/>
      <c r="AK96" s="49"/>
      <c r="AL96" s="49"/>
      <c r="AM96" s="49"/>
      <c r="AN96" s="49"/>
      <c r="AO96" s="49"/>
      <c r="AP96" s="49"/>
      <c r="AQ96" s="49"/>
      <c r="AR96" s="49"/>
      <c r="AS96" s="49"/>
      <c r="AT96" s="50"/>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50"/>
      <c r="BY96" s="50"/>
      <c r="BZ96" s="50"/>
      <c r="CA96" s="50"/>
      <c r="CB96" s="50"/>
      <c r="CC96" s="49"/>
      <c r="CD96" s="63"/>
      <c r="CE96" s="48"/>
      <c r="CF96" s="68"/>
      <c r="CG96" s="69"/>
      <c r="CH96" s="48"/>
      <c r="CI96" s="49"/>
      <c r="CJ96" s="49"/>
      <c r="CK96" s="49"/>
      <c r="CL96" s="49"/>
      <c r="CM96" s="49"/>
      <c r="CN96" s="49"/>
      <c r="CO96" s="49"/>
      <c r="CP96" s="49"/>
      <c r="CQ96" s="49"/>
      <c r="CR96" s="49"/>
      <c r="CS96" s="49"/>
      <c r="CT96" s="49"/>
      <c r="CU96" s="49"/>
      <c r="CV96" s="49"/>
      <c r="CW96" s="49"/>
      <c r="CX96" s="49"/>
      <c r="CY96" s="49"/>
      <c r="CZ96" s="49"/>
      <c r="DA96" s="49"/>
      <c r="DB96" s="49"/>
      <c r="DC96" s="49"/>
      <c r="DD96" s="49"/>
      <c r="DE96" s="49"/>
      <c r="DF96" s="49"/>
      <c r="DG96" s="49"/>
      <c r="DH96" s="49"/>
      <c r="DI96" s="49"/>
      <c r="DJ96" s="49"/>
      <c r="DK96" s="49"/>
      <c r="DL96" s="49"/>
      <c r="DM96" s="49"/>
      <c r="DN96" s="68"/>
      <c r="DO96" s="68"/>
      <c r="DP96" s="49"/>
    </row>
    <row r="97" spans="1:122">
      <c r="A97" s="51"/>
      <c r="B97" s="51"/>
      <c r="C97" s="52"/>
      <c r="D97" s="52"/>
      <c r="E97" s="52"/>
      <c r="F97" s="52"/>
      <c r="G97" s="53"/>
      <c r="H97" s="53"/>
      <c r="I97" s="52"/>
      <c r="J97" s="52"/>
      <c r="K97" s="52"/>
      <c r="L97" s="51"/>
      <c r="M97" s="52"/>
      <c r="N97" s="52"/>
      <c r="O97" s="53"/>
      <c r="P97" s="52"/>
      <c r="Q97" s="52"/>
      <c r="R97" s="53"/>
      <c r="S97" s="52"/>
      <c r="T97" s="53"/>
      <c r="U97" s="52"/>
      <c r="V97" s="52"/>
      <c r="W97" s="52"/>
      <c r="X97" s="52"/>
      <c r="Y97" s="52"/>
      <c r="Z97" s="52"/>
      <c r="AA97" s="52"/>
      <c r="AB97" s="53"/>
      <c r="AC97" s="52"/>
      <c r="AD97" s="64"/>
      <c r="AE97" s="52"/>
      <c r="AF97" s="52"/>
      <c r="AG97" s="52"/>
      <c r="AH97" s="52"/>
      <c r="AI97" s="52"/>
      <c r="AJ97" s="52"/>
      <c r="AK97" s="52"/>
      <c r="AL97" s="52"/>
      <c r="AM97" s="52"/>
      <c r="AN97" s="52"/>
      <c r="AO97" s="52"/>
      <c r="AP97" s="52"/>
      <c r="AQ97" s="52"/>
      <c r="AR97" s="52"/>
      <c r="AS97" s="52"/>
      <c r="AT97" s="53"/>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3"/>
      <c r="BY97" s="53"/>
      <c r="BZ97" s="53"/>
      <c r="CA97" s="53"/>
      <c r="CB97" s="53"/>
      <c r="CC97" s="52"/>
      <c r="CD97" s="64"/>
      <c r="CE97" s="51"/>
      <c r="CF97" s="70"/>
      <c r="CG97" s="71"/>
      <c r="CH97" s="51"/>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70"/>
      <c r="DO97" s="70"/>
      <c r="DP97" s="52"/>
      <c r="DQ97" s="74"/>
      <c r="DR97" s="74"/>
    </row>
    <row r="98" s="41" customFormat="1" spans="1:122">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B98" s="43"/>
      <c r="CC98" s="43"/>
      <c r="CD98" s="43"/>
      <c r="CE98" s="43"/>
      <c r="CF98" s="43"/>
      <c r="CG98" s="43"/>
      <c r="CH98" s="43"/>
      <c r="CI98" s="43"/>
      <c r="CJ98" s="43"/>
      <c r="CK98" s="43"/>
      <c r="CL98" s="43"/>
      <c r="CM98" s="43"/>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row>
    <row r="99" s="41" customFormat="1" ht="30.75" spans="1:1">
      <c r="A99" s="23" t="s">
        <v>820</v>
      </c>
    </row>
    <row r="100" s="41" customFormat="1"/>
    <row r="101" s="41" customFormat="1" spans="1:1">
      <c r="A101" s="41" t="s">
        <v>821</v>
      </c>
    </row>
    <row r="102" s="41" customFormat="1" spans="2:37">
      <c r="B102" s="40" t="s">
        <v>813</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row>
    <row r="103" s="41" customFormat="1" spans="2:37">
      <c r="B103" s="40" t="s">
        <v>814</v>
      </c>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row>
    <row r="104" s="41" customFormat="1" spans="2:37">
      <c r="B104" s="40" t="s">
        <v>815</v>
      </c>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row>
    <row r="105" s="41" customFormat="1" spans="2:7">
      <c r="B105" s="40" t="s">
        <v>816</v>
      </c>
      <c r="C105" s="54"/>
      <c r="D105" s="54"/>
      <c r="E105" s="54"/>
      <c r="F105" s="54"/>
      <c r="G105" s="54"/>
    </row>
    <row r="106" s="41" customFormat="1" spans="2:7">
      <c r="B106" s="55"/>
      <c r="C106" s="56"/>
      <c r="D106" s="56"/>
      <c r="E106" s="56"/>
      <c r="F106" s="56"/>
      <c r="G106" s="56"/>
    </row>
    <row r="107" s="41" customFormat="1" ht="30.75" spans="1:7">
      <c r="A107" s="23" t="s">
        <v>822</v>
      </c>
      <c r="B107" s="55"/>
      <c r="C107" s="56"/>
      <c r="D107" s="56"/>
      <c r="E107" s="56"/>
      <c r="F107" s="56"/>
      <c r="G107" s="56"/>
    </row>
    <row r="108" s="41" customFormat="1" spans="2:7">
      <c r="B108" s="55"/>
      <c r="C108" s="56"/>
      <c r="D108" s="56"/>
      <c r="E108" s="56"/>
      <c r="F108" s="56"/>
      <c r="G108" s="56"/>
    </row>
    <row r="109" s="41" customFormat="1" spans="2:7">
      <c r="B109" s="55" t="s">
        <v>823</v>
      </c>
      <c r="C109" s="56"/>
      <c r="D109" s="56"/>
      <c r="E109" s="56"/>
      <c r="F109" s="56"/>
      <c r="G109" s="56"/>
    </row>
    <row r="110" s="41" customFormat="1" spans="2:7">
      <c r="B110" s="55"/>
      <c r="C110" s="56"/>
      <c r="D110" s="56"/>
      <c r="E110" s="56"/>
      <c r="F110" s="56"/>
      <c r="G110" s="56"/>
    </row>
    <row r="111" s="41" customFormat="1"/>
    <row r="112" s="41" customFormat="1" spans="2:7">
      <c r="B112" s="55"/>
      <c r="C112" s="56"/>
      <c r="D112" s="56"/>
      <c r="E112" s="56"/>
      <c r="F112" s="56"/>
      <c r="G112" s="56"/>
    </row>
    <row r="113" s="41" customFormat="1" ht="30.75" spans="1:122">
      <c r="A113" s="23" t="s">
        <v>824</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spans="1:122">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c r="CB114" s="43"/>
      <c r="CC114" s="43"/>
      <c r="CD114" s="43"/>
      <c r="CE114" s="43"/>
      <c r="CF114" s="43"/>
      <c r="CG114" s="43"/>
      <c r="CH114" s="43"/>
      <c r="CI114" s="43"/>
      <c r="CJ114" s="43"/>
      <c r="CK114" s="43"/>
      <c r="CL114" s="43"/>
      <c r="CM114" s="43"/>
      <c r="CN114" s="43"/>
      <c r="CO114" s="43"/>
      <c r="CP114" s="43"/>
      <c r="CQ114" s="43"/>
      <c r="CR114" s="43"/>
      <c r="CS114" s="43"/>
      <c r="CT114" s="43"/>
      <c r="CU114" s="43"/>
      <c r="CV114" s="43"/>
      <c r="CW114" s="43"/>
      <c r="CX114" s="43"/>
      <c r="CY114" s="43"/>
      <c r="CZ114" s="43"/>
      <c r="DA114" s="43"/>
      <c r="DB114" s="43"/>
      <c r="DC114" s="43"/>
      <c r="DD114" s="43"/>
      <c r="DE114" s="43"/>
      <c r="DF114" s="43"/>
      <c r="DG114" s="43"/>
      <c r="DH114" s="43"/>
      <c r="DI114" s="43"/>
      <c r="DJ114" s="43"/>
      <c r="DK114" s="43"/>
      <c r="DL114" s="43"/>
      <c r="DM114" s="43"/>
      <c r="DN114" s="43"/>
      <c r="DO114" s="43"/>
      <c r="DP114" s="43"/>
      <c r="DQ114" s="43"/>
      <c r="DR114" s="43"/>
    </row>
    <row r="115" s="41" customFormat="1" spans="1:1">
      <c r="A115" s="41" t="s">
        <v>247</v>
      </c>
    </row>
    <row r="116" s="41" customFormat="1" spans="1:1">
      <c r="A116" s="41" t="s">
        <v>790</v>
      </c>
    </row>
    <row r="117" s="41" customFormat="1" spans="1:120">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41" customFormat="1" ht="27" spans="1:120">
      <c r="A118" s="44" t="s">
        <v>249</v>
      </c>
      <c r="B118" s="44" t="s">
        <v>250</v>
      </c>
      <c r="C118" s="44" t="s">
        <v>251</v>
      </c>
      <c r="D118" s="44" t="s">
        <v>252</v>
      </c>
      <c r="E118" s="44" t="s">
        <v>253</v>
      </c>
      <c r="F118" s="44" t="s">
        <v>156</v>
      </c>
      <c r="G118" s="44" t="s">
        <v>254</v>
      </c>
      <c r="H118" s="44" t="s">
        <v>255</v>
      </c>
      <c r="I118" s="44" t="s">
        <v>256</v>
      </c>
      <c r="J118" s="44" t="s">
        <v>257</v>
      </c>
      <c r="K118" s="44" t="s">
        <v>258</v>
      </c>
      <c r="L118" s="44" t="s">
        <v>259</v>
      </c>
      <c r="M118" s="44" t="s">
        <v>260</v>
      </c>
      <c r="N118" s="44" t="s">
        <v>261</v>
      </c>
      <c r="O118" s="44" t="s">
        <v>262</v>
      </c>
      <c r="P118" s="44" t="s">
        <v>263</v>
      </c>
      <c r="Q118" s="44" t="s">
        <v>264</v>
      </c>
      <c r="R118" s="44" t="s">
        <v>265</v>
      </c>
      <c r="S118" s="44" t="s">
        <v>266</v>
      </c>
      <c r="T118" s="44" t="s">
        <v>267</v>
      </c>
      <c r="U118" s="44" t="s">
        <v>268</v>
      </c>
      <c r="V118" s="44" t="s">
        <v>269</v>
      </c>
      <c r="W118" s="44" t="s">
        <v>270</v>
      </c>
      <c r="X118" s="44" t="s">
        <v>271</v>
      </c>
      <c r="Y118" s="44" t="s">
        <v>272</v>
      </c>
      <c r="Z118" s="44" t="s">
        <v>273</v>
      </c>
      <c r="AA118" s="44" t="s">
        <v>274</v>
      </c>
      <c r="AB118" s="44" t="s">
        <v>275</v>
      </c>
      <c r="AC118" s="44" t="s">
        <v>276</v>
      </c>
      <c r="AD118" s="44" t="s">
        <v>277</v>
      </c>
      <c r="AE118" s="44" t="s">
        <v>278</v>
      </c>
      <c r="AF118" s="44" t="s">
        <v>279</v>
      </c>
      <c r="AG118" s="44" t="s">
        <v>159</v>
      </c>
      <c r="AH118" s="44" t="s">
        <v>280</v>
      </c>
      <c r="AI118" s="44" t="s">
        <v>157</v>
      </c>
      <c r="AJ118" s="44" t="s">
        <v>281</v>
      </c>
      <c r="AK118" s="44" t="s">
        <v>282</v>
      </c>
      <c r="AL118" s="44" t="s">
        <v>283</v>
      </c>
      <c r="AM118" s="44" t="s">
        <v>284</v>
      </c>
      <c r="AN118" s="44" t="s">
        <v>285</v>
      </c>
      <c r="AO118" s="44" t="s">
        <v>286</v>
      </c>
      <c r="AP118" s="44" t="s">
        <v>287</v>
      </c>
      <c r="AQ118" s="44" t="s">
        <v>288</v>
      </c>
      <c r="AR118" s="44" t="s">
        <v>289</v>
      </c>
      <c r="AS118" s="44" t="s">
        <v>290</v>
      </c>
      <c r="AT118" s="44" t="s">
        <v>291</v>
      </c>
      <c r="AU118" s="44" t="s">
        <v>292</v>
      </c>
      <c r="AV118" s="44" t="s">
        <v>293</v>
      </c>
      <c r="AW118" s="44" t="s">
        <v>294</v>
      </c>
      <c r="AX118" s="44" t="s">
        <v>295</v>
      </c>
      <c r="AY118" s="44" t="s">
        <v>296</v>
      </c>
      <c r="AZ118" s="44" t="s">
        <v>297</v>
      </c>
      <c r="BA118" s="44" t="s">
        <v>298</v>
      </c>
      <c r="BB118" s="44" t="s">
        <v>299</v>
      </c>
      <c r="BC118" s="44" t="s">
        <v>300</v>
      </c>
      <c r="BD118" s="44" t="s">
        <v>301</v>
      </c>
      <c r="BE118" s="44" t="s">
        <v>302</v>
      </c>
      <c r="BF118" s="44" t="s">
        <v>303</v>
      </c>
      <c r="BG118" s="44" t="s">
        <v>304</v>
      </c>
      <c r="BH118" s="44" t="s">
        <v>305</v>
      </c>
      <c r="BI118" s="44" t="s">
        <v>306</v>
      </c>
      <c r="BJ118" s="44" t="s">
        <v>307</v>
      </c>
      <c r="BK118" s="44" t="s">
        <v>308</v>
      </c>
      <c r="BL118" s="44" t="s">
        <v>309</v>
      </c>
      <c r="BM118" s="44" t="s">
        <v>310</v>
      </c>
      <c r="BN118" s="44" t="s">
        <v>311</v>
      </c>
      <c r="BO118" s="44" t="s">
        <v>312</v>
      </c>
      <c r="BP118" s="44" t="s">
        <v>313</v>
      </c>
      <c r="BQ118" s="44" t="s">
        <v>314</v>
      </c>
      <c r="BR118" s="44" t="s">
        <v>315</v>
      </c>
      <c r="BS118" s="44" t="s">
        <v>316</v>
      </c>
      <c r="BT118" s="44" t="s">
        <v>317</v>
      </c>
      <c r="BU118" s="44" t="s">
        <v>318</v>
      </c>
      <c r="BV118" s="44" t="s">
        <v>319</v>
      </c>
      <c r="BW118" s="44" t="s">
        <v>320</v>
      </c>
      <c r="BX118" s="44" t="s">
        <v>321</v>
      </c>
      <c r="BY118" s="44" t="s">
        <v>322</v>
      </c>
      <c r="BZ118" s="44" t="s">
        <v>323</v>
      </c>
      <c r="CA118" s="44" t="s">
        <v>324</v>
      </c>
      <c r="CB118" s="44" t="s">
        <v>325</v>
      </c>
      <c r="CC118" s="44" t="s">
        <v>326</v>
      </c>
      <c r="CD118" s="44" t="s">
        <v>327</v>
      </c>
      <c r="CE118" s="44" t="s">
        <v>328</v>
      </c>
      <c r="CF118" s="44" t="s">
        <v>329</v>
      </c>
      <c r="CG118" s="44" t="s">
        <v>330</v>
      </c>
      <c r="CH118" s="44" t="s">
        <v>331</v>
      </c>
      <c r="CI118" s="44" t="s">
        <v>332</v>
      </c>
      <c r="CJ118" s="44" t="s">
        <v>333</v>
      </c>
      <c r="CK118" s="44" t="s">
        <v>334</v>
      </c>
      <c r="CL118" s="44" t="s">
        <v>335</v>
      </c>
      <c r="CM118" s="44" t="s">
        <v>336</v>
      </c>
      <c r="CN118" s="44" t="s">
        <v>337</v>
      </c>
      <c r="CO118" s="44" t="s">
        <v>338</v>
      </c>
      <c r="CP118" s="44" t="s">
        <v>339</v>
      </c>
      <c r="CQ118" s="44" t="s">
        <v>340</v>
      </c>
      <c r="CR118" s="44" t="s">
        <v>341</v>
      </c>
      <c r="CS118" s="44" t="s">
        <v>342</v>
      </c>
      <c r="CT118" s="44" t="s">
        <v>343</v>
      </c>
      <c r="CU118" s="44" t="s">
        <v>344</v>
      </c>
      <c r="CV118" s="44" t="s">
        <v>345</v>
      </c>
      <c r="CW118" s="44" t="s">
        <v>346</v>
      </c>
      <c r="CX118" s="44" t="s">
        <v>347</v>
      </c>
      <c r="CY118" s="44" t="s">
        <v>348</v>
      </c>
      <c r="CZ118" s="44" t="s">
        <v>349</v>
      </c>
      <c r="DA118" s="44" t="s">
        <v>350</v>
      </c>
      <c r="DB118" s="44" t="s">
        <v>351</v>
      </c>
      <c r="DC118" s="44" t="s">
        <v>352</v>
      </c>
      <c r="DD118" s="44" t="s">
        <v>353</v>
      </c>
      <c r="DE118" s="44" t="s">
        <v>354</v>
      </c>
      <c r="DF118" s="44" t="s">
        <v>355</v>
      </c>
      <c r="DG118" s="44" t="s">
        <v>356</v>
      </c>
      <c r="DH118" s="44" t="s">
        <v>357</v>
      </c>
      <c r="DI118" s="44" t="s">
        <v>358</v>
      </c>
      <c r="DJ118" s="44" t="s">
        <v>359</v>
      </c>
      <c r="DK118" s="44" t="s">
        <v>360</v>
      </c>
      <c r="DL118" s="44" t="s">
        <v>361</v>
      </c>
      <c r="DM118" s="44" t="s">
        <v>362</v>
      </c>
      <c r="DN118" s="44" t="s">
        <v>208</v>
      </c>
      <c r="DO118" s="44" t="s">
        <v>363</v>
      </c>
      <c r="DP118" s="44" t="s">
        <v>364</v>
      </c>
    </row>
    <row r="119" s="41" customFormat="1" spans="1:120">
      <c r="A119" s="57">
        <v>44874</v>
      </c>
      <c r="B119" s="57">
        <v>44874</v>
      </c>
      <c r="C119" s="58" t="s">
        <v>791</v>
      </c>
      <c r="D119" s="58" t="s">
        <v>366</v>
      </c>
      <c r="E119" s="58" t="s">
        <v>583</v>
      </c>
      <c r="F119" s="58" t="s">
        <v>584</v>
      </c>
      <c r="G119" s="59">
        <v>1</v>
      </c>
      <c r="H119" s="59">
        <v>0</v>
      </c>
      <c r="I119" s="58" t="s">
        <v>234</v>
      </c>
      <c r="J119" s="58" t="s">
        <v>369</v>
      </c>
      <c r="K119" s="58" t="s">
        <v>369</v>
      </c>
      <c r="L119" s="57">
        <v>44874</v>
      </c>
      <c r="M119" s="58" t="s">
        <v>792</v>
      </c>
      <c r="N119" s="58" t="s">
        <v>366</v>
      </c>
      <c r="O119" s="59">
        <v>0</v>
      </c>
      <c r="P119" s="58" t="s">
        <v>586</v>
      </c>
      <c r="Q119" s="58" t="s">
        <v>793</v>
      </c>
      <c r="R119" s="59">
        <v>66</v>
      </c>
      <c r="S119" s="58" t="s">
        <v>794</v>
      </c>
      <c r="T119" s="59">
        <v>1</v>
      </c>
      <c r="U119" s="58" t="s">
        <v>584</v>
      </c>
      <c r="V119" s="58" t="s">
        <v>374</v>
      </c>
      <c r="W119" s="58" t="s">
        <v>234</v>
      </c>
      <c r="X119" s="58" t="s">
        <v>588</v>
      </c>
      <c r="Y119" s="58" t="s">
        <v>376</v>
      </c>
      <c r="Z119" s="58" t="s">
        <v>377</v>
      </c>
      <c r="AA119" s="58" t="s">
        <v>531</v>
      </c>
      <c r="AB119" s="59">
        <v>1461</v>
      </c>
      <c r="AC119" s="58" t="s">
        <v>379</v>
      </c>
      <c r="AD119" s="65">
        <v>44875.2190509259</v>
      </c>
      <c r="AE119" s="58" t="s">
        <v>403</v>
      </c>
      <c r="AF119" s="58" t="s">
        <v>381</v>
      </c>
      <c r="AG119" s="58" t="s">
        <v>212</v>
      </c>
      <c r="AH119" s="58" t="s">
        <v>213</v>
      </c>
      <c r="AI119" s="58" t="s">
        <v>404</v>
      </c>
      <c r="AJ119" s="58" t="s">
        <v>366</v>
      </c>
      <c r="AK119" s="58" t="s">
        <v>382</v>
      </c>
      <c r="AL119" s="58" t="s">
        <v>366</v>
      </c>
      <c r="AM119" s="58" t="s">
        <v>233</v>
      </c>
      <c r="AN119" s="58" t="s">
        <v>366</v>
      </c>
      <c r="AO119" s="58" t="s">
        <v>589</v>
      </c>
      <c r="AP119" s="58" t="s">
        <v>379</v>
      </c>
      <c r="AQ119" s="58" t="s">
        <v>383</v>
      </c>
      <c r="AR119" s="58" t="s">
        <v>366</v>
      </c>
      <c r="AS119" s="58" t="s">
        <v>366</v>
      </c>
      <c r="AT119" s="59">
        <v>0</v>
      </c>
      <c r="AU119" s="58" t="s">
        <v>366</v>
      </c>
      <c r="AV119" s="58" t="s">
        <v>366</v>
      </c>
      <c r="AW119" s="58" t="s">
        <v>366</v>
      </c>
      <c r="AX119" s="58" t="s">
        <v>795</v>
      </c>
      <c r="AY119" s="58" t="s">
        <v>796</v>
      </c>
      <c r="AZ119" s="58" t="s">
        <v>232</v>
      </c>
      <c r="BA119" s="58" t="s">
        <v>379</v>
      </c>
      <c r="BB119" s="58" t="s">
        <v>382</v>
      </c>
      <c r="BC119" s="58" t="s">
        <v>797</v>
      </c>
      <c r="BD119" s="58" t="s">
        <v>382</v>
      </c>
      <c r="BE119" s="58" t="s">
        <v>387</v>
      </c>
      <c r="BF119" s="58" t="s">
        <v>387</v>
      </c>
      <c r="BG119" s="58" t="s">
        <v>240</v>
      </c>
      <c r="BH119" s="58" t="s">
        <v>234</v>
      </c>
      <c r="BI119" s="58" t="s">
        <v>234</v>
      </c>
      <c r="BJ119" s="58" t="s">
        <v>234</v>
      </c>
      <c r="BK119" s="58" t="s">
        <v>225</v>
      </c>
      <c r="BL119" s="58" t="s">
        <v>240</v>
      </c>
      <c r="BM119" s="58" t="s">
        <v>240</v>
      </c>
      <c r="BN119" s="58" t="s">
        <v>240</v>
      </c>
      <c r="BO119" s="58" t="s">
        <v>366</v>
      </c>
      <c r="BP119" s="58" t="s">
        <v>366</v>
      </c>
      <c r="BQ119" s="58" t="s">
        <v>366</v>
      </c>
      <c r="BR119" s="58" t="s">
        <v>523</v>
      </c>
      <c r="BS119" s="58" t="s">
        <v>382</v>
      </c>
      <c r="BT119" s="58" t="s">
        <v>523</v>
      </c>
      <c r="BU119" s="58" t="s">
        <v>382</v>
      </c>
      <c r="BV119" s="58" t="s">
        <v>523</v>
      </c>
      <c r="BW119" s="58" t="s">
        <v>382</v>
      </c>
      <c r="BX119" s="59">
        <v>17</v>
      </c>
      <c r="BY119" s="59">
        <v>230966</v>
      </c>
      <c r="BZ119" s="59">
        <v>0</v>
      </c>
      <c r="CA119" s="59">
        <v>2</v>
      </c>
      <c r="CB119" s="59">
        <v>1</v>
      </c>
      <c r="CC119" s="58" t="s">
        <v>219</v>
      </c>
      <c r="CD119" s="65">
        <v>45083.5817361111</v>
      </c>
      <c r="CE119" s="57" t="s">
        <v>389</v>
      </c>
      <c r="CF119" s="72">
        <v>45083.6511273958</v>
      </c>
      <c r="CG119" s="73">
        <v>0.579108796296296</v>
      </c>
      <c r="CH119" s="57" t="s">
        <v>389</v>
      </c>
      <c r="CI119" s="58" t="s">
        <v>390</v>
      </c>
      <c r="CJ119" s="58" t="s">
        <v>234</v>
      </c>
      <c r="CK119" s="58" t="s">
        <v>234</v>
      </c>
      <c r="CL119" s="58" t="s">
        <v>225</v>
      </c>
      <c r="CM119" s="58" t="s">
        <v>225</v>
      </c>
      <c r="CN119" s="58" t="s">
        <v>366</v>
      </c>
      <c r="CO119" s="58" t="s">
        <v>225</v>
      </c>
      <c r="CP119" s="58" t="s">
        <v>432</v>
      </c>
      <c r="CQ119" s="58" t="s">
        <v>225</v>
      </c>
      <c r="CR119" s="58" t="s">
        <v>225</v>
      </c>
      <c r="CS119" s="58" t="s">
        <v>234</v>
      </c>
      <c r="CT119" s="58" t="s">
        <v>234</v>
      </c>
      <c r="CU119" s="58" t="s">
        <v>225</v>
      </c>
      <c r="CV119" s="58" t="s">
        <v>234</v>
      </c>
      <c r="CW119" s="58" t="s">
        <v>234</v>
      </c>
      <c r="CX119" s="58" t="s">
        <v>225</v>
      </c>
      <c r="CY119" s="58" t="s">
        <v>234</v>
      </c>
      <c r="CZ119" s="58" t="s">
        <v>234</v>
      </c>
      <c r="DA119" s="58" t="s">
        <v>225</v>
      </c>
      <c r="DB119" s="58" t="s">
        <v>234</v>
      </c>
      <c r="DC119" s="58" t="s">
        <v>234</v>
      </c>
      <c r="DD119" s="58" t="s">
        <v>234</v>
      </c>
      <c r="DE119" s="58" t="s">
        <v>234</v>
      </c>
      <c r="DF119" s="58" t="s">
        <v>225</v>
      </c>
      <c r="DG119" s="58" t="s">
        <v>234</v>
      </c>
      <c r="DH119" s="58" t="s">
        <v>225</v>
      </c>
      <c r="DI119" s="58" t="s">
        <v>225</v>
      </c>
      <c r="DJ119" s="58" t="s">
        <v>225</v>
      </c>
      <c r="DK119" s="58" t="s">
        <v>382</v>
      </c>
      <c r="DL119" s="58" t="s">
        <v>382</v>
      </c>
      <c r="DM119" s="58" t="s">
        <v>382</v>
      </c>
      <c r="DN119" s="72">
        <v>45083.6511273958</v>
      </c>
      <c r="DO119" s="72">
        <v>45083.5791144907</v>
      </c>
      <c r="DP119" s="58" t="s">
        <v>798</v>
      </c>
    </row>
    <row r="120" s="41" customFormat="1" spans="1:120">
      <c r="A120" s="57">
        <v>44874</v>
      </c>
      <c r="B120" s="57">
        <v>44874</v>
      </c>
      <c r="C120" s="58" t="s">
        <v>791</v>
      </c>
      <c r="D120" s="58" t="s">
        <v>366</v>
      </c>
      <c r="E120" s="58" t="s">
        <v>583</v>
      </c>
      <c r="F120" s="58" t="s">
        <v>591</v>
      </c>
      <c r="G120" s="59">
        <v>1</v>
      </c>
      <c r="H120" s="59">
        <v>0</v>
      </c>
      <c r="I120" s="58" t="s">
        <v>234</v>
      </c>
      <c r="J120" s="58" t="s">
        <v>369</v>
      </c>
      <c r="K120" s="58" t="s">
        <v>369</v>
      </c>
      <c r="L120" s="57">
        <v>44874</v>
      </c>
      <c r="M120" s="58" t="s">
        <v>792</v>
      </c>
      <c r="N120" s="58" t="s">
        <v>366</v>
      </c>
      <c r="O120" s="59">
        <v>0</v>
      </c>
      <c r="P120" s="58" t="s">
        <v>586</v>
      </c>
      <c r="Q120" s="58" t="s">
        <v>793</v>
      </c>
      <c r="R120" s="59">
        <v>66</v>
      </c>
      <c r="S120" s="58" t="s">
        <v>794</v>
      </c>
      <c r="T120" s="59">
        <v>1</v>
      </c>
      <c r="U120" s="58" t="s">
        <v>591</v>
      </c>
      <c r="V120" s="58" t="s">
        <v>374</v>
      </c>
      <c r="W120" s="58" t="s">
        <v>234</v>
      </c>
      <c r="X120" s="58" t="s">
        <v>588</v>
      </c>
      <c r="Y120" s="58" t="s">
        <v>376</v>
      </c>
      <c r="Z120" s="58" t="s">
        <v>377</v>
      </c>
      <c r="AA120" s="58" t="s">
        <v>378</v>
      </c>
      <c r="AB120" s="59">
        <v>1461</v>
      </c>
      <c r="AC120" s="58" t="s">
        <v>379</v>
      </c>
      <c r="AD120" s="65">
        <v>44875.2190509259</v>
      </c>
      <c r="AE120" s="58" t="s">
        <v>380</v>
      </c>
      <c r="AF120" s="58" t="s">
        <v>381</v>
      </c>
      <c r="AG120" s="58" t="s">
        <v>212</v>
      </c>
      <c r="AH120" s="58" t="s">
        <v>213</v>
      </c>
      <c r="AI120" s="58" t="s">
        <v>210</v>
      </c>
      <c r="AJ120" s="58" t="s">
        <v>366</v>
      </c>
      <c r="AK120" s="58" t="s">
        <v>382</v>
      </c>
      <c r="AL120" s="58" t="s">
        <v>366</v>
      </c>
      <c r="AM120" s="58" t="s">
        <v>233</v>
      </c>
      <c r="AN120" s="58" t="s">
        <v>366</v>
      </c>
      <c r="AO120" s="58" t="s">
        <v>589</v>
      </c>
      <c r="AP120" s="58" t="s">
        <v>379</v>
      </c>
      <c r="AQ120" s="58" t="s">
        <v>383</v>
      </c>
      <c r="AR120" s="58" t="s">
        <v>366</v>
      </c>
      <c r="AS120" s="58" t="s">
        <v>366</v>
      </c>
      <c r="AT120" s="59">
        <v>0</v>
      </c>
      <c r="AU120" s="58" t="s">
        <v>366</v>
      </c>
      <c r="AV120" s="58" t="s">
        <v>366</v>
      </c>
      <c r="AW120" s="58" t="s">
        <v>366</v>
      </c>
      <c r="AX120" s="58" t="s">
        <v>799</v>
      </c>
      <c r="AY120" s="58" t="s">
        <v>800</v>
      </c>
      <c r="AZ120" s="58" t="s">
        <v>232</v>
      </c>
      <c r="BA120" s="58" t="s">
        <v>379</v>
      </c>
      <c r="BB120" s="58" t="s">
        <v>382</v>
      </c>
      <c r="BC120" s="58" t="s">
        <v>801</v>
      </c>
      <c r="BD120" s="58" t="s">
        <v>382</v>
      </c>
      <c r="BE120" s="58" t="s">
        <v>387</v>
      </c>
      <c r="BF120" s="58" t="s">
        <v>387</v>
      </c>
      <c r="BG120" s="58" t="s">
        <v>240</v>
      </c>
      <c r="BH120" s="58" t="s">
        <v>234</v>
      </c>
      <c r="BI120" s="58" t="s">
        <v>234</v>
      </c>
      <c r="BJ120" s="58" t="s">
        <v>234</v>
      </c>
      <c r="BK120" s="58" t="s">
        <v>225</v>
      </c>
      <c r="BL120" s="58" t="s">
        <v>240</v>
      </c>
      <c r="BM120" s="58" t="s">
        <v>240</v>
      </c>
      <c r="BN120" s="58" t="s">
        <v>240</v>
      </c>
      <c r="BO120" s="58" t="s">
        <v>366</v>
      </c>
      <c r="BP120" s="58" t="s">
        <v>366</v>
      </c>
      <c r="BQ120" s="58" t="s">
        <v>366</v>
      </c>
      <c r="BR120" s="58" t="s">
        <v>523</v>
      </c>
      <c r="BS120" s="58" t="s">
        <v>382</v>
      </c>
      <c r="BT120" s="58" t="s">
        <v>523</v>
      </c>
      <c r="BU120" s="58" t="s">
        <v>382</v>
      </c>
      <c r="BV120" s="58" t="s">
        <v>523</v>
      </c>
      <c r="BW120" s="58" t="s">
        <v>382</v>
      </c>
      <c r="BX120" s="59">
        <v>17</v>
      </c>
      <c r="BY120" s="59">
        <v>230966</v>
      </c>
      <c r="BZ120" s="59">
        <v>0</v>
      </c>
      <c r="CA120" s="59">
        <v>4</v>
      </c>
      <c r="CB120" s="59">
        <v>4</v>
      </c>
      <c r="CC120" s="58" t="s">
        <v>219</v>
      </c>
      <c r="CD120" s="65">
        <v>45083.5817361111</v>
      </c>
      <c r="CE120" s="57" t="s">
        <v>389</v>
      </c>
      <c r="CF120" s="72">
        <v>45083.651128125</v>
      </c>
      <c r="CG120" s="73">
        <v>0.579108796296296</v>
      </c>
      <c r="CH120" s="57" t="s">
        <v>389</v>
      </c>
      <c r="CI120" s="58" t="s">
        <v>390</v>
      </c>
      <c r="CJ120" s="58" t="s">
        <v>234</v>
      </c>
      <c r="CK120" s="58" t="s">
        <v>234</v>
      </c>
      <c r="CL120" s="58" t="s">
        <v>225</v>
      </c>
      <c r="CM120" s="58" t="s">
        <v>225</v>
      </c>
      <c r="CN120" s="58" t="s">
        <v>366</v>
      </c>
      <c r="CO120" s="58" t="s">
        <v>225</v>
      </c>
      <c r="CP120" s="58" t="s">
        <v>432</v>
      </c>
      <c r="CQ120" s="58" t="s">
        <v>225</v>
      </c>
      <c r="CR120" s="58" t="s">
        <v>225</v>
      </c>
      <c r="CS120" s="58" t="s">
        <v>234</v>
      </c>
      <c r="CT120" s="58" t="s">
        <v>234</v>
      </c>
      <c r="CU120" s="58" t="s">
        <v>225</v>
      </c>
      <c r="CV120" s="58" t="s">
        <v>234</v>
      </c>
      <c r="CW120" s="58" t="s">
        <v>234</v>
      </c>
      <c r="CX120" s="58" t="s">
        <v>225</v>
      </c>
      <c r="CY120" s="58" t="s">
        <v>234</v>
      </c>
      <c r="CZ120" s="58" t="s">
        <v>234</v>
      </c>
      <c r="DA120" s="58" t="s">
        <v>225</v>
      </c>
      <c r="DB120" s="58" t="s">
        <v>234</v>
      </c>
      <c r="DC120" s="58" t="s">
        <v>234</v>
      </c>
      <c r="DD120" s="58" t="s">
        <v>234</v>
      </c>
      <c r="DE120" s="58" t="s">
        <v>234</v>
      </c>
      <c r="DF120" s="58" t="s">
        <v>225</v>
      </c>
      <c r="DG120" s="58" t="s">
        <v>234</v>
      </c>
      <c r="DH120" s="58" t="s">
        <v>225</v>
      </c>
      <c r="DI120" s="58" t="s">
        <v>225</v>
      </c>
      <c r="DJ120" s="58" t="s">
        <v>225</v>
      </c>
      <c r="DK120" s="58" t="s">
        <v>382</v>
      </c>
      <c r="DL120" s="58" t="s">
        <v>382</v>
      </c>
      <c r="DM120" s="58" t="s">
        <v>382</v>
      </c>
      <c r="DN120" s="72">
        <v>45083.651128125</v>
      </c>
      <c r="DO120" s="72">
        <v>45083.5791145023</v>
      </c>
      <c r="DP120" s="58" t="s">
        <v>802</v>
      </c>
    </row>
    <row r="121" s="41" customFormat="1" spans="1:120">
      <c r="A121" s="57">
        <v>44874</v>
      </c>
      <c r="B121" s="57">
        <v>44874</v>
      </c>
      <c r="C121" s="58" t="s">
        <v>791</v>
      </c>
      <c r="D121" s="58" t="s">
        <v>366</v>
      </c>
      <c r="E121" s="58" t="s">
        <v>583</v>
      </c>
      <c r="F121" s="58" t="s">
        <v>592</v>
      </c>
      <c r="G121" s="59">
        <v>1</v>
      </c>
      <c r="H121" s="59">
        <v>0</v>
      </c>
      <c r="I121" s="58" t="s">
        <v>234</v>
      </c>
      <c r="J121" s="58" t="s">
        <v>369</v>
      </c>
      <c r="K121" s="58" t="s">
        <v>369</v>
      </c>
      <c r="L121" s="57">
        <v>44874</v>
      </c>
      <c r="M121" s="58" t="s">
        <v>792</v>
      </c>
      <c r="N121" s="58" t="s">
        <v>366</v>
      </c>
      <c r="O121" s="59">
        <v>0</v>
      </c>
      <c r="P121" s="58" t="s">
        <v>586</v>
      </c>
      <c r="Q121" s="58" t="s">
        <v>793</v>
      </c>
      <c r="R121" s="59">
        <v>66</v>
      </c>
      <c r="S121" s="58" t="s">
        <v>794</v>
      </c>
      <c r="T121" s="59">
        <v>1</v>
      </c>
      <c r="U121" s="58" t="s">
        <v>592</v>
      </c>
      <c r="V121" s="58" t="s">
        <v>374</v>
      </c>
      <c r="W121" s="58" t="s">
        <v>234</v>
      </c>
      <c r="X121" s="58" t="s">
        <v>588</v>
      </c>
      <c r="Y121" s="58" t="s">
        <v>376</v>
      </c>
      <c r="Z121" s="58" t="s">
        <v>377</v>
      </c>
      <c r="AA121" s="58" t="s">
        <v>394</v>
      </c>
      <c r="AB121" s="59">
        <v>1461</v>
      </c>
      <c r="AC121" s="58" t="s">
        <v>379</v>
      </c>
      <c r="AD121" s="65">
        <v>44875.2190509259</v>
      </c>
      <c r="AE121" s="58" t="s">
        <v>395</v>
      </c>
      <c r="AF121" s="58" t="s">
        <v>381</v>
      </c>
      <c r="AG121" s="58" t="s">
        <v>212</v>
      </c>
      <c r="AH121" s="58" t="s">
        <v>213</v>
      </c>
      <c r="AI121" s="58" t="s">
        <v>210</v>
      </c>
      <c r="AJ121" s="58" t="s">
        <v>366</v>
      </c>
      <c r="AK121" s="58" t="s">
        <v>382</v>
      </c>
      <c r="AL121" s="58" t="s">
        <v>366</v>
      </c>
      <c r="AM121" s="58" t="s">
        <v>233</v>
      </c>
      <c r="AN121" s="58" t="s">
        <v>366</v>
      </c>
      <c r="AO121" s="58" t="s">
        <v>589</v>
      </c>
      <c r="AP121" s="58" t="s">
        <v>379</v>
      </c>
      <c r="AQ121" s="58" t="s">
        <v>383</v>
      </c>
      <c r="AR121" s="58" t="s">
        <v>366</v>
      </c>
      <c r="AS121" s="58" t="s">
        <v>366</v>
      </c>
      <c r="AT121" s="59">
        <v>0</v>
      </c>
      <c r="AU121" s="58" t="s">
        <v>366</v>
      </c>
      <c r="AV121" s="58" t="s">
        <v>366</v>
      </c>
      <c r="AW121" s="58" t="s">
        <v>366</v>
      </c>
      <c r="AX121" s="58" t="s">
        <v>803</v>
      </c>
      <c r="AY121" s="58" t="s">
        <v>804</v>
      </c>
      <c r="AZ121" s="58" t="s">
        <v>232</v>
      </c>
      <c r="BA121" s="58" t="s">
        <v>379</v>
      </c>
      <c r="BB121" s="58" t="s">
        <v>382</v>
      </c>
      <c r="BC121" s="58" t="s">
        <v>805</v>
      </c>
      <c r="BD121" s="58" t="s">
        <v>382</v>
      </c>
      <c r="BE121" s="58" t="s">
        <v>387</v>
      </c>
      <c r="BF121" s="58" t="s">
        <v>387</v>
      </c>
      <c r="BG121" s="58" t="s">
        <v>240</v>
      </c>
      <c r="BH121" s="58" t="s">
        <v>234</v>
      </c>
      <c r="BI121" s="58" t="s">
        <v>234</v>
      </c>
      <c r="BJ121" s="58" t="s">
        <v>234</v>
      </c>
      <c r="BK121" s="58" t="s">
        <v>225</v>
      </c>
      <c r="BL121" s="58" t="s">
        <v>399</v>
      </c>
      <c r="BM121" s="58" t="s">
        <v>399</v>
      </c>
      <c r="BN121" s="58" t="s">
        <v>399</v>
      </c>
      <c r="BO121" s="58" t="s">
        <v>366</v>
      </c>
      <c r="BP121" s="58" t="s">
        <v>366</v>
      </c>
      <c r="BQ121" s="58" t="s">
        <v>366</v>
      </c>
      <c r="BR121" s="58" t="s">
        <v>523</v>
      </c>
      <c r="BS121" s="58" t="s">
        <v>382</v>
      </c>
      <c r="BT121" s="58" t="s">
        <v>523</v>
      </c>
      <c r="BU121" s="58" t="s">
        <v>382</v>
      </c>
      <c r="BV121" s="58" t="s">
        <v>523</v>
      </c>
      <c r="BW121" s="58" t="s">
        <v>382</v>
      </c>
      <c r="BX121" s="59">
        <v>17</v>
      </c>
      <c r="BY121" s="59">
        <v>230966</v>
      </c>
      <c r="BZ121" s="59">
        <v>0</v>
      </c>
      <c r="CA121" s="59">
        <v>4</v>
      </c>
      <c r="CB121" s="59">
        <v>8</v>
      </c>
      <c r="CC121" s="58" t="s">
        <v>219</v>
      </c>
      <c r="CD121" s="65">
        <v>45083.5817361111</v>
      </c>
      <c r="CE121" s="57" t="s">
        <v>389</v>
      </c>
      <c r="CF121" s="72">
        <v>45083.6511274653</v>
      </c>
      <c r="CG121" s="73">
        <v>0.579108796296296</v>
      </c>
      <c r="CH121" s="57" t="s">
        <v>389</v>
      </c>
      <c r="CI121" s="58" t="s">
        <v>390</v>
      </c>
      <c r="CJ121" s="58" t="s">
        <v>234</v>
      </c>
      <c r="CK121" s="58" t="s">
        <v>234</v>
      </c>
      <c r="CL121" s="58" t="s">
        <v>225</v>
      </c>
      <c r="CM121" s="58" t="s">
        <v>225</v>
      </c>
      <c r="CN121" s="58" t="s">
        <v>366</v>
      </c>
      <c r="CO121" s="58" t="s">
        <v>225</v>
      </c>
      <c r="CP121" s="58" t="s">
        <v>432</v>
      </c>
      <c r="CQ121" s="58" t="s">
        <v>225</v>
      </c>
      <c r="CR121" s="58" t="s">
        <v>234</v>
      </c>
      <c r="CS121" s="58" t="s">
        <v>234</v>
      </c>
      <c r="CT121" s="58" t="s">
        <v>234</v>
      </c>
      <c r="CU121" s="58" t="s">
        <v>225</v>
      </c>
      <c r="CV121" s="58" t="s">
        <v>234</v>
      </c>
      <c r="CW121" s="58" t="s">
        <v>234</v>
      </c>
      <c r="CX121" s="58" t="s">
        <v>225</v>
      </c>
      <c r="CY121" s="58" t="s">
        <v>234</v>
      </c>
      <c r="CZ121" s="58" t="s">
        <v>234</v>
      </c>
      <c r="DA121" s="58" t="s">
        <v>225</v>
      </c>
      <c r="DB121" s="58" t="s">
        <v>234</v>
      </c>
      <c r="DC121" s="58" t="s">
        <v>234</v>
      </c>
      <c r="DD121" s="58" t="s">
        <v>234</v>
      </c>
      <c r="DE121" s="58" t="s">
        <v>234</v>
      </c>
      <c r="DF121" s="58" t="s">
        <v>225</v>
      </c>
      <c r="DG121" s="58" t="s">
        <v>234</v>
      </c>
      <c r="DH121" s="58" t="s">
        <v>225</v>
      </c>
      <c r="DI121" s="58" t="s">
        <v>225</v>
      </c>
      <c r="DJ121" s="58" t="s">
        <v>225</v>
      </c>
      <c r="DK121" s="58" t="s">
        <v>382</v>
      </c>
      <c r="DL121" s="58" t="s">
        <v>382</v>
      </c>
      <c r="DM121" s="58" t="s">
        <v>382</v>
      </c>
      <c r="DN121" s="72">
        <v>45083.6511274653</v>
      </c>
      <c r="DO121" s="72">
        <v>45083.5791144792</v>
      </c>
      <c r="DP121" s="58" t="s">
        <v>806</v>
      </c>
    </row>
    <row r="122" s="41" customFormat="1" spans="1:120">
      <c r="A122" s="57">
        <v>44874</v>
      </c>
      <c r="B122" s="57">
        <v>44874</v>
      </c>
      <c r="C122" s="58" t="s">
        <v>791</v>
      </c>
      <c r="D122" s="58" t="s">
        <v>366</v>
      </c>
      <c r="E122" s="58" t="s">
        <v>583</v>
      </c>
      <c r="F122" s="58" t="s">
        <v>241</v>
      </c>
      <c r="G122" s="59">
        <v>1</v>
      </c>
      <c r="H122" s="59">
        <v>0</v>
      </c>
      <c r="I122" s="58" t="s">
        <v>234</v>
      </c>
      <c r="J122" s="58" t="s">
        <v>369</v>
      </c>
      <c r="K122" s="58" t="s">
        <v>369</v>
      </c>
      <c r="L122" s="57">
        <v>44874</v>
      </c>
      <c r="M122" s="58" t="s">
        <v>792</v>
      </c>
      <c r="N122" s="58" t="s">
        <v>366</v>
      </c>
      <c r="O122" s="59">
        <v>0</v>
      </c>
      <c r="P122" s="58" t="s">
        <v>586</v>
      </c>
      <c r="Q122" s="58" t="s">
        <v>793</v>
      </c>
      <c r="R122" s="59">
        <v>66</v>
      </c>
      <c r="S122" s="58" t="s">
        <v>794</v>
      </c>
      <c r="T122" s="59">
        <v>1</v>
      </c>
      <c r="U122" s="58" t="s">
        <v>241</v>
      </c>
      <c r="V122" s="58" t="s">
        <v>374</v>
      </c>
      <c r="W122" s="58" t="s">
        <v>234</v>
      </c>
      <c r="X122" s="58" t="s">
        <v>588</v>
      </c>
      <c r="Y122" s="58" t="s">
        <v>376</v>
      </c>
      <c r="Z122" s="58" t="s">
        <v>377</v>
      </c>
      <c r="AA122" s="58" t="s">
        <v>409</v>
      </c>
      <c r="AB122" s="59">
        <v>1461</v>
      </c>
      <c r="AC122" s="58" t="s">
        <v>379</v>
      </c>
      <c r="AD122" s="65">
        <v>44875.2190509259</v>
      </c>
      <c r="AE122" s="58" t="s">
        <v>410</v>
      </c>
      <c r="AF122" s="58" t="s">
        <v>381</v>
      </c>
      <c r="AG122" s="58" t="s">
        <v>212</v>
      </c>
      <c r="AH122" s="58" t="s">
        <v>213</v>
      </c>
      <c r="AI122" s="58" t="s">
        <v>210</v>
      </c>
      <c r="AJ122" s="58" t="s">
        <v>366</v>
      </c>
      <c r="AK122" s="58" t="s">
        <v>382</v>
      </c>
      <c r="AL122" s="58" t="s">
        <v>366</v>
      </c>
      <c r="AM122" s="58" t="s">
        <v>233</v>
      </c>
      <c r="AN122" s="58" t="s">
        <v>366</v>
      </c>
      <c r="AO122" s="58" t="s">
        <v>589</v>
      </c>
      <c r="AP122" s="58" t="s">
        <v>379</v>
      </c>
      <c r="AQ122" s="58" t="s">
        <v>411</v>
      </c>
      <c r="AR122" s="58" t="s">
        <v>366</v>
      </c>
      <c r="AS122" s="58" t="s">
        <v>366</v>
      </c>
      <c r="AT122" s="59">
        <v>0</v>
      </c>
      <c r="AU122" s="58" t="s">
        <v>366</v>
      </c>
      <c r="AV122" s="58" t="s">
        <v>366</v>
      </c>
      <c r="AW122" s="58" t="s">
        <v>366</v>
      </c>
      <c r="AX122" s="58" t="s">
        <v>807</v>
      </c>
      <c r="AY122" s="58" t="s">
        <v>808</v>
      </c>
      <c r="AZ122" s="58" t="s">
        <v>232</v>
      </c>
      <c r="BA122" s="58" t="s">
        <v>379</v>
      </c>
      <c r="BB122" s="58" t="s">
        <v>382</v>
      </c>
      <c r="BC122" s="58" t="s">
        <v>809</v>
      </c>
      <c r="BD122" s="58" t="s">
        <v>382</v>
      </c>
      <c r="BE122" s="58" t="s">
        <v>387</v>
      </c>
      <c r="BF122" s="58" t="s">
        <v>387</v>
      </c>
      <c r="BG122" s="58" t="s">
        <v>240</v>
      </c>
      <c r="BH122" s="58" t="s">
        <v>234</v>
      </c>
      <c r="BI122" s="58" t="s">
        <v>234</v>
      </c>
      <c r="BJ122" s="58" t="s">
        <v>234</v>
      </c>
      <c r="BK122" s="58" t="s">
        <v>225</v>
      </c>
      <c r="BL122" s="58" t="s">
        <v>399</v>
      </c>
      <c r="BM122" s="58" t="s">
        <v>399</v>
      </c>
      <c r="BN122" s="58" t="s">
        <v>399</v>
      </c>
      <c r="BO122" s="58" t="s">
        <v>366</v>
      </c>
      <c r="BP122" s="58" t="s">
        <v>366</v>
      </c>
      <c r="BQ122" s="58" t="s">
        <v>366</v>
      </c>
      <c r="BR122" s="58" t="s">
        <v>523</v>
      </c>
      <c r="BS122" s="58" t="s">
        <v>382</v>
      </c>
      <c r="BT122" s="58" t="s">
        <v>523</v>
      </c>
      <c r="BU122" s="58" t="s">
        <v>382</v>
      </c>
      <c r="BV122" s="58" t="s">
        <v>523</v>
      </c>
      <c r="BW122" s="58" t="s">
        <v>382</v>
      </c>
      <c r="BX122" s="59">
        <v>17</v>
      </c>
      <c r="BY122" s="59">
        <v>230966</v>
      </c>
      <c r="BZ122" s="59">
        <v>0</v>
      </c>
      <c r="CA122" s="59">
        <v>2</v>
      </c>
      <c r="CB122" s="59">
        <v>1</v>
      </c>
      <c r="CC122" s="58" t="s">
        <v>219</v>
      </c>
      <c r="CD122" s="65">
        <v>45083.5817361111</v>
      </c>
      <c r="CE122" s="57" t="s">
        <v>389</v>
      </c>
      <c r="CF122" s="72">
        <v>45083.6511273495</v>
      </c>
      <c r="CG122" s="73">
        <v>0.579108796296296</v>
      </c>
      <c r="CH122" s="57" t="s">
        <v>389</v>
      </c>
      <c r="CI122" s="58" t="s">
        <v>390</v>
      </c>
      <c r="CJ122" s="58" t="s">
        <v>234</v>
      </c>
      <c r="CK122" s="58" t="s">
        <v>234</v>
      </c>
      <c r="CL122" s="58" t="s">
        <v>225</v>
      </c>
      <c r="CM122" s="58" t="s">
        <v>225</v>
      </c>
      <c r="CN122" s="58" t="s">
        <v>366</v>
      </c>
      <c r="CO122" s="58" t="s">
        <v>225</v>
      </c>
      <c r="CP122" s="58" t="s">
        <v>432</v>
      </c>
      <c r="CQ122" s="58" t="s">
        <v>225</v>
      </c>
      <c r="CR122" s="58" t="s">
        <v>234</v>
      </c>
      <c r="CS122" s="58" t="s">
        <v>234</v>
      </c>
      <c r="CT122" s="58" t="s">
        <v>234</v>
      </c>
      <c r="CU122" s="58" t="s">
        <v>225</v>
      </c>
      <c r="CV122" s="58" t="s">
        <v>234</v>
      </c>
      <c r="CW122" s="58" t="s">
        <v>234</v>
      </c>
      <c r="CX122" s="58" t="s">
        <v>234</v>
      </c>
      <c r="CY122" s="58" t="s">
        <v>234</v>
      </c>
      <c r="CZ122" s="58" t="s">
        <v>234</v>
      </c>
      <c r="DA122" s="58" t="s">
        <v>225</v>
      </c>
      <c r="DB122" s="58" t="s">
        <v>234</v>
      </c>
      <c r="DC122" s="58" t="s">
        <v>234</v>
      </c>
      <c r="DD122" s="58" t="s">
        <v>234</v>
      </c>
      <c r="DE122" s="58" t="s">
        <v>234</v>
      </c>
      <c r="DF122" s="58" t="s">
        <v>225</v>
      </c>
      <c r="DG122" s="58" t="s">
        <v>234</v>
      </c>
      <c r="DH122" s="58" t="s">
        <v>225</v>
      </c>
      <c r="DI122" s="58" t="s">
        <v>225</v>
      </c>
      <c r="DJ122" s="58" t="s">
        <v>225</v>
      </c>
      <c r="DK122" s="58" t="s">
        <v>382</v>
      </c>
      <c r="DL122" s="58" t="s">
        <v>382</v>
      </c>
      <c r="DM122" s="58" t="s">
        <v>382</v>
      </c>
      <c r="DN122" s="72">
        <v>45083.6511273495</v>
      </c>
      <c r="DO122" s="72">
        <v>45083.5791145833</v>
      </c>
      <c r="DP122" s="58" t="s">
        <v>810</v>
      </c>
    </row>
    <row r="123" s="41" customFormat="1" spans="1:120">
      <c r="A123" s="48"/>
      <c r="B123" s="48"/>
      <c r="C123" s="49"/>
      <c r="D123" s="49"/>
      <c r="E123" s="49"/>
      <c r="F123" s="49"/>
      <c r="G123" s="50"/>
      <c r="H123" s="50"/>
      <c r="I123" s="49"/>
      <c r="J123" s="49"/>
      <c r="K123" s="49"/>
      <c r="L123" s="48"/>
      <c r="M123" s="49"/>
      <c r="N123" s="49"/>
      <c r="O123" s="50"/>
      <c r="P123" s="49"/>
      <c r="Q123" s="49"/>
      <c r="R123" s="50"/>
      <c r="S123" s="49"/>
      <c r="T123" s="50"/>
      <c r="U123" s="49"/>
      <c r="V123" s="49"/>
      <c r="W123" s="49"/>
      <c r="X123" s="49"/>
      <c r="Y123" s="49"/>
      <c r="Z123" s="49"/>
      <c r="AA123" s="49"/>
      <c r="AB123" s="50"/>
      <c r="AC123" s="49"/>
      <c r="AD123" s="63"/>
      <c r="AE123" s="49"/>
      <c r="AF123" s="49"/>
      <c r="AG123" s="49"/>
      <c r="AH123" s="49"/>
      <c r="AI123" s="49"/>
      <c r="AJ123" s="49"/>
      <c r="AK123" s="49"/>
      <c r="AL123" s="49"/>
      <c r="AM123" s="49"/>
      <c r="AN123" s="49"/>
      <c r="AO123" s="49"/>
      <c r="AP123" s="49"/>
      <c r="AQ123" s="49"/>
      <c r="AR123" s="49"/>
      <c r="AS123" s="49"/>
      <c r="AT123" s="50"/>
      <c r="AU123" s="49"/>
      <c r="AV123" s="49"/>
      <c r="AW123" s="49"/>
      <c r="AX123" s="49"/>
      <c r="AY123" s="49"/>
      <c r="AZ123" s="49"/>
      <c r="BA123" s="49"/>
      <c r="BB123" s="49"/>
      <c r="BC123" s="49"/>
      <c r="BD123" s="49"/>
      <c r="BE123" s="49"/>
      <c r="BF123" s="49"/>
      <c r="BG123" s="49"/>
      <c r="BH123" s="49"/>
      <c r="BI123" s="49"/>
      <c r="BJ123" s="49"/>
      <c r="BK123" s="49"/>
      <c r="BL123" s="49"/>
      <c r="BM123" s="49"/>
      <c r="BN123" s="49"/>
      <c r="BO123" s="49"/>
      <c r="BP123" s="49"/>
      <c r="BQ123" s="49"/>
      <c r="BR123" s="49"/>
      <c r="BS123" s="49"/>
      <c r="BT123" s="49"/>
      <c r="BU123" s="49"/>
      <c r="BV123" s="49"/>
      <c r="BW123" s="49"/>
      <c r="BX123" s="50"/>
      <c r="BY123" s="50"/>
      <c r="BZ123" s="50"/>
      <c r="CA123" s="50"/>
      <c r="CB123" s="50"/>
      <c r="CC123" s="49"/>
      <c r="CD123" s="63"/>
      <c r="CE123" s="48"/>
      <c r="CF123" s="68"/>
      <c r="CG123" s="69"/>
      <c r="CH123" s="48"/>
      <c r="CI123" s="49"/>
      <c r="CJ123" s="49"/>
      <c r="CK123" s="49"/>
      <c r="CL123" s="49"/>
      <c r="CM123" s="49"/>
      <c r="CN123" s="49"/>
      <c r="CO123" s="49"/>
      <c r="CP123" s="49"/>
      <c r="CQ123" s="49"/>
      <c r="CR123" s="49"/>
      <c r="CS123" s="49"/>
      <c r="CT123" s="49"/>
      <c r="CU123" s="49"/>
      <c r="CV123" s="49"/>
      <c r="CW123" s="49"/>
      <c r="CX123" s="49"/>
      <c r="CY123" s="49"/>
      <c r="CZ123" s="49"/>
      <c r="DA123" s="49"/>
      <c r="DB123" s="49"/>
      <c r="DC123" s="49"/>
      <c r="DD123" s="49"/>
      <c r="DE123" s="49"/>
      <c r="DF123" s="49"/>
      <c r="DG123" s="49"/>
      <c r="DH123" s="49"/>
      <c r="DI123" s="49"/>
      <c r="DJ123" s="49"/>
      <c r="DK123" s="49"/>
      <c r="DL123" s="49"/>
      <c r="DM123" s="49"/>
      <c r="DN123" s="68"/>
      <c r="DO123" s="68"/>
      <c r="DP123" s="49"/>
    </row>
    <row r="124" s="41" customFormat="1"/>
    <row r="125" s="41" customFormat="1" ht="30.75" spans="1:1">
      <c r="A125" s="23" t="s">
        <v>825</v>
      </c>
    </row>
    <row r="126" s="41" customFormat="1" spans="1:122">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c r="BU126" s="43"/>
      <c r="BV126" s="43"/>
      <c r="BW126" s="43"/>
      <c r="BX126" s="43"/>
      <c r="BY126" s="43"/>
      <c r="BZ126" s="43"/>
      <c r="CA126" s="43"/>
      <c r="CB126" s="43"/>
      <c r="CC126" s="43"/>
      <c r="CD126" s="43"/>
      <c r="CE126" s="43"/>
      <c r="CF126" s="43"/>
      <c r="CG126" s="43"/>
      <c r="CH126" s="43"/>
      <c r="CI126" s="43"/>
      <c r="CJ126" s="43"/>
      <c r="CK126" s="43"/>
      <c r="CL126" s="43"/>
      <c r="CM126" s="43"/>
      <c r="CN126" s="43"/>
      <c r="CO126" s="43"/>
      <c r="CP126" s="43"/>
      <c r="CQ126" s="43"/>
      <c r="CR126" s="43"/>
      <c r="CS126" s="43"/>
      <c r="CT126" s="43"/>
      <c r="CU126" s="43"/>
      <c r="CV126" s="43"/>
      <c r="CW126" s="43"/>
      <c r="CX126" s="43"/>
      <c r="CY126" s="43"/>
      <c r="CZ126" s="43"/>
      <c r="DA126" s="43"/>
      <c r="DB126" s="43"/>
      <c r="DC126" s="43"/>
      <c r="DD126" s="43"/>
      <c r="DE126" s="43"/>
      <c r="DF126" s="43"/>
      <c r="DG126" s="43"/>
      <c r="DH126" s="43"/>
      <c r="DI126" s="43"/>
      <c r="DJ126" s="43"/>
      <c r="DK126" s="43"/>
      <c r="DL126" s="43"/>
      <c r="DM126" s="43"/>
      <c r="DN126" s="43"/>
      <c r="DO126" s="43"/>
      <c r="DP126" s="43"/>
      <c r="DQ126" s="43"/>
      <c r="DR126" s="43"/>
    </row>
    <row r="127" s="41" customFormat="1" spans="1:122">
      <c r="A127" s="43"/>
      <c r="B127" s="41" t="s">
        <v>434</v>
      </c>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c r="BU127" s="43"/>
      <c r="BV127" s="43"/>
      <c r="BW127" s="43"/>
      <c r="BX127" s="43"/>
      <c r="BY127" s="43"/>
      <c r="BZ127" s="43"/>
      <c r="CA127" s="43"/>
      <c r="CB127" s="43"/>
      <c r="CC127" s="43"/>
      <c r="CD127" s="43"/>
      <c r="CE127" s="43"/>
      <c r="CF127" s="43"/>
      <c r="CG127" s="43"/>
      <c r="CH127" s="43"/>
      <c r="CI127" s="43"/>
      <c r="CJ127" s="43"/>
      <c r="CK127" s="43"/>
      <c r="CL127" s="43"/>
      <c r="CM127" s="43"/>
      <c r="CN127" s="43"/>
      <c r="CO127" s="43"/>
      <c r="CP127" s="43"/>
      <c r="CQ127" s="43"/>
      <c r="CR127" s="43"/>
      <c r="CS127" s="43"/>
      <c r="CT127" s="43"/>
      <c r="CU127" s="43"/>
      <c r="CV127" s="43"/>
      <c r="CW127" s="43"/>
      <c r="CX127" s="43"/>
      <c r="CY127" s="43"/>
      <c r="CZ127" s="43"/>
      <c r="DA127" s="43"/>
      <c r="DB127" s="43"/>
      <c r="DC127" s="43"/>
      <c r="DD127" s="43"/>
      <c r="DE127" s="43"/>
      <c r="DF127" s="43"/>
      <c r="DG127" s="43"/>
      <c r="DH127" s="43"/>
      <c r="DI127" s="43"/>
      <c r="DJ127" s="43"/>
      <c r="DK127" s="43"/>
      <c r="DL127" s="43"/>
      <c r="DM127" s="43"/>
      <c r="DN127" s="43"/>
      <c r="DO127" s="43"/>
      <c r="DP127" s="43"/>
      <c r="DQ127" s="43"/>
      <c r="DR127" s="43"/>
    </row>
    <row r="128" s="41" customFormat="1" ht="27" spans="1:121">
      <c r="A128" s="43"/>
      <c r="B128" s="60" t="s">
        <v>249</v>
      </c>
      <c r="C128" s="60" t="s">
        <v>250</v>
      </c>
      <c r="D128" s="60" t="s">
        <v>251</v>
      </c>
      <c r="E128" s="60" t="s">
        <v>252</v>
      </c>
      <c r="F128" s="60" t="s">
        <v>253</v>
      </c>
      <c r="G128" s="60" t="s">
        <v>156</v>
      </c>
      <c r="H128" s="60" t="s">
        <v>254</v>
      </c>
      <c r="I128" s="60" t="s">
        <v>255</v>
      </c>
      <c r="J128" s="60" t="s">
        <v>256</v>
      </c>
      <c r="K128" s="60" t="s">
        <v>257</v>
      </c>
      <c r="L128" s="60" t="s">
        <v>258</v>
      </c>
      <c r="M128" s="60" t="s">
        <v>259</v>
      </c>
      <c r="N128" s="60" t="s">
        <v>260</v>
      </c>
      <c r="O128" s="60" t="s">
        <v>261</v>
      </c>
      <c r="P128" s="60" t="s">
        <v>262</v>
      </c>
      <c r="Q128" s="60" t="s">
        <v>263</v>
      </c>
      <c r="R128" s="60" t="s">
        <v>264</v>
      </c>
      <c r="S128" s="60" t="s">
        <v>265</v>
      </c>
      <c r="T128" s="60" t="s">
        <v>266</v>
      </c>
      <c r="U128" s="60" t="s">
        <v>267</v>
      </c>
      <c r="V128" s="60" t="s">
        <v>268</v>
      </c>
      <c r="W128" s="60" t="s">
        <v>269</v>
      </c>
      <c r="X128" s="60" t="s">
        <v>270</v>
      </c>
      <c r="Y128" s="60" t="s">
        <v>271</v>
      </c>
      <c r="Z128" s="60" t="s">
        <v>272</v>
      </c>
      <c r="AA128" s="60" t="s">
        <v>273</v>
      </c>
      <c r="AB128" s="60" t="s">
        <v>274</v>
      </c>
      <c r="AC128" s="60" t="s">
        <v>275</v>
      </c>
      <c r="AD128" s="60" t="s">
        <v>276</v>
      </c>
      <c r="AE128" s="60" t="s">
        <v>277</v>
      </c>
      <c r="AF128" s="60" t="s">
        <v>278</v>
      </c>
      <c r="AG128" s="60" t="s">
        <v>279</v>
      </c>
      <c r="AH128" s="60" t="s">
        <v>159</v>
      </c>
      <c r="AI128" s="60" t="s">
        <v>280</v>
      </c>
      <c r="AJ128" s="60" t="s">
        <v>157</v>
      </c>
      <c r="AK128" s="60" t="s">
        <v>281</v>
      </c>
      <c r="AL128" s="60" t="s">
        <v>282</v>
      </c>
      <c r="AM128" s="60" t="s">
        <v>283</v>
      </c>
      <c r="AN128" s="60" t="s">
        <v>284</v>
      </c>
      <c r="AO128" s="60" t="s">
        <v>285</v>
      </c>
      <c r="AP128" s="60" t="s">
        <v>286</v>
      </c>
      <c r="AQ128" s="60" t="s">
        <v>287</v>
      </c>
      <c r="AR128" s="60" t="s">
        <v>288</v>
      </c>
      <c r="AS128" s="60" t="s">
        <v>289</v>
      </c>
      <c r="AT128" s="60" t="s">
        <v>290</v>
      </c>
      <c r="AU128" s="60" t="s">
        <v>291</v>
      </c>
      <c r="AV128" s="60" t="s">
        <v>292</v>
      </c>
      <c r="AW128" s="60" t="s">
        <v>293</v>
      </c>
      <c r="AX128" s="60" t="s">
        <v>294</v>
      </c>
      <c r="AY128" s="60" t="s">
        <v>295</v>
      </c>
      <c r="AZ128" s="60" t="s">
        <v>296</v>
      </c>
      <c r="BA128" s="60" t="s">
        <v>297</v>
      </c>
      <c r="BB128" s="60" t="s">
        <v>298</v>
      </c>
      <c r="BC128" s="60" t="s">
        <v>299</v>
      </c>
      <c r="BD128" s="60" t="s">
        <v>300</v>
      </c>
      <c r="BE128" s="60" t="s">
        <v>301</v>
      </c>
      <c r="BF128" s="60" t="s">
        <v>302</v>
      </c>
      <c r="BG128" s="60" t="s">
        <v>303</v>
      </c>
      <c r="BH128" s="60" t="s">
        <v>304</v>
      </c>
      <c r="BI128" s="60" t="s">
        <v>305</v>
      </c>
      <c r="BJ128" s="60" t="s">
        <v>306</v>
      </c>
      <c r="BK128" s="60" t="s">
        <v>307</v>
      </c>
      <c r="BL128" s="60" t="s">
        <v>308</v>
      </c>
      <c r="BM128" s="60" t="s">
        <v>309</v>
      </c>
      <c r="BN128" s="60" t="s">
        <v>310</v>
      </c>
      <c r="BO128" s="60" t="s">
        <v>311</v>
      </c>
      <c r="BP128" s="60" t="s">
        <v>312</v>
      </c>
      <c r="BQ128" s="60" t="s">
        <v>313</v>
      </c>
      <c r="BR128" s="60" t="s">
        <v>314</v>
      </c>
      <c r="BS128" s="60" t="s">
        <v>315</v>
      </c>
      <c r="BT128" s="60" t="s">
        <v>316</v>
      </c>
      <c r="BU128" s="60" t="s">
        <v>317</v>
      </c>
      <c r="BV128" s="60" t="s">
        <v>318</v>
      </c>
      <c r="BW128" s="60" t="s">
        <v>319</v>
      </c>
      <c r="BX128" s="60" t="s">
        <v>320</v>
      </c>
      <c r="BY128" s="60" t="s">
        <v>321</v>
      </c>
      <c r="BZ128" s="60" t="s">
        <v>322</v>
      </c>
      <c r="CA128" s="60" t="s">
        <v>323</v>
      </c>
      <c r="CB128" s="60" t="s">
        <v>324</v>
      </c>
      <c r="CC128" s="60" t="s">
        <v>325</v>
      </c>
      <c r="CD128" s="60" t="s">
        <v>326</v>
      </c>
      <c r="CE128" s="60" t="s">
        <v>327</v>
      </c>
      <c r="CF128" s="60" t="s">
        <v>328</v>
      </c>
      <c r="CG128" s="60" t="s">
        <v>329</v>
      </c>
      <c r="CH128" s="60" t="s">
        <v>330</v>
      </c>
      <c r="CI128" s="60" t="s">
        <v>331</v>
      </c>
      <c r="CJ128" s="60" t="s">
        <v>332</v>
      </c>
      <c r="CK128" s="60" t="s">
        <v>333</v>
      </c>
      <c r="CL128" s="60" t="s">
        <v>334</v>
      </c>
      <c r="CM128" s="60" t="s">
        <v>335</v>
      </c>
      <c r="CN128" s="60" t="s">
        <v>336</v>
      </c>
      <c r="CO128" s="60" t="s">
        <v>337</v>
      </c>
      <c r="CP128" s="60" t="s">
        <v>338</v>
      </c>
      <c r="CQ128" s="60" t="s">
        <v>339</v>
      </c>
      <c r="CR128" s="60" t="s">
        <v>340</v>
      </c>
      <c r="CS128" s="60" t="s">
        <v>341</v>
      </c>
      <c r="CT128" s="60" t="s">
        <v>342</v>
      </c>
      <c r="CU128" s="60" t="s">
        <v>343</v>
      </c>
      <c r="CV128" s="60" t="s">
        <v>344</v>
      </c>
      <c r="CW128" s="60" t="s">
        <v>345</v>
      </c>
      <c r="CX128" s="60" t="s">
        <v>346</v>
      </c>
      <c r="CY128" s="60" t="s">
        <v>347</v>
      </c>
      <c r="CZ128" s="60" t="s">
        <v>348</v>
      </c>
      <c r="DA128" s="60" t="s">
        <v>349</v>
      </c>
      <c r="DB128" s="60" t="s">
        <v>350</v>
      </c>
      <c r="DC128" s="60" t="s">
        <v>351</v>
      </c>
      <c r="DD128" s="60" t="s">
        <v>352</v>
      </c>
      <c r="DE128" s="60" t="s">
        <v>353</v>
      </c>
      <c r="DF128" s="60" t="s">
        <v>354</v>
      </c>
      <c r="DG128" s="60" t="s">
        <v>355</v>
      </c>
      <c r="DH128" s="60" t="s">
        <v>356</v>
      </c>
      <c r="DI128" s="60" t="s">
        <v>357</v>
      </c>
      <c r="DJ128" s="60" t="s">
        <v>358</v>
      </c>
      <c r="DK128" s="60" t="s">
        <v>359</v>
      </c>
      <c r="DL128" s="60" t="s">
        <v>360</v>
      </c>
      <c r="DM128" s="60" t="s">
        <v>361</v>
      </c>
      <c r="DN128" s="60" t="s">
        <v>362</v>
      </c>
      <c r="DO128" s="60" t="s">
        <v>208</v>
      </c>
      <c r="DP128" s="60" t="s">
        <v>363</v>
      </c>
      <c r="DQ128" s="60" t="s">
        <v>364</v>
      </c>
    </row>
    <row r="129" s="41" customFormat="1" spans="1:121">
      <c r="A129" s="43" t="s">
        <v>435</v>
      </c>
      <c r="B129" s="45">
        <v>44874</v>
      </c>
      <c r="C129" s="45">
        <v>44874</v>
      </c>
      <c r="D129" s="46" t="s">
        <v>791</v>
      </c>
      <c r="E129" s="46" t="s">
        <v>366</v>
      </c>
      <c r="F129" s="46" t="s">
        <v>583</v>
      </c>
      <c r="G129" s="46" t="s">
        <v>584</v>
      </c>
      <c r="H129" s="47">
        <v>1</v>
      </c>
      <c r="I129" s="47">
        <v>0</v>
      </c>
      <c r="J129" s="46" t="s">
        <v>234</v>
      </c>
      <c r="K129" s="46" t="s">
        <v>369</v>
      </c>
      <c r="L129" s="46" t="s">
        <v>369</v>
      </c>
      <c r="M129" s="45">
        <v>44874</v>
      </c>
      <c r="N129" s="46" t="s">
        <v>792</v>
      </c>
      <c r="O129" s="46" t="s">
        <v>366</v>
      </c>
      <c r="P129" s="47">
        <v>0</v>
      </c>
      <c r="Q129" s="46" t="s">
        <v>586</v>
      </c>
      <c r="R129" s="46" t="s">
        <v>793</v>
      </c>
      <c r="S129" s="47">
        <v>66</v>
      </c>
      <c r="T129" s="46" t="s">
        <v>794</v>
      </c>
      <c r="U129" s="47">
        <v>1</v>
      </c>
      <c r="V129" s="46" t="s">
        <v>584</v>
      </c>
      <c r="W129" s="46" t="s">
        <v>374</v>
      </c>
      <c r="X129" s="46" t="s">
        <v>234</v>
      </c>
      <c r="Y129" s="46" t="s">
        <v>588</v>
      </c>
      <c r="Z129" s="46" t="s">
        <v>376</v>
      </c>
      <c r="AA129" s="46" t="s">
        <v>377</v>
      </c>
      <c r="AB129" s="46" t="s">
        <v>531</v>
      </c>
      <c r="AC129" s="47">
        <v>1461</v>
      </c>
      <c r="AD129" s="46" t="s">
        <v>379</v>
      </c>
      <c r="AE129" s="62">
        <v>44875.2190509259</v>
      </c>
      <c r="AF129" s="46" t="s">
        <v>403</v>
      </c>
      <c r="AG129" s="46" t="s">
        <v>381</v>
      </c>
      <c r="AH129" s="46" t="s">
        <v>212</v>
      </c>
      <c r="AI129" s="46" t="s">
        <v>213</v>
      </c>
      <c r="AJ129" s="46" t="s">
        <v>404</v>
      </c>
      <c r="AK129" s="46" t="s">
        <v>366</v>
      </c>
      <c r="AL129" s="46" t="s">
        <v>382</v>
      </c>
      <c r="AM129" s="46" t="s">
        <v>366</v>
      </c>
      <c r="AN129" s="46" t="s">
        <v>233</v>
      </c>
      <c r="AO129" s="46" t="s">
        <v>366</v>
      </c>
      <c r="AP129" s="46" t="s">
        <v>589</v>
      </c>
      <c r="AQ129" s="46" t="s">
        <v>379</v>
      </c>
      <c r="AR129" s="46" t="s">
        <v>383</v>
      </c>
      <c r="AS129" s="46" t="s">
        <v>366</v>
      </c>
      <c r="AT129" s="46" t="s">
        <v>366</v>
      </c>
      <c r="AU129" s="47">
        <v>0</v>
      </c>
      <c r="AV129" s="46" t="s">
        <v>366</v>
      </c>
      <c r="AW129" s="46" t="s">
        <v>366</v>
      </c>
      <c r="AX129" s="46" t="s">
        <v>366</v>
      </c>
      <c r="AY129" s="46" t="s">
        <v>795</v>
      </c>
      <c r="AZ129" s="46" t="s">
        <v>796</v>
      </c>
      <c r="BA129" s="46" t="s">
        <v>232</v>
      </c>
      <c r="BB129" s="46" t="s">
        <v>379</v>
      </c>
      <c r="BC129" s="46" t="s">
        <v>382</v>
      </c>
      <c r="BD129" s="46" t="s">
        <v>797</v>
      </c>
      <c r="BE129" s="46" t="s">
        <v>382</v>
      </c>
      <c r="BF129" s="46" t="s">
        <v>387</v>
      </c>
      <c r="BG129" s="46" t="s">
        <v>387</v>
      </c>
      <c r="BH129" s="46" t="s">
        <v>240</v>
      </c>
      <c r="BI129" s="46" t="s">
        <v>234</v>
      </c>
      <c r="BJ129" s="46" t="s">
        <v>234</v>
      </c>
      <c r="BK129" s="46" t="s">
        <v>234</v>
      </c>
      <c r="BL129" s="46" t="s">
        <v>234</v>
      </c>
      <c r="BM129" s="46" t="s">
        <v>240</v>
      </c>
      <c r="BN129" s="46" t="s">
        <v>240</v>
      </c>
      <c r="BO129" s="46" t="s">
        <v>240</v>
      </c>
      <c r="BP129" s="46" t="s">
        <v>366</v>
      </c>
      <c r="BQ129" s="46" t="s">
        <v>366</v>
      </c>
      <c r="BR129" s="46" t="s">
        <v>366</v>
      </c>
      <c r="BS129" s="46" t="s">
        <v>523</v>
      </c>
      <c r="BT129" s="46" t="s">
        <v>382</v>
      </c>
      <c r="BU129" s="46" t="s">
        <v>523</v>
      </c>
      <c r="BV129" s="46" t="s">
        <v>382</v>
      </c>
      <c r="BW129" s="46" t="s">
        <v>523</v>
      </c>
      <c r="BX129" s="46" t="s">
        <v>382</v>
      </c>
      <c r="BY129" s="47">
        <v>17</v>
      </c>
      <c r="BZ129" s="47">
        <v>230966</v>
      </c>
      <c r="CA129" s="47">
        <v>0</v>
      </c>
      <c r="CB129" s="47">
        <v>2</v>
      </c>
      <c r="CC129" s="47">
        <v>1</v>
      </c>
      <c r="CD129" s="46" t="s">
        <v>219</v>
      </c>
      <c r="CE129" s="62">
        <v>45083.5817361111</v>
      </c>
      <c r="CF129" s="45" t="s">
        <v>389</v>
      </c>
      <c r="CG129" s="66">
        <v>45083.5791144907</v>
      </c>
      <c r="CH129" s="67">
        <v>0.579108796296296</v>
      </c>
      <c r="CI129" s="45" t="s">
        <v>389</v>
      </c>
      <c r="CJ129" s="46" t="s">
        <v>390</v>
      </c>
      <c r="CK129" s="46" t="s">
        <v>234</v>
      </c>
      <c r="CL129" s="46" t="s">
        <v>234</v>
      </c>
      <c r="CM129" s="46" t="s">
        <v>225</v>
      </c>
      <c r="CN129" s="46" t="s">
        <v>225</v>
      </c>
      <c r="CO129" s="46" t="s">
        <v>366</v>
      </c>
      <c r="CP129" s="46" t="s">
        <v>225</v>
      </c>
      <c r="CQ129" s="46" t="s">
        <v>391</v>
      </c>
      <c r="CR129" s="46" t="s">
        <v>225</v>
      </c>
      <c r="CS129" s="46" t="s">
        <v>225</v>
      </c>
      <c r="CT129" s="46" t="s">
        <v>234</v>
      </c>
      <c r="CU129" s="46" t="s">
        <v>234</v>
      </c>
      <c r="CV129" s="46" t="s">
        <v>225</v>
      </c>
      <c r="CW129" s="46" t="s">
        <v>234</v>
      </c>
      <c r="CX129" s="46" t="s">
        <v>234</v>
      </c>
      <c r="CY129" s="46" t="s">
        <v>225</v>
      </c>
      <c r="CZ129" s="46" t="s">
        <v>234</v>
      </c>
      <c r="DA129" s="46" t="s">
        <v>234</v>
      </c>
      <c r="DB129" s="46" t="s">
        <v>225</v>
      </c>
      <c r="DC129" s="46" t="s">
        <v>234</v>
      </c>
      <c r="DD129" s="46" t="s">
        <v>234</v>
      </c>
      <c r="DE129" s="46" t="s">
        <v>234</v>
      </c>
      <c r="DF129" s="46" t="s">
        <v>234</v>
      </c>
      <c r="DG129" s="46" t="s">
        <v>225</v>
      </c>
      <c r="DH129" s="46" t="s">
        <v>234</v>
      </c>
      <c r="DI129" s="46" t="s">
        <v>225</v>
      </c>
      <c r="DJ129" s="46" t="s">
        <v>225</v>
      </c>
      <c r="DK129" s="46" t="s">
        <v>225</v>
      </c>
      <c r="DL129" s="46" t="s">
        <v>382</v>
      </c>
      <c r="DM129" s="46" t="s">
        <v>382</v>
      </c>
      <c r="DN129" s="46" t="s">
        <v>382</v>
      </c>
      <c r="DO129" s="66">
        <v>45083.5791144907</v>
      </c>
      <c r="DP129" s="66">
        <v>45083.5791144907</v>
      </c>
      <c r="DQ129" s="46" t="s">
        <v>798</v>
      </c>
    </row>
    <row r="130" s="41" customFormat="1" spans="1:121">
      <c r="A130" s="43" t="s">
        <v>436</v>
      </c>
      <c r="B130" s="57">
        <v>44874</v>
      </c>
      <c r="C130" s="57">
        <v>44874</v>
      </c>
      <c r="D130" s="58" t="s">
        <v>791</v>
      </c>
      <c r="E130" s="58" t="s">
        <v>366</v>
      </c>
      <c r="F130" s="58" t="s">
        <v>583</v>
      </c>
      <c r="G130" s="58" t="s">
        <v>584</v>
      </c>
      <c r="H130" s="59">
        <v>1</v>
      </c>
      <c r="I130" s="59">
        <v>0</v>
      </c>
      <c r="J130" s="58" t="s">
        <v>234</v>
      </c>
      <c r="K130" s="58" t="s">
        <v>369</v>
      </c>
      <c r="L130" s="58" t="s">
        <v>369</v>
      </c>
      <c r="M130" s="57">
        <v>44874</v>
      </c>
      <c r="N130" s="58" t="s">
        <v>792</v>
      </c>
      <c r="O130" s="58" t="s">
        <v>366</v>
      </c>
      <c r="P130" s="59">
        <v>0</v>
      </c>
      <c r="Q130" s="58" t="s">
        <v>586</v>
      </c>
      <c r="R130" s="58" t="s">
        <v>793</v>
      </c>
      <c r="S130" s="59">
        <v>66</v>
      </c>
      <c r="T130" s="58" t="s">
        <v>794</v>
      </c>
      <c r="U130" s="59">
        <v>1</v>
      </c>
      <c r="V130" s="58" t="s">
        <v>584</v>
      </c>
      <c r="W130" s="58" t="s">
        <v>374</v>
      </c>
      <c r="X130" s="58" t="s">
        <v>234</v>
      </c>
      <c r="Y130" s="58" t="s">
        <v>588</v>
      </c>
      <c r="Z130" s="58" t="s">
        <v>376</v>
      </c>
      <c r="AA130" s="58" t="s">
        <v>377</v>
      </c>
      <c r="AB130" s="58" t="s">
        <v>531</v>
      </c>
      <c r="AC130" s="59">
        <v>1461</v>
      </c>
      <c r="AD130" s="58" t="s">
        <v>379</v>
      </c>
      <c r="AE130" s="65">
        <v>44875.2190509259</v>
      </c>
      <c r="AF130" s="58" t="s">
        <v>403</v>
      </c>
      <c r="AG130" s="58" t="s">
        <v>381</v>
      </c>
      <c r="AH130" s="58" t="s">
        <v>212</v>
      </c>
      <c r="AI130" s="58" t="s">
        <v>213</v>
      </c>
      <c r="AJ130" s="58" t="s">
        <v>404</v>
      </c>
      <c r="AK130" s="58" t="s">
        <v>366</v>
      </c>
      <c r="AL130" s="58" t="s">
        <v>382</v>
      </c>
      <c r="AM130" s="58" t="s">
        <v>366</v>
      </c>
      <c r="AN130" s="58" t="s">
        <v>233</v>
      </c>
      <c r="AO130" s="58" t="s">
        <v>366</v>
      </c>
      <c r="AP130" s="58" t="s">
        <v>589</v>
      </c>
      <c r="AQ130" s="58" t="s">
        <v>379</v>
      </c>
      <c r="AR130" s="58" t="s">
        <v>383</v>
      </c>
      <c r="AS130" s="58" t="s">
        <v>366</v>
      </c>
      <c r="AT130" s="58" t="s">
        <v>366</v>
      </c>
      <c r="AU130" s="59">
        <v>0</v>
      </c>
      <c r="AV130" s="58" t="s">
        <v>366</v>
      </c>
      <c r="AW130" s="58" t="s">
        <v>366</v>
      </c>
      <c r="AX130" s="58" t="s">
        <v>366</v>
      </c>
      <c r="AY130" s="58" t="s">
        <v>795</v>
      </c>
      <c r="AZ130" s="58" t="s">
        <v>796</v>
      </c>
      <c r="BA130" s="58" t="s">
        <v>232</v>
      </c>
      <c r="BB130" s="58" t="s">
        <v>379</v>
      </c>
      <c r="BC130" s="58" t="s">
        <v>382</v>
      </c>
      <c r="BD130" s="58" t="s">
        <v>797</v>
      </c>
      <c r="BE130" s="58" t="s">
        <v>382</v>
      </c>
      <c r="BF130" s="58" t="s">
        <v>387</v>
      </c>
      <c r="BG130" s="58" t="s">
        <v>387</v>
      </c>
      <c r="BH130" s="58" t="s">
        <v>240</v>
      </c>
      <c r="BI130" s="58" t="s">
        <v>234</v>
      </c>
      <c r="BJ130" s="58" t="s">
        <v>234</v>
      </c>
      <c r="BK130" s="58" t="s">
        <v>234</v>
      </c>
      <c r="BL130" s="58" t="s">
        <v>225</v>
      </c>
      <c r="BM130" s="58" t="s">
        <v>240</v>
      </c>
      <c r="BN130" s="58" t="s">
        <v>240</v>
      </c>
      <c r="BO130" s="58" t="s">
        <v>240</v>
      </c>
      <c r="BP130" s="58" t="s">
        <v>366</v>
      </c>
      <c r="BQ130" s="58" t="s">
        <v>366</v>
      </c>
      <c r="BR130" s="58" t="s">
        <v>366</v>
      </c>
      <c r="BS130" s="58" t="s">
        <v>523</v>
      </c>
      <c r="BT130" s="58" t="s">
        <v>382</v>
      </c>
      <c r="BU130" s="58" t="s">
        <v>523</v>
      </c>
      <c r="BV130" s="58" t="s">
        <v>382</v>
      </c>
      <c r="BW130" s="58" t="s">
        <v>523</v>
      </c>
      <c r="BX130" s="58" t="s">
        <v>382</v>
      </c>
      <c r="BY130" s="59">
        <v>17</v>
      </c>
      <c r="BZ130" s="59">
        <v>230966</v>
      </c>
      <c r="CA130" s="59">
        <v>0</v>
      </c>
      <c r="CB130" s="59">
        <v>2</v>
      </c>
      <c r="CC130" s="59">
        <v>1</v>
      </c>
      <c r="CD130" s="58" t="s">
        <v>219</v>
      </c>
      <c r="CE130" s="65">
        <v>45083.5817361111</v>
      </c>
      <c r="CF130" s="57" t="s">
        <v>389</v>
      </c>
      <c r="CG130" s="72">
        <v>45083.6511273958</v>
      </c>
      <c r="CH130" s="73">
        <v>0.579108796296296</v>
      </c>
      <c r="CI130" s="57" t="s">
        <v>389</v>
      </c>
      <c r="CJ130" s="58" t="s">
        <v>390</v>
      </c>
      <c r="CK130" s="58" t="s">
        <v>234</v>
      </c>
      <c r="CL130" s="58" t="s">
        <v>234</v>
      </c>
      <c r="CM130" s="58" t="s">
        <v>225</v>
      </c>
      <c r="CN130" s="58" t="s">
        <v>225</v>
      </c>
      <c r="CO130" s="58" t="s">
        <v>366</v>
      </c>
      <c r="CP130" s="58" t="s">
        <v>225</v>
      </c>
      <c r="CQ130" s="58" t="s">
        <v>432</v>
      </c>
      <c r="CR130" s="58" t="s">
        <v>225</v>
      </c>
      <c r="CS130" s="58" t="s">
        <v>225</v>
      </c>
      <c r="CT130" s="58" t="s">
        <v>234</v>
      </c>
      <c r="CU130" s="58" t="s">
        <v>234</v>
      </c>
      <c r="CV130" s="58" t="s">
        <v>225</v>
      </c>
      <c r="CW130" s="58" t="s">
        <v>234</v>
      </c>
      <c r="CX130" s="58" t="s">
        <v>234</v>
      </c>
      <c r="CY130" s="58" t="s">
        <v>225</v>
      </c>
      <c r="CZ130" s="58" t="s">
        <v>234</v>
      </c>
      <c r="DA130" s="58" t="s">
        <v>234</v>
      </c>
      <c r="DB130" s="58" t="s">
        <v>225</v>
      </c>
      <c r="DC130" s="58" t="s">
        <v>234</v>
      </c>
      <c r="DD130" s="58" t="s">
        <v>234</v>
      </c>
      <c r="DE130" s="58" t="s">
        <v>234</v>
      </c>
      <c r="DF130" s="58" t="s">
        <v>234</v>
      </c>
      <c r="DG130" s="58" t="s">
        <v>225</v>
      </c>
      <c r="DH130" s="58" t="s">
        <v>234</v>
      </c>
      <c r="DI130" s="58" t="s">
        <v>225</v>
      </c>
      <c r="DJ130" s="58" t="s">
        <v>225</v>
      </c>
      <c r="DK130" s="58" t="s">
        <v>225</v>
      </c>
      <c r="DL130" s="58" t="s">
        <v>382</v>
      </c>
      <c r="DM130" s="58" t="s">
        <v>382</v>
      </c>
      <c r="DN130" s="58" t="s">
        <v>382</v>
      </c>
      <c r="DO130" s="72">
        <v>45083.6511273958</v>
      </c>
      <c r="DP130" s="72">
        <v>45083.5791144907</v>
      </c>
      <c r="DQ130" s="58" t="s">
        <v>798</v>
      </c>
    </row>
    <row r="131" s="41" customFormat="1" spans="1:122">
      <c r="A131" s="43"/>
      <c r="B131" s="61" t="str">
        <f t="shared" ref="B131:BM131" si="0">IF(B129&lt;&gt;B130,"差異あり","")</f>
        <v/>
      </c>
      <c r="C131" s="61" t="str">
        <f t="shared" si="0"/>
        <v/>
      </c>
      <c r="D131" s="61" t="str">
        <f t="shared" si="0"/>
        <v/>
      </c>
      <c r="E131" s="61" t="str">
        <f t="shared" si="0"/>
        <v/>
      </c>
      <c r="F131" s="61" t="str">
        <f t="shared" si="0"/>
        <v/>
      </c>
      <c r="G131" s="61" t="str">
        <f t="shared" si="0"/>
        <v/>
      </c>
      <c r="H131" s="61" t="str">
        <f t="shared" si="0"/>
        <v/>
      </c>
      <c r="I131" s="61" t="str">
        <f t="shared" si="0"/>
        <v/>
      </c>
      <c r="J131" s="61" t="str">
        <f t="shared" si="0"/>
        <v/>
      </c>
      <c r="K131" s="61" t="str">
        <f t="shared" si="0"/>
        <v/>
      </c>
      <c r="L131" s="61" t="str">
        <f t="shared" si="0"/>
        <v/>
      </c>
      <c r="M131" s="61" t="str">
        <f t="shared" si="0"/>
        <v/>
      </c>
      <c r="N131" s="61" t="str">
        <f t="shared" si="0"/>
        <v/>
      </c>
      <c r="O131" s="61" t="str">
        <f t="shared" si="0"/>
        <v/>
      </c>
      <c r="P131" s="61" t="str">
        <f t="shared" si="0"/>
        <v/>
      </c>
      <c r="Q131" s="61" t="str">
        <f t="shared" si="0"/>
        <v/>
      </c>
      <c r="R131" s="61" t="str">
        <f t="shared" si="0"/>
        <v/>
      </c>
      <c r="S131" s="61" t="str">
        <f t="shared" si="0"/>
        <v/>
      </c>
      <c r="T131" s="61" t="str">
        <f t="shared" si="0"/>
        <v/>
      </c>
      <c r="U131" s="61" t="str">
        <f t="shared" si="0"/>
        <v/>
      </c>
      <c r="V131" s="61" t="str">
        <f t="shared" si="0"/>
        <v/>
      </c>
      <c r="W131" s="61" t="str">
        <f t="shared" si="0"/>
        <v/>
      </c>
      <c r="X131" s="61" t="str">
        <f t="shared" si="0"/>
        <v/>
      </c>
      <c r="Y131" s="61" t="str">
        <f t="shared" si="0"/>
        <v/>
      </c>
      <c r="Z131" s="61" t="str">
        <f t="shared" si="0"/>
        <v/>
      </c>
      <c r="AA131" s="61" t="str">
        <f t="shared" si="0"/>
        <v/>
      </c>
      <c r="AB131" s="61" t="str">
        <f t="shared" si="0"/>
        <v/>
      </c>
      <c r="AC131" s="61" t="str">
        <f t="shared" si="0"/>
        <v/>
      </c>
      <c r="AD131" s="61" t="str">
        <f t="shared" si="0"/>
        <v/>
      </c>
      <c r="AE131" s="61" t="str">
        <f t="shared" si="0"/>
        <v/>
      </c>
      <c r="AF131" s="61" t="str">
        <f t="shared" si="0"/>
        <v/>
      </c>
      <c r="AG131" s="61" t="str">
        <f t="shared" si="0"/>
        <v/>
      </c>
      <c r="AH131" s="61" t="str">
        <f t="shared" si="0"/>
        <v/>
      </c>
      <c r="AI131" s="61" t="str">
        <f t="shared" si="0"/>
        <v/>
      </c>
      <c r="AJ131" s="61" t="str">
        <f t="shared" si="0"/>
        <v/>
      </c>
      <c r="AK131" s="61" t="str">
        <f t="shared" si="0"/>
        <v/>
      </c>
      <c r="AL131" s="61" t="str">
        <f t="shared" si="0"/>
        <v/>
      </c>
      <c r="AM131" s="61" t="str">
        <f t="shared" si="0"/>
        <v/>
      </c>
      <c r="AN131" s="61" t="str">
        <f t="shared" si="0"/>
        <v/>
      </c>
      <c r="AO131" s="61" t="str">
        <f t="shared" si="0"/>
        <v/>
      </c>
      <c r="AP131" s="61" t="str">
        <f t="shared" si="0"/>
        <v/>
      </c>
      <c r="AQ131" s="61" t="str">
        <f t="shared" si="0"/>
        <v/>
      </c>
      <c r="AR131" s="61" t="str">
        <f t="shared" si="0"/>
        <v/>
      </c>
      <c r="AS131" s="61" t="str">
        <f t="shared" si="0"/>
        <v/>
      </c>
      <c r="AT131" s="61" t="str">
        <f t="shared" si="0"/>
        <v/>
      </c>
      <c r="AU131" s="61" t="str">
        <f t="shared" si="0"/>
        <v/>
      </c>
      <c r="AV131" s="61" t="str">
        <f t="shared" si="0"/>
        <v/>
      </c>
      <c r="AW131" s="61" t="str">
        <f t="shared" si="0"/>
        <v/>
      </c>
      <c r="AX131" s="61" t="str">
        <f t="shared" si="0"/>
        <v/>
      </c>
      <c r="AY131" s="61" t="str">
        <f t="shared" si="0"/>
        <v/>
      </c>
      <c r="AZ131" s="61" t="str">
        <f t="shared" si="0"/>
        <v/>
      </c>
      <c r="BA131" s="61" t="str">
        <f t="shared" si="0"/>
        <v/>
      </c>
      <c r="BB131" s="61" t="str">
        <f t="shared" si="0"/>
        <v/>
      </c>
      <c r="BC131" s="61" t="str">
        <f t="shared" si="0"/>
        <v/>
      </c>
      <c r="BD131" s="61" t="str">
        <f t="shared" si="0"/>
        <v/>
      </c>
      <c r="BE131" s="61" t="str">
        <f t="shared" si="0"/>
        <v/>
      </c>
      <c r="BF131" s="61" t="str">
        <f t="shared" si="0"/>
        <v/>
      </c>
      <c r="BG131" s="61" t="str">
        <f t="shared" si="0"/>
        <v/>
      </c>
      <c r="BH131" s="61" t="str">
        <f t="shared" si="0"/>
        <v/>
      </c>
      <c r="BI131" s="61" t="str">
        <f t="shared" si="0"/>
        <v/>
      </c>
      <c r="BJ131" s="61" t="str">
        <f t="shared" si="0"/>
        <v/>
      </c>
      <c r="BK131" s="61" t="str">
        <f t="shared" si="0"/>
        <v/>
      </c>
      <c r="BL131" s="61" t="str">
        <f t="shared" si="0"/>
        <v>差異あり</v>
      </c>
      <c r="BM131" s="61" t="str">
        <f t="shared" si="0"/>
        <v/>
      </c>
      <c r="BN131" s="61" t="str">
        <f t="shared" ref="BN131:DQ131" si="1">IF(BN129&lt;&gt;BN130,"差異あり","")</f>
        <v/>
      </c>
      <c r="BO131" s="61" t="str">
        <f t="shared" si="1"/>
        <v/>
      </c>
      <c r="BP131" s="61" t="str">
        <f t="shared" si="1"/>
        <v/>
      </c>
      <c r="BQ131" s="61" t="str">
        <f t="shared" si="1"/>
        <v/>
      </c>
      <c r="BR131" s="61" t="str">
        <f t="shared" si="1"/>
        <v/>
      </c>
      <c r="BS131" s="61" t="str">
        <f t="shared" si="1"/>
        <v/>
      </c>
      <c r="BT131" s="61" t="str">
        <f t="shared" si="1"/>
        <v/>
      </c>
      <c r="BU131" s="61" t="str">
        <f t="shared" si="1"/>
        <v/>
      </c>
      <c r="BV131" s="61" t="str">
        <f t="shared" si="1"/>
        <v/>
      </c>
      <c r="BW131" s="61" t="str">
        <f t="shared" si="1"/>
        <v/>
      </c>
      <c r="BX131" s="61" t="str">
        <f t="shared" si="1"/>
        <v/>
      </c>
      <c r="BY131" s="61" t="str">
        <f t="shared" si="1"/>
        <v/>
      </c>
      <c r="BZ131" s="61" t="str">
        <f t="shared" si="1"/>
        <v/>
      </c>
      <c r="CA131" s="61" t="str">
        <f t="shared" si="1"/>
        <v/>
      </c>
      <c r="CB131" s="61" t="str">
        <f t="shared" si="1"/>
        <v/>
      </c>
      <c r="CC131" s="61" t="str">
        <f t="shared" si="1"/>
        <v/>
      </c>
      <c r="CD131" s="61" t="str">
        <f t="shared" si="1"/>
        <v/>
      </c>
      <c r="CE131" s="61" t="str">
        <f t="shared" si="1"/>
        <v/>
      </c>
      <c r="CF131" s="61" t="str">
        <f t="shared" si="1"/>
        <v/>
      </c>
      <c r="CG131" s="61" t="str">
        <f t="shared" si="1"/>
        <v>差異あり</v>
      </c>
      <c r="CH131" s="61" t="str">
        <f t="shared" si="1"/>
        <v/>
      </c>
      <c r="CI131" s="61" t="str">
        <f t="shared" si="1"/>
        <v/>
      </c>
      <c r="CJ131" s="61" t="str">
        <f t="shared" si="1"/>
        <v/>
      </c>
      <c r="CK131" s="61" t="str">
        <f t="shared" si="1"/>
        <v/>
      </c>
      <c r="CL131" s="61" t="str">
        <f t="shared" si="1"/>
        <v/>
      </c>
      <c r="CM131" s="61" t="str">
        <f t="shared" si="1"/>
        <v/>
      </c>
      <c r="CN131" s="61" t="str">
        <f t="shared" si="1"/>
        <v/>
      </c>
      <c r="CO131" s="61" t="str">
        <f t="shared" si="1"/>
        <v/>
      </c>
      <c r="CP131" s="61" t="str">
        <f t="shared" si="1"/>
        <v/>
      </c>
      <c r="CQ131" s="61" t="str">
        <f t="shared" si="1"/>
        <v>差異あり</v>
      </c>
      <c r="CR131" s="61" t="str">
        <f t="shared" si="1"/>
        <v/>
      </c>
      <c r="CS131" s="61" t="str">
        <f t="shared" si="1"/>
        <v/>
      </c>
      <c r="CT131" s="61" t="str">
        <f t="shared" si="1"/>
        <v/>
      </c>
      <c r="CU131" s="61" t="str">
        <f t="shared" si="1"/>
        <v/>
      </c>
      <c r="CV131" s="61" t="str">
        <f t="shared" si="1"/>
        <v/>
      </c>
      <c r="CW131" s="61" t="str">
        <f t="shared" si="1"/>
        <v/>
      </c>
      <c r="CX131" s="61" t="str">
        <f t="shared" si="1"/>
        <v/>
      </c>
      <c r="CY131" s="61" t="str">
        <f t="shared" si="1"/>
        <v/>
      </c>
      <c r="CZ131" s="61" t="str">
        <f t="shared" si="1"/>
        <v/>
      </c>
      <c r="DA131" s="61" t="str">
        <f t="shared" si="1"/>
        <v/>
      </c>
      <c r="DB131" s="61" t="str">
        <f t="shared" si="1"/>
        <v/>
      </c>
      <c r="DC131" s="61" t="str">
        <f t="shared" si="1"/>
        <v/>
      </c>
      <c r="DD131" s="61" t="str">
        <f t="shared" si="1"/>
        <v/>
      </c>
      <c r="DE131" s="61" t="str">
        <f t="shared" si="1"/>
        <v/>
      </c>
      <c r="DF131" s="61" t="str">
        <f t="shared" si="1"/>
        <v/>
      </c>
      <c r="DG131" s="61" t="str">
        <f t="shared" si="1"/>
        <v/>
      </c>
      <c r="DH131" s="61" t="str">
        <f t="shared" si="1"/>
        <v/>
      </c>
      <c r="DI131" s="61" t="str">
        <f t="shared" si="1"/>
        <v/>
      </c>
      <c r="DJ131" s="61" t="str">
        <f t="shared" si="1"/>
        <v/>
      </c>
      <c r="DK131" s="61" t="str">
        <f t="shared" si="1"/>
        <v/>
      </c>
      <c r="DL131" s="61" t="str">
        <f t="shared" si="1"/>
        <v/>
      </c>
      <c r="DM131" s="61" t="str">
        <f t="shared" si="1"/>
        <v/>
      </c>
      <c r="DN131" s="61" t="str">
        <f t="shared" si="1"/>
        <v/>
      </c>
      <c r="DO131" s="61" t="str">
        <f t="shared" si="1"/>
        <v>差異あり</v>
      </c>
      <c r="DP131" s="61" t="str">
        <f t="shared" si="1"/>
        <v/>
      </c>
      <c r="DQ131" s="61" t="str">
        <f t="shared" si="1"/>
        <v/>
      </c>
      <c r="DR131" s="43"/>
    </row>
    <row r="132" s="41" customFormat="1" spans="1:122">
      <c r="A132" s="43"/>
      <c r="DR132" s="43"/>
    </row>
    <row r="133" s="41" customFormat="1" spans="1:122">
      <c r="A133" s="43"/>
      <c r="B133" s="43" t="s">
        <v>437</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1">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row>
    <row r="135" s="41" customFormat="1" spans="1:121">
      <c r="A135" s="43" t="s">
        <v>435</v>
      </c>
      <c r="B135" s="45">
        <v>44874</v>
      </c>
      <c r="C135" s="45">
        <v>44874</v>
      </c>
      <c r="D135" s="46" t="s">
        <v>791</v>
      </c>
      <c r="E135" s="46" t="s">
        <v>366</v>
      </c>
      <c r="F135" s="46" t="s">
        <v>583</v>
      </c>
      <c r="G135" s="46" t="s">
        <v>591</v>
      </c>
      <c r="H135" s="47">
        <v>1</v>
      </c>
      <c r="I135" s="47">
        <v>0</v>
      </c>
      <c r="J135" s="46" t="s">
        <v>234</v>
      </c>
      <c r="K135" s="46" t="s">
        <v>369</v>
      </c>
      <c r="L135" s="46" t="s">
        <v>369</v>
      </c>
      <c r="M135" s="45">
        <v>44874</v>
      </c>
      <c r="N135" s="46" t="s">
        <v>792</v>
      </c>
      <c r="O135" s="46" t="s">
        <v>366</v>
      </c>
      <c r="P135" s="47">
        <v>0</v>
      </c>
      <c r="Q135" s="46" t="s">
        <v>586</v>
      </c>
      <c r="R135" s="46" t="s">
        <v>793</v>
      </c>
      <c r="S135" s="47">
        <v>66</v>
      </c>
      <c r="T135" s="46" t="s">
        <v>794</v>
      </c>
      <c r="U135" s="47">
        <v>1</v>
      </c>
      <c r="V135" s="46" t="s">
        <v>591</v>
      </c>
      <c r="W135" s="46" t="s">
        <v>374</v>
      </c>
      <c r="X135" s="46" t="s">
        <v>234</v>
      </c>
      <c r="Y135" s="46" t="s">
        <v>588</v>
      </c>
      <c r="Z135" s="46" t="s">
        <v>376</v>
      </c>
      <c r="AA135" s="46" t="s">
        <v>377</v>
      </c>
      <c r="AB135" s="46" t="s">
        <v>378</v>
      </c>
      <c r="AC135" s="47">
        <v>1461</v>
      </c>
      <c r="AD135" s="46" t="s">
        <v>379</v>
      </c>
      <c r="AE135" s="62">
        <v>44875.2190509259</v>
      </c>
      <c r="AF135" s="46" t="s">
        <v>380</v>
      </c>
      <c r="AG135" s="46" t="s">
        <v>381</v>
      </c>
      <c r="AH135" s="46" t="s">
        <v>212</v>
      </c>
      <c r="AI135" s="46" t="s">
        <v>213</v>
      </c>
      <c r="AJ135" s="46" t="s">
        <v>210</v>
      </c>
      <c r="AK135" s="46" t="s">
        <v>366</v>
      </c>
      <c r="AL135" s="46" t="s">
        <v>382</v>
      </c>
      <c r="AM135" s="46" t="s">
        <v>366</v>
      </c>
      <c r="AN135" s="46" t="s">
        <v>233</v>
      </c>
      <c r="AO135" s="46" t="s">
        <v>366</v>
      </c>
      <c r="AP135" s="46" t="s">
        <v>589</v>
      </c>
      <c r="AQ135" s="46" t="s">
        <v>379</v>
      </c>
      <c r="AR135" s="46" t="s">
        <v>383</v>
      </c>
      <c r="AS135" s="46" t="s">
        <v>366</v>
      </c>
      <c r="AT135" s="46" t="s">
        <v>366</v>
      </c>
      <c r="AU135" s="47">
        <v>0</v>
      </c>
      <c r="AV135" s="46" t="s">
        <v>366</v>
      </c>
      <c r="AW135" s="46" t="s">
        <v>366</v>
      </c>
      <c r="AX135" s="46" t="s">
        <v>366</v>
      </c>
      <c r="AY135" s="46" t="s">
        <v>799</v>
      </c>
      <c r="AZ135" s="46" t="s">
        <v>800</v>
      </c>
      <c r="BA135" s="46" t="s">
        <v>232</v>
      </c>
      <c r="BB135" s="46" t="s">
        <v>379</v>
      </c>
      <c r="BC135" s="46" t="s">
        <v>382</v>
      </c>
      <c r="BD135" s="46" t="s">
        <v>801</v>
      </c>
      <c r="BE135" s="46" t="s">
        <v>382</v>
      </c>
      <c r="BF135" s="46" t="s">
        <v>387</v>
      </c>
      <c r="BG135" s="46" t="s">
        <v>387</v>
      </c>
      <c r="BH135" s="46" t="s">
        <v>240</v>
      </c>
      <c r="BI135" s="46" t="s">
        <v>234</v>
      </c>
      <c r="BJ135" s="46" t="s">
        <v>234</v>
      </c>
      <c r="BK135" s="46" t="s">
        <v>234</v>
      </c>
      <c r="BL135" s="46" t="s">
        <v>234</v>
      </c>
      <c r="BM135" s="46" t="s">
        <v>240</v>
      </c>
      <c r="BN135" s="46" t="s">
        <v>240</v>
      </c>
      <c r="BO135" s="46" t="s">
        <v>240</v>
      </c>
      <c r="BP135" s="46" t="s">
        <v>366</v>
      </c>
      <c r="BQ135" s="46" t="s">
        <v>366</v>
      </c>
      <c r="BR135" s="46" t="s">
        <v>366</v>
      </c>
      <c r="BS135" s="46" t="s">
        <v>523</v>
      </c>
      <c r="BT135" s="46" t="s">
        <v>382</v>
      </c>
      <c r="BU135" s="46" t="s">
        <v>523</v>
      </c>
      <c r="BV135" s="46" t="s">
        <v>382</v>
      </c>
      <c r="BW135" s="46" t="s">
        <v>523</v>
      </c>
      <c r="BX135" s="46" t="s">
        <v>382</v>
      </c>
      <c r="BY135" s="47">
        <v>17</v>
      </c>
      <c r="BZ135" s="47">
        <v>230966</v>
      </c>
      <c r="CA135" s="47">
        <v>0</v>
      </c>
      <c r="CB135" s="47">
        <v>4</v>
      </c>
      <c r="CC135" s="47">
        <v>4</v>
      </c>
      <c r="CD135" s="46" t="s">
        <v>219</v>
      </c>
      <c r="CE135" s="62">
        <v>45083.5817361111</v>
      </c>
      <c r="CF135" s="45" t="s">
        <v>389</v>
      </c>
      <c r="CG135" s="66">
        <v>45083.5791145023</v>
      </c>
      <c r="CH135" s="67">
        <v>0.579108796296296</v>
      </c>
      <c r="CI135" s="45" t="s">
        <v>389</v>
      </c>
      <c r="CJ135" s="46" t="s">
        <v>390</v>
      </c>
      <c r="CK135" s="46" t="s">
        <v>234</v>
      </c>
      <c r="CL135" s="46" t="s">
        <v>234</v>
      </c>
      <c r="CM135" s="46" t="s">
        <v>225</v>
      </c>
      <c r="CN135" s="46" t="s">
        <v>225</v>
      </c>
      <c r="CO135" s="46" t="s">
        <v>366</v>
      </c>
      <c r="CP135" s="46" t="s">
        <v>225</v>
      </c>
      <c r="CQ135" s="46" t="s">
        <v>391</v>
      </c>
      <c r="CR135" s="46" t="s">
        <v>225</v>
      </c>
      <c r="CS135" s="46" t="s">
        <v>225</v>
      </c>
      <c r="CT135" s="46" t="s">
        <v>234</v>
      </c>
      <c r="CU135" s="46" t="s">
        <v>234</v>
      </c>
      <c r="CV135" s="46" t="s">
        <v>225</v>
      </c>
      <c r="CW135" s="46" t="s">
        <v>234</v>
      </c>
      <c r="CX135" s="46" t="s">
        <v>234</v>
      </c>
      <c r="CY135" s="46" t="s">
        <v>225</v>
      </c>
      <c r="CZ135" s="46" t="s">
        <v>234</v>
      </c>
      <c r="DA135" s="46" t="s">
        <v>234</v>
      </c>
      <c r="DB135" s="46" t="s">
        <v>225</v>
      </c>
      <c r="DC135" s="46" t="s">
        <v>234</v>
      </c>
      <c r="DD135" s="46" t="s">
        <v>234</v>
      </c>
      <c r="DE135" s="46" t="s">
        <v>234</v>
      </c>
      <c r="DF135" s="46" t="s">
        <v>234</v>
      </c>
      <c r="DG135" s="46" t="s">
        <v>225</v>
      </c>
      <c r="DH135" s="46" t="s">
        <v>234</v>
      </c>
      <c r="DI135" s="46" t="s">
        <v>225</v>
      </c>
      <c r="DJ135" s="46" t="s">
        <v>225</v>
      </c>
      <c r="DK135" s="46" t="s">
        <v>225</v>
      </c>
      <c r="DL135" s="46" t="s">
        <v>382</v>
      </c>
      <c r="DM135" s="46" t="s">
        <v>382</v>
      </c>
      <c r="DN135" s="46" t="s">
        <v>382</v>
      </c>
      <c r="DO135" s="66">
        <v>45083.5791145023</v>
      </c>
      <c r="DP135" s="66">
        <v>45083.5791145023</v>
      </c>
      <c r="DQ135" s="46" t="s">
        <v>802</v>
      </c>
    </row>
    <row r="136" s="41" customFormat="1" spans="1:121">
      <c r="A136" s="43" t="s">
        <v>436</v>
      </c>
      <c r="B136" s="57">
        <v>44874</v>
      </c>
      <c r="C136" s="57">
        <v>44874</v>
      </c>
      <c r="D136" s="58" t="s">
        <v>791</v>
      </c>
      <c r="E136" s="58" t="s">
        <v>366</v>
      </c>
      <c r="F136" s="58" t="s">
        <v>583</v>
      </c>
      <c r="G136" s="58" t="s">
        <v>591</v>
      </c>
      <c r="H136" s="59">
        <v>1</v>
      </c>
      <c r="I136" s="59">
        <v>0</v>
      </c>
      <c r="J136" s="58" t="s">
        <v>234</v>
      </c>
      <c r="K136" s="58" t="s">
        <v>369</v>
      </c>
      <c r="L136" s="58" t="s">
        <v>369</v>
      </c>
      <c r="M136" s="57">
        <v>44874</v>
      </c>
      <c r="N136" s="58" t="s">
        <v>792</v>
      </c>
      <c r="O136" s="58" t="s">
        <v>366</v>
      </c>
      <c r="P136" s="59">
        <v>0</v>
      </c>
      <c r="Q136" s="58" t="s">
        <v>586</v>
      </c>
      <c r="R136" s="58" t="s">
        <v>793</v>
      </c>
      <c r="S136" s="59">
        <v>66</v>
      </c>
      <c r="T136" s="58" t="s">
        <v>794</v>
      </c>
      <c r="U136" s="59">
        <v>1</v>
      </c>
      <c r="V136" s="58" t="s">
        <v>591</v>
      </c>
      <c r="W136" s="58" t="s">
        <v>374</v>
      </c>
      <c r="X136" s="58" t="s">
        <v>234</v>
      </c>
      <c r="Y136" s="58" t="s">
        <v>588</v>
      </c>
      <c r="Z136" s="58" t="s">
        <v>376</v>
      </c>
      <c r="AA136" s="58" t="s">
        <v>377</v>
      </c>
      <c r="AB136" s="58" t="s">
        <v>378</v>
      </c>
      <c r="AC136" s="59">
        <v>1461</v>
      </c>
      <c r="AD136" s="58" t="s">
        <v>379</v>
      </c>
      <c r="AE136" s="65">
        <v>44875.2190509259</v>
      </c>
      <c r="AF136" s="58" t="s">
        <v>380</v>
      </c>
      <c r="AG136" s="58" t="s">
        <v>381</v>
      </c>
      <c r="AH136" s="58" t="s">
        <v>212</v>
      </c>
      <c r="AI136" s="58" t="s">
        <v>213</v>
      </c>
      <c r="AJ136" s="58" t="s">
        <v>210</v>
      </c>
      <c r="AK136" s="58" t="s">
        <v>366</v>
      </c>
      <c r="AL136" s="58" t="s">
        <v>382</v>
      </c>
      <c r="AM136" s="58" t="s">
        <v>366</v>
      </c>
      <c r="AN136" s="58" t="s">
        <v>233</v>
      </c>
      <c r="AO136" s="58" t="s">
        <v>366</v>
      </c>
      <c r="AP136" s="58" t="s">
        <v>589</v>
      </c>
      <c r="AQ136" s="58" t="s">
        <v>379</v>
      </c>
      <c r="AR136" s="58" t="s">
        <v>383</v>
      </c>
      <c r="AS136" s="58" t="s">
        <v>366</v>
      </c>
      <c r="AT136" s="58" t="s">
        <v>366</v>
      </c>
      <c r="AU136" s="59">
        <v>0</v>
      </c>
      <c r="AV136" s="58" t="s">
        <v>366</v>
      </c>
      <c r="AW136" s="58" t="s">
        <v>366</v>
      </c>
      <c r="AX136" s="58" t="s">
        <v>366</v>
      </c>
      <c r="AY136" s="58" t="s">
        <v>799</v>
      </c>
      <c r="AZ136" s="58" t="s">
        <v>800</v>
      </c>
      <c r="BA136" s="58" t="s">
        <v>232</v>
      </c>
      <c r="BB136" s="58" t="s">
        <v>379</v>
      </c>
      <c r="BC136" s="58" t="s">
        <v>382</v>
      </c>
      <c r="BD136" s="58" t="s">
        <v>801</v>
      </c>
      <c r="BE136" s="58" t="s">
        <v>382</v>
      </c>
      <c r="BF136" s="58" t="s">
        <v>387</v>
      </c>
      <c r="BG136" s="58" t="s">
        <v>387</v>
      </c>
      <c r="BH136" s="58" t="s">
        <v>240</v>
      </c>
      <c r="BI136" s="58" t="s">
        <v>234</v>
      </c>
      <c r="BJ136" s="58" t="s">
        <v>234</v>
      </c>
      <c r="BK136" s="58" t="s">
        <v>234</v>
      </c>
      <c r="BL136" s="58" t="s">
        <v>225</v>
      </c>
      <c r="BM136" s="58" t="s">
        <v>240</v>
      </c>
      <c r="BN136" s="58" t="s">
        <v>240</v>
      </c>
      <c r="BO136" s="58" t="s">
        <v>240</v>
      </c>
      <c r="BP136" s="58" t="s">
        <v>366</v>
      </c>
      <c r="BQ136" s="58" t="s">
        <v>366</v>
      </c>
      <c r="BR136" s="58" t="s">
        <v>366</v>
      </c>
      <c r="BS136" s="58" t="s">
        <v>523</v>
      </c>
      <c r="BT136" s="58" t="s">
        <v>382</v>
      </c>
      <c r="BU136" s="58" t="s">
        <v>523</v>
      </c>
      <c r="BV136" s="58" t="s">
        <v>382</v>
      </c>
      <c r="BW136" s="58" t="s">
        <v>523</v>
      </c>
      <c r="BX136" s="58" t="s">
        <v>382</v>
      </c>
      <c r="BY136" s="59">
        <v>17</v>
      </c>
      <c r="BZ136" s="59">
        <v>230966</v>
      </c>
      <c r="CA136" s="59">
        <v>0</v>
      </c>
      <c r="CB136" s="59">
        <v>4</v>
      </c>
      <c r="CC136" s="59">
        <v>4</v>
      </c>
      <c r="CD136" s="58" t="s">
        <v>219</v>
      </c>
      <c r="CE136" s="65">
        <v>45083.5817361111</v>
      </c>
      <c r="CF136" s="57" t="s">
        <v>389</v>
      </c>
      <c r="CG136" s="72">
        <v>45083.651128125</v>
      </c>
      <c r="CH136" s="73">
        <v>0.579108796296296</v>
      </c>
      <c r="CI136" s="57" t="s">
        <v>389</v>
      </c>
      <c r="CJ136" s="58" t="s">
        <v>390</v>
      </c>
      <c r="CK136" s="58" t="s">
        <v>234</v>
      </c>
      <c r="CL136" s="58" t="s">
        <v>234</v>
      </c>
      <c r="CM136" s="58" t="s">
        <v>225</v>
      </c>
      <c r="CN136" s="58" t="s">
        <v>225</v>
      </c>
      <c r="CO136" s="58" t="s">
        <v>366</v>
      </c>
      <c r="CP136" s="58" t="s">
        <v>225</v>
      </c>
      <c r="CQ136" s="58" t="s">
        <v>432</v>
      </c>
      <c r="CR136" s="58" t="s">
        <v>225</v>
      </c>
      <c r="CS136" s="58" t="s">
        <v>225</v>
      </c>
      <c r="CT136" s="58" t="s">
        <v>234</v>
      </c>
      <c r="CU136" s="58" t="s">
        <v>234</v>
      </c>
      <c r="CV136" s="58" t="s">
        <v>225</v>
      </c>
      <c r="CW136" s="58" t="s">
        <v>234</v>
      </c>
      <c r="CX136" s="58" t="s">
        <v>234</v>
      </c>
      <c r="CY136" s="58" t="s">
        <v>225</v>
      </c>
      <c r="CZ136" s="58" t="s">
        <v>234</v>
      </c>
      <c r="DA136" s="58" t="s">
        <v>234</v>
      </c>
      <c r="DB136" s="58" t="s">
        <v>225</v>
      </c>
      <c r="DC136" s="58" t="s">
        <v>234</v>
      </c>
      <c r="DD136" s="58" t="s">
        <v>234</v>
      </c>
      <c r="DE136" s="58" t="s">
        <v>234</v>
      </c>
      <c r="DF136" s="58" t="s">
        <v>234</v>
      </c>
      <c r="DG136" s="58" t="s">
        <v>225</v>
      </c>
      <c r="DH136" s="58" t="s">
        <v>234</v>
      </c>
      <c r="DI136" s="58" t="s">
        <v>225</v>
      </c>
      <c r="DJ136" s="58" t="s">
        <v>225</v>
      </c>
      <c r="DK136" s="58" t="s">
        <v>225</v>
      </c>
      <c r="DL136" s="58" t="s">
        <v>382</v>
      </c>
      <c r="DM136" s="58" t="s">
        <v>382</v>
      </c>
      <c r="DN136" s="58" t="s">
        <v>382</v>
      </c>
      <c r="DO136" s="72">
        <v>45083.651128125</v>
      </c>
      <c r="DP136" s="72">
        <v>45083.5791145023</v>
      </c>
      <c r="DQ136" s="58" t="s">
        <v>802</v>
      </c>
    </row>
    <row r="137" s="41" customFormat="1" spans="1:122">
      <c r="A137" s="43"/>
      <c r="B137" s="61" t="str">
        <f t="shared" ref="B137:BM137" si="2">IF(B135&lt;&gt;B136,"差異あり","")</f>
        <v/>
      </c>
      <c r="C137" s="61" t="str">
        <f t="shared" si="2"/>
        <v/>
      </c>
      <c r="D137" s="61" t="str">
        <f t="shared" si="2"/>
        <v/>
      </c>
      <c r="E137" s="61" t="str">
        <f t="shared" si="2"/>
        <v/>
      </c>
      <c r="F137" s="61" t="str">
        <f t="shared" si="2"/>
        <v/>
      </c>
      <c r="G137" s="61" t="str">
        <f t="shared" si="2"/>
        <v/>
      </c>
      <c r="H137" s="61" t="str">
        <f t="shared" si="2"/>
        <v/>
      </c>
      <c r="I137" s="61" t="str">
        <f t="shared" si="2"/>
        <v/>
      </c>
      <c r="J137" s="61" t="str">
        <f t="shared" si="2"/>
        <v/>
      </c>
      <c r="K137" s="61" t="str">
        <f t="shared" si="2"/>
        <v/>
      </c>
      <c r="L137" s="61" t="str">
        <f t="shared" si="2"/>
        <v/>
      </c>
      <c r="M137" s="61" t="str">
        <f t="shared" si="2"/>
        <v/>
      </c>
      <c r="N137" s="61" t="str">
        <f t="shared" si="2"/>
        <v/>
      </c>
      <c r="O137" s="61" t="str">
        <f t="shared" si="2"/>
        <v/>
      </c>
      <c r="P137" s="61" t="str">
        <f t="shared" si="2"/>
        <v/>
      </c>
      <c r="Q137" s="61" t="str">
        <f t="shared" si="2"/>
        <v/>
      </c>
      <c r="R137" s="61" t="str">
        <f t="shared" si="2"/>
        <v/>
      </c>
      <c r="S137" s="61" t="str">
        <f t="shared" si="2"/>
        <v/>
      </c>
      <c r="T137" s="61" t="str">
        <f t="shared" si="2"/>
        <v/>
      </c>
      <c r="U137" s="61" t="str">
        <f t="shared" si="2"/>
        <v/>
      </c>
      <c r="V137" s="61" t="str">
        <f t="shared" si="2"/>
        <v/>
      </c>
      <c r="W137" s="61" t="str">
        <f t="shared" si="2"/>
        <v/>
      </c>
      <c r="X137" s="61" t="str">
        <f t="shared" si="2"/>
        <v/>
      </c>
      <c r="Y137" s="61" t="str">
        <f t="shared" si="2"/>
        <v/>
      </c>
      <c r="Z137" s="61" t="str">
        <f t="shared" si="2"/>
        <v/>
      </c>
      <c r="AA137" s="61" t="str">
        <f t="shared" si="2"/>
        <v/>
      </c>
      <c r="AB137" s="61" t="str">
        <f t="shared" si="2"/>
        <v/>
      </c>
      <c r="AC137" s="61" t="str">
        <f t="shared" si="2"/>
        <v/>
      </c>
      <c r="AD137" s="61" t="str">
        <f t="shared" si="2"/>
        <v/>
      </c>
      <c r="AE137" s="61" t="str">
        <f t="shared" si="2"/>
        <v/>
      </c>
      <c r="AF137" s="61" t="str">
        <f t="shared" si="2"/>
        <v/>
      </c>
      <c r="AG137" s="61" t="str">
        <f t="shared" si="2"/>
        <v/>
      </c>
      <c r="AH137" s="61" t="str">
        <f t="shared" si="2"/>
        <v/>
      </c>
      <c r="AI137" s="61" t="str">
        <f t="shared" si="2"/>
        <v/>
      </c>
      <c r="AJ137" s="61" t="str">
        <f t="shared" si="2"/>
        <v/>
      </c>
      <c r="AK137" s="61" t="str">
        <f t="shared" si="2"/>
        <v/>
      </c>
      <c r="AL137" s="61" t="str">
        <f t="shared" si="2"/>
        <v/>
      </c>
      <c r="AM137" s="61" t="str">
        <f t="shared" si="2"/>
        <v/>
      </c>
      <c r="AN137" s="61" t="str">
        <f t="shared" si="2"/>
        <v/>
      </c>
      <c r="AO137" s="61" t="str">
        <f t="shared" si="2"/>
        <v/>
      </c>
      <c r="AP137" s="61" t="str">
        <f t="shared" si="2"/>
        <v/>
      </c>
      <c r="AQ137" s="61" t="str">
        <f t="shared" si="2"/>
        <v/>
      </c>
      <c r="AR137" s="61" t="str">
        <f t="shared" si="2"/>
        <v/>
      </c>
      <c r="AS137" s="61" t="str">
        <f t="shared" si="2"/>
        <v/>
      </c>
      <c r="AT137" s="61" t="str">
        <f t="shared" si="2"/>
        <v/>
      </c>
      <c r="AU137" s="61" t="str">
        <f t="shared" si="2"/>
        <v/>
      </c>
      <c r="AV137" s="61" t="str">
        <f t="shared" si="2"/>
        <v/>
      </c>
      <c r="AW137" s="61" t="str">
        <f t="shared" si="2"/>
        <v/>
      </c>
      <c r="AX137" s="61" t="str">
        <f t="shared" si="2"/>
        <v/>
      </c>
      <c r="AY137" s="61" t="str">
        <f t="shared" si="2"/>
        <v/>
      </c>
      <c r="AZ137" s="61" t="str">
        <f t="shared" si="2"/>
        <v/>
      </c>
      <c r="BA137" s="61" t="str">
        <f t="shared" si="2"/>
        <v/>
      </c>
      <c r="BB137" s="61" t="str">
        <f t="shared" si="2"/>
        <v/>
      </c>
      <c r="BC137" s="61" t="str">
        <f t="shared" si="2"/>
        <v/>
      </c>
      <c r="BD137" s="61" t="str">
        <f t="shared" si="2"/>
        <v/>
      </c>
      <c r="BE137" s="61" t="str">
        <f t="shared" si="2"/>
        <v/>
      </c>
      <c r="BF137" s="61" t="str">
        <f t="shared" si="2"/>
        <v/>
      </c>
      <c r="BG137" s="61" t="str">
        <f t="shared" si="2"/>
        <v/>
      </c>
      <c r="BH137" s="61" t="str">
        <f t="shared" si="2"/>
        <v/>
      </c>
      <c r="BI137" s="61" t="str">
        <f t="shared" si="2"/>
        <v/>
      </c>
      <c r="BJ137" s="61" t="str">
        <f t="shared" si="2"/>
        <v/>
      </c>
      <c r="BK137" s="61" t="str">
        <f t="shared" si="2"/>
        <v/>
      </c>
      <c r="BL137" s="61" t="str">
        <f t="shared" si="2"/>
        <v>差異あり</v>
      </c>
      <c r="BM137" s="61" t="str">
        <f t="shared" si="2"/>
        <v/>
      </c>
      <c r="BN137" s="61" t="str">
        <f t="shared" ref="BN137:DQ137" si="3">IF(BN135&lt;&gt;BN136,"差異あり","")</f>
        <v/>
      </c>
      <c r="BO137" s="61" t="str">
        <f t="shared" si="3"/>
        <v/>
      </c>
      <c r="BP137" s="61" t="str">
        <f t="shared" si="3"/>
        <v/>
      </c>
      <c r="BQ137" s="61" t="str">
        <f t="shared" si="3"/>
        <v/>
      </c>
      <c r="BR137" s="61" t="str">
        <f t="shared" si="3"/>
        <v/>
      </c>
      <c r="BS137" s="61" t="str">
        <f t="shared" si="3"/>
        <v/>
      </c>
      <c r="BT137" s="61" t="str">
        <f t="shared" si="3"/>
        <v/>
      </c>
      <c r="BU137" s="61" t="str">
        <f t="shared" si="3"/>
        <v/>
      </c>
      <c r="BV137" s="61" t="str">
        <f t="shared" si="3"/>
        <v/>
      </c>
      <c r="BW137" s="61" t="str">
        <f t="shared" si="3"/>
        <v/>
      </c>
      <c r="BX137" s="61" t="str">
        <f t="shared" si="3"/>
        <v/>
      </c>
      <c r="BY137" s="61" t="str">
        <f t="shared" si="3"/>
        <v/>
      </c>
      <c r="BZ137" s="61" t="str">
        <f t="shared" si="3"/>
        <v/>
      </c>
      <c r="CA137" s="61" t="str">
        <f t="shared" si="3"/>
        <v/>
      </c>
      <c r="CB137" s="61" t="str">
        <f t="shared" si="3"/>
        <v/>
      </c>
      <c r="CC137" s="61" t="str">
        <f t="shared" si="3"/>
        <v/>
      </c>
      <c r="CD137" s="61" t="str">
        <f t="shared" si="3"/>
        <v/>
      </c>
      <c r="CE137" s="61" t="str">
        <f t="shared" si="3"/>
        <v/>
      </c>
      <c r="CF137" s="61" t="str">
        <f t="shared" si="3"/>
        <v/>
      </c>
      <c r="CG137" s="61" t="str">
        <f t="shared" si="3"/>
        <v>差異あり</v>
      </c>
      <c r="CH137" s="61" t="str">
        <f t="shared" si="3"/>
        <v/>
      </c>
      <c r="CI137" s="61" t="str">
        <f t="shared" si="3"/>
        <v/>
      </c>
      <c r="CJ137" s="61" t="str">
        <f t="shared" si="3"/>
        <v/>
      </c>
      <c r="CK137" s="61" t="str">
        <f t="shared" si="3"/>
        <v/>
      </c>
      <c r="CL137" s="61" t="str">
        <f t="shared" si="3"/>
        <v/>
      </c>
      <c r="CM137" s="61" t="str">
        <f t="shared" si="3"/>
        <v/>
      </c>
      <c r="CN137" s="61" t="str">
        <f t="shared" si="3"/>
        <v/>
      </c>
      <c r="CO137" s="61" t="str">
        <f t="shared" si="3"/>
        <v/>
      </c>
      <c r="CP137" s="61" t="str">
        <f t="shared" si="3"/>
        <v/>
      </c>
      <c r="CQ137" s="61" t="str">
        <f t="shared" si="3"/>
        <v>差異あり</v>
      </c>
      <c r="CR137" s="61" t="str">
        <f t="shared" si="3"/>
        <v/>
      </c>
      <c r="CS137" s="61" t="str">
        <f t="shared" si="3"/>
        <v/>
      </c>
      <c r="CT137" s="61" t="str">
        <f t="shared" si="3"/>
        <v/>
      </c>
      <c r="CU137" s="61" t="str">
        <f t="shared" si="3"/>
        <v/>
      </c>
      <c r="CV137" s="61" t="str">
        <f t="shared" si="3"/>
        <v/>
      </c>
      <c r="CW137" s="61" t="str">
        <f t="shared" si="3"/>
        <v/>
      </c>
      <c r="CX137" s="61" t="str">
        <f t="shared" si="3"/>
        <v/>
      </c>
      <c r="CY137" s="61" t="str">
        <f t="shared" si="3"/>
        <v/>
      </c>
      <c r="CZ137" s="61" t="str">
        <f t="shared" si="3"/>
        <v/>
      </c>
      <c r="DA137" s="61" t="str">
        <f t="shared" si="3"/>
        <v/>
      </c>
      <c r="DB137" s="61" t="str">
        <f t="shared" si="3"/>
        <v/>
      </c>
      <c r="DC137" s="61" t="str">
        <f t="shared" si="3"/>
        <v/>
      </c>
      <c r="DD137" s="61" t="str">
        <f t="shared" si="3"/>
        <v/>
      </c>
      <c r="DE137" s="61" t="str">
        <f t="shared" si="3"/>
        <v/>
      </c>
      <c r="DF137" s="61" t="str">
        <f t="shared" si="3"/>
        <v/>
      </c>
      <c r="DG137" s="61" t="str">
        <f t="shared" si="3"/>
        <v/>
      </c>
      <c r="DH137" s="61" t="str">
        <f t="shared" si="3"/>
        <v/>
      </c>
      <c r="DI137" s="61" t="str">
        <f t="shared" si="3"/>
        <v/>
      </c>
      <c r="DJ137" s="61" t="str">
        <f t="shared" si="3"/>
        <v/>
      </c>
      <c r="DK137" s="61" t="str">
        <f t="shared" si="3"/>
        <v/>
      </c>
      <c r="DL137" s="61" t="str">
        <f t="shared" si="3"/>
        <v/>
      </c>
      <c r="DM137" s="61" t="str">
        <f t="shared" si="3"/>
        <v/>
      </c>
      <c r="DN137" s="61" t="str">
        <f t="shared" si="3"/>
        <v/>
      </c>
      <c r="DO137" s="61" t="str">
        <f t="shared" si="3"/>
        <v>差異あり</v>
      </c>
      <c r="DP137" s="61" t="str">
        <f t="shared" si="3"/>
        <v/>
      </c>
      <c r="DQ137" s="61" t="str">
        <f t="shared" si="3"/>
        <v/>
      </c>
      <c r="DR137" s="43"/>
    </row>
    <row r="138" s="41" customFormat="1" spans="1:122">
      <c r="A138" s="43"/>
      <c r="DR138" s="43"/>
    </row>
    <row r="139" s="41" customFormat="1" spans="2:2">
      <c r="B139" s="43" t="s">
        <v>438</v>
      </c>
    </row>
    <row r="140" s="41" customFormat="1" ht="27" spans="1:121">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row>
    <row r="141" s="41" customFormat="1" spans="1:121">
      <c r="A141" s="43" t="s">
        <v>435</v>
      </c>
      <c r="B141" s="45">
        <v>44874</v>
      </c>
      <c r="C141" s="45">
        <v>44874</v>
      </c>
      <c r="D141" s="46" t="s">
        <v>791</v>
      </c>
      <c r="E141" s="46" t="s">
        <v>366</v>
      </c>
      <c r="F141" s="46" t="s">
        <v>583</v>
      </c>
      <c r="G141" s="46" t="s">
        <v>592</v>
      </c>
      <c r="H141" s="47">
        <v>1</v>
      </c>
      <c r="I141" s="47">
        <v>0</v>
      </c>
      <c r="J141" s="46" t="s">
        <v>234</v>
      </c>
      <c r="K141" s="46" t="s">
        <v>369</v>
      </c>
      <c r="L141" s="46" t="s">
        <v>369</v>
      </c>
      <c r="M141" s="45">
        <v>44874</v>
      </c>
      <c r="N141" s="46" t="s">
        <v>792</v>
      </c>
      <c r="O141" s="46" t="s">
        <v>366</v>
      </c>
      <c r="P141" s="47">
        <v>0</v>
      </c>
      <c r="Q141" s="46" t="s">
        <v>586</v>
      </c>
      <c r="R141" s="46" t="s">
        <v>793</v>
      </c>
      <c r="S141" s="47">
        <v>66</v>
      </c>
      <c r="T141" s="46" t="s">
        <v>794</v>
      </c>
      <c r="U141" s="47">
        <v>1</v>
      </c>
      <c r="V141" s="46" t="s">
        <v>592</v>
      </c>
      <c r="W141" s="46" t="s">
        <v>374</v>
      </c>
      <c r="X141" s="46" t="s">
        <v>234</v>
      </c>
      <c r="Y141" s="46" t="s">
        <v>588</v>
      </c>
      <c r="Z141" s="46" t="s">
        <v>376</v>
      </c>
      <c r="AA141" s="46" t="s">
        <v>377</v>
      </c>
      <c r="AB141" s="46" t="s">
        <v>394</v>
      </c>
      <c r="AC141" s="47">
        <v>1461</v>
      </c>
      <c r="AD141" s="46" t="s">
        <v>379</v>
      </c>
      <c r="AE141" s="62">
        <v>44875.2190509259</v>
      </c>
      <c r="AF141" s="46" t="s">
        <v>395</v>
      </c>
      <c r="AG141" s="46" t="s">
        <v>381</v>
      </c>
      <c r="AH141" s="46" t="s">
        <v>212</v>
      </c>
      <c r="AI141" s="46" t="s">
        <v>213</v>
      </c>
      <c r="AJ141" s="46" t="s">
        <v>210</v>
      </c>
      <c r="AK141" s="46" t="s">
        <v>366</v>
      </c>
      <c r="AL141" s="46" t="s">
        <v>382</v>
      </c>
      <c r="AM141" s="46" t="s">
        <v>366</v>
      </c>
      <c r="AN141" s="46" t="s">
        <v>233</v>
      </c>
      <c r="AO141" s="46" t="s">
        <v>366</v>
      </c>
      <c r="AP141" s="46" t="s">
        <v>589</v>
      </c>
      <c r="AQ141" s="46" t="s">
        <v>379</v>
      </c>
      <c r="AR141" s="46" t="s">
        <v>383</v>
      </c>
      <c r="AS141" s="46" t="s">
        <v>366</v>
      </c>
      <c r="AT141" s="46" t="s">
        <v>366</v>
      </c>
      <c r="AU141" s="47">
        <v>0</v>
      </c>
      <c r="AV141" s="46" t="s">
        <v>366</v>
      </c>
      <c r="AW141" s="46" t="s">
        <v>366</v>
      </c>
      <c r="AX141" s="46" t="s">
        <v>366</v>
      </c>
      <c r="AY141" s="46" t="s">
        <v>803</v>
      </c>
      <c r="AZ141" s="46" t="s">
        <v>804</v>
      </c>
      <c r="BA141" s="46" t="s">
        <v>232</v>
      </c>
      <c r="BB141" s="46" t="s">
        <v>379</v>
      </c>
      <c r="BC141" s="46" t="s">
        <v>382</v>
      </c>
      <c r="BD141" s="46" t="s">
        <v>805</v>
      </c>
      <c r="BE141" s="46" t="s">
        <v>382</v>
      </c>
      <c r="BF141" s="46" t="s">
        <v>387</v>
      </c>
      <c r="BG141" s="46" t="s">
        <v>387</v>
      </c>
      <c r="BH141" s="46" t="s">
        <v>240</v>
      </c>
      <c r="BI141" s="46" t="s">
        <v>234</v>
      </c>
      <c r="BJ141" s="46" t="s">
        <v>234</v>
      </c>
      <c r="BK141" s="46" t="s">
        <v>234</v>
      </c>
      <c r="BL141" s="46" t="s">
        <v>234</v>
      </c>
      <c r="BM141" s="46" t="s">
        <v>399</v>
      </c>
      <c r="BN141" s="46" t="s">
        <v>399</v>
      </c>
      <c r="BO141" s="46" t="s">
        <v>399</v>
      </c>
      <c r="BP141" s="46" t="s">
        <v>366</v>
      </c>
      <c r="BQ141" s="46" t="s">
        <v>366</v>
      </c>
      <c r="BR141" s="46" t="s">
        <v>366</v>
      </c>
      <c r="BS141" s="46" t="s">
        <v>523</v>
      </c>
      <c r="BT141" s="46" t="s">
        <v>382</v>
      </c>
      <c r="BU141" s="46" t="s">
        <v>523</v>
      </c>
      <c r="BV141" s="46" t="s">
        <v>382</v>
      </c>
      <c r="BW141" s="46" t="s">
        <v>523</v>
      </c>
      <c r="BX141" s="46" t="s">
        <v>382</v>
      </c>
      <c r="BY141" s="47">
        <v>17</v>
      </c>
      <c r="BZ141" s="47">
        <v>230966</v>
      </c>
      <c r="CA141" s="47">
        <v>0</v>
      </c>
      <c r="CB141" s="47">
        <v>4</v>
      </c>
      <c r="CC141" s="47">
        <v>8</v>
      </c>
      <c r="CD141" s="46" t="s">
        <v>219</v>
      </c>
      <c r="CE141" s="62">
        <v>45083.5817361111</v>
      </c>
      <c r="CF141" s="45" t="s">
        <v>389</v>
      </c>
      <c r="CG141" s="66">
        <v>45083.5791144792</v>
      </c>
      <c r="CH141" s="67">
        <v>0.579108796296296</v>
      </c>
      <c r="CI141" s="45" t="s">
        <v>389</v>
      </c>
      <c r="CJ141" s="46" t="s">
        <v>390</v>
      </c>
      <c r="CK141" s="46" t="s">
        <v>234</v>
      </c>
      <c r="CL141" s="46" t="s">
        <v>234</v>
      </c>
      <c r="CM141" s="46" t="s">
        <v>225</v>
      </c>
      <c r="CN141" s="46" t="s">
        <v>225</v>
      </c>
      <c r="CO141" s="46" t="s">
        <v>366</v>
      </c>
      <c r="CP141" s="46" t="s">
        <v>225</v>
      </c>
      <c r="CQ141" s="46" t="s">
        <v>391</v>
      </c>
      <c r="CR141" s="46" t="s">
        <v>225</v>
      </c>
      <c r="CS141" s="46" t="s">
        <v>234</v>
      </c>
      <c r="CT141" s="46" t="s">
        <v>234</v>
      </c>
      <c r="CU141" s="46" t="s">
        <v>234</v>
      </c>
      <c r="CV141" s="46" t="s">
        <v>225</v>
      </c>
      <c r="CW141" s="46" t="s">
        <v>234</v>
      </c>
      <c r="CX141" s="46" t="s">
        <v>234</v>
      </c>
      <c r="CY141" s="46" t="s">
        <v>225</v>
      </c>
      <c r="CZ141" s="46" t="s">
        <v>234</v>
      </c>
      <c r="DA141" s="46" t="s">
        <v>234</v>
      </c>
      <c r="DB141" s="46" t="s">
        <v>225</v>
      </c>
      <c r="DC141" s="46" t="s">
        <v>234</v>
      </c>
      <c r="DD141" s="46" t="s">
        <v>234</v>
      </c>
      <c r="DE141" s="46" t="s">
        <v>234</v>
      </c>
      <c r="DF141" s="46" t="s">
        <v>234</v>
      </c>
      <c r="DG141" s="46" t="s">
        <v>225</v>
      </c>
      <c r="DH141" s="46" t="s">
        <v>234</v>
      </c>
      <c r="DI141" s="46" t="s">
        <v>225</v>
      </c>
      <c r="DJ141" s="46" t="s">
        <v>225</v>
      </c>
      <c r="DK141" s="46" t="s">
        <v>225</v>
      </c>
      <c r="DL141" s="46" t="s">
        <v>382</v>
      </c>
      <c r="DM141" s="46" t="s">
        <v>382</v>
      </c>
      <c r="DN141" s="46" t="s">
        <v>382</v>
      </c>
      <c r="DO141" s="66">
        <v>45083.5791144792</v>
      </c>
      <c r="DP141" s="66">
        <v>45083.5791144792</v>
      </c>
      <c r="DQ141" s="46" t="s">
        <v>806</v>
      </c>
    </row>
    <row r="142" s="41" customFormat="1" spans="1:121">
      <c r="A142" s="43" t="s">
        <v>436</v>
      </c>
      <c r="B142" s="57">
        <v>44874</v>
      </c>
      <c r="C142" s="57">
        <v>44874</v>
      </c>
      <c r="D142" s="58" t="s">
        <v>791</v>
      </c>
      <c r="E142" s="58" t="s">
        <v>366</v>
      </c>
      <c r="F142" s="58" t="s">
        <v>583</v>
      </c>
      <c r="G142" s="58" t="s">
        <v>592</v>
      </c>
      <c r="H142" s="59">
        <v>1</v>
      </c>
      <c r="I142" s="59">
        <v>0</v>
      </c>
      <c r="J142" s="58" t="s">
        <v>234</v>
      </c>
      <c r="K142" s="58" t="s">
        <v>369</v>
      </c>
      <c r="L142" s="58" t="s">
        <v>369</v>
      </c>
      <c r="M142" s="57">
        <v>44874</v>
      </c>
      <c r="N142" s="58" t="s">
        <v>792</v>
      </c>
      <c r="O142" s="58" t="s">
        <v>366</v>
      </c>
      <c r="P142" s="59">
        <v>0</v>
      </c>
      <c r="Q142" s="58" t="s">
        <v>586</v>
      </c>
      <c r="R142" s="58" t="s">
        <v>793</v>
      </c>
      <c r="S142" s="59">
        <v>66</v>
      </c>
      <c r="T142" s="58" t="s">
        <v>794</v>
      </c>
      <c r="U142" s="59">
        <v>1</v>
      </c>
      <c r="V142" s="58" t="s">
        <v>592</v>
      </c>
      <c r="W142" s="58" t="s">
        <v>374</v>
      </c>
      <c r="X142" s="58" t="s">
        <v>234</v>
      </c>
      <c r="Y142" s="58" t="s">
        <v>588</v>
      </c>
      <c r="Z142" s="58" t="s">
        <v>376</v>
      </c>
      <c r="AA142" s="58" t="s">
        <v>377</v>
      </c>
      <c r="AB142" s="58" t="s">
        <v>394</v>
      </c>
      <c r="AC142" s="59">
        <v>1461</v>
      </c>
      <c r="AD142" s="58" t="s">
        <v>379</v>
      </c>
      <c r="AE142" s="65">
        <v>44875.2190509259</v>
      </c>
      <c r="AF142" s="58" t="s">
        <v>395</v>
      </c>
      <c r="AG142" s="58" t="s">
        <v>381</v>
      </c>
      <c r="AH142" s="58" t="s">
        <v>212</v>
      </c>
      <c r="AI142" s="58" t="s">
        <v>213</v>
      </c>
      <c r="AJ142" s="58" t="s">
        <v>210</v>
      </c>
      <c r="AK142" s="58" t="s">
        <v>366</v>
      </c>
      <c r="AL142" s="58" t="s">
        <v>382</v>
      </c>
      <c r="AM142" s="58" t="s">
        <v>366</v>
      </c>
      <c r="AN142" s="58" t="s">
        <v>233</v>
      </c>
      <c r="AO142" s="58" t="s">
        <v>366</v>
      </c>
      <c r="AP142" s="58" t="s">
        <v>589</v>
      </c>
      <c r="AQ142" s="58" t="s">
        <v>379</v>
      </c>
      <c r="AR142" s="58" t="s">
        <v>383</v>
      </c>
      <c r="AS142" s="58" t="s">
        <v>366</v>
      </c>
      <c r="AT142" s="58" t="s">
        <v>366</v>
      </c>
      <c r="AU142" s="59">
        <v>0</v>
      </c>
      <c r="AV142" s="58" t="s">
        <v>366</v>
      </c>
      <c r="AW142" s="58" t="s">
        <v>366</v>
      </c>
      <c r="AX142" s="58" t="s">
        <v>366</v>
      </c>
      <c r="AY142" s="58" t="s">
        <v>803</v>
      </c>
      <c r="AZ142" s="58" t="s">
        <v>804</v>
      </c>
      <c r="BA142" s="58" t="s">
        <v>232</v>
      </c>
      <c r="BB142" s="58" t="s">
        <v>379</v>
      </c>
      <c r="BC142" s="58" t="s">
        <v>382</v>
      </c>
      <c r="BD142" s="58" t="s">
        <v>805</v>
      </c>
      <c r="BE142" s="58" t="s">
        <v>382</v>
      </c>
      <c r="BF142" s="58" t="s">
        <v>387</v>
      </c>
      <c r="BG142" s="58" t="s">
        <v>387</v>
      </c>
      <c r="BH142" s="58" t="s">
        <v>240</v>
      </c>
      <c r="BI142" s="58" t="s">
        <v>234</v>
      </c>
      <c r="BJ142" s="58" t="s">
        <v>234</v>
      </c>
      <c r="BK142" s="58" t="s">
        <v>234</v>
      </c>
      <c r="BL142" s="58" t="s">
        <v>225</v>
      </c>
      <c r="BM142" s="58" t="s">
        <v>399</v>
      </c>
      <c r="BN142" s="58" t="s">
        <v>399</v>
      </c>
      <c r="BO142" s="58" t="s">
        <v>399</v>
      </c>
      <c r="BP142" s="58" t="s">
        <v>366</v>
      </c>
      <c r="BQ142" s="58" t="s">
        <v>366</v>
      </c>
      <c r="BR142" s="58" t="s">
        <v>366</v>
      </c>
      <c r="BS142" s="58" t="s">
        <v>523</v>
      </c>
      <c r="BT142" s="58" t="s">
        <v>382</v>
      </c>
      <c r="BU142" s="58" t="s">
        <v>523</v>
      </c>
      <c r="BV142" s="58" t="s">
        <v>382</v>
      </c>
      <c r="BW142" s="58" t="s">
        <v>523</v>
      </c>
      <c r="BX142" s="58" t="s">
        <v>382</v>
      </c>
      <c r="BY142" s="59">
        <v>17</v>
      </c>
      <c r="BZ142" s="59">
        <v>230966</v>
      </c>
      <c r="CA142" s="59">
        <v>0</v>
      </c>
      <c r="CB142" s="59">
        <v>4</v>
      </c>
      <c r="CC142" s="59">
        <v>8</v>
      </c>
      <c r="CD142" s="58" t="s">
        <v>219</v>
      </c>
      <c r="CE142" s="65">
        <v>45083.5817361111</v>
      </c>
      <c r="CF142" s="57" t="s">
        <v>389</v>
      </c>
      <c r="CG142" s="72">
        <v>45083.6511274653</v>
      </c>
      <c r="CH142" s="73">
        <v>0.579108796296296</v>
      </c>
      <c r="CI142" s="57" t="s">
        <v>389</v>
      </c>
      <c r="CJ142" s="58" t="s">
        <v>390</v>
      </c>
      <c r="CK142" s="58" t="s">
        <v>234</v>
      </c>
      <c r="CL142" s="58" t="s">
        <v>234</v>
      </c>
      <c r="CM142" s="58" t="s">
        <v>225</v>
      </c>
      <c r="CN142" s="58" t="s">
        <v>225</v>
      </c>
      <c r="CO142" s="58" t="s">
        <v>366</v>
      </c>
      <c r="CP142" s="58" t="s">
        <v>225</v>
      </c>
      <c r="CQ142" s="58" t="s">
        <v>432</v>
      </c>
      <c r="CR142" s="58" t="s">
        <v>225</v>
      </c>
      <c r="CS142" s="58" t="s">
        <v>234</v>
      </c>
      <c r="CT142" s="58" t="s">
        <v>234</v>
      </c>
      <c r="CU142" s="58" t="s">
        <v>234</v>
      </c>
      <c r="CV142" s="58" t="s">
        <v>225</v>
      </c>
      <c r="CW142" s="58" t="s">
        <v>234</v>
      </c>
      <c r="CX142" s="58" t="s">
        <v>234</v>
      </c>
      <c r="CY142" s="58" t="s">
        <v>225</v>
      </c>
      <c r="CZ142" s="58" t="s">
        <v>234</v>
      </c>
      <c r="DA142" s="58" t="s">
        <v>234</v>
      </c>
      <c r="DB142" s="58" t="s">
        <v>225</v>
      </c>
      <c r="DC142" s="58" t="s">
        <v>234</v>
      </c>
      <c r="DD142" s="58" t="s">
        <v>234</v>
      </c>
      <c r="DE142" s="58" t="s">
        <v>234</v>
      </c>
      <c r="DF142" s="58" t="s">
        <v>234</v>
      </c>
      <c r="DG142" s="58" t="s">
        <v>225</v>
      </c>
      <c r="DH142" s="58" t="s">
        <v>234</v>
      </c>
      <c r="DI142" s="58" t="s">
        <v>225</v>
      </c>
      <c r="DJ142" s="58" t="s">
        <v>225</v>
      </c>
      <c r="DK142" s="58" t="s">
        <v>225</v>
      </c>
      <c r="DL142" s="58" t="s">
        <v>382</v>
      </c>
      <c r="DM142" s="58" t="s">
        <v>382</v>
      </c>
      <c r="DN142" s="58" t="s">
        <v>382</v>
      </c>
      <c r="DO142" s="72">
        <v>45083.6511274653</v>
      </c>
      <c r="DP142" s="72">
        <v>45083.5791144792</v>
      </c>
      <c r="DQ142" s="58" t="s">
        <v>806</v>
      </c>
    </row>
    <row r="143" s="41" customFormat="1" spans="1:121">
      <c r="A143" s="43"/>
      <c r="B143" s="61" t="str">
        <f t="shared" ref="B143:BM143" si="4">IF(B141&lt;&gt;B142,"差異あり","")</f>
        <v/>
      </c>
      <c r="C143" s="61" t="str">
        <f t="shared" si="4"/>
        <v/>
      </c>
      <c r="D143" s="61" t="str">
        <f t="shared" si="4"/>
        <v/>
      </c>
      <c r="E143" s="61" t="str">
        <f t="shared" si="4"/>
        <v/>
      </c>
      <c r="F143" s="61" t="str">
        <f t="shared" si="4"/>
        <v/>
      </c>
      <c r="G143" s="61" t="str">
        <f t="shared" si="4"/>
        <v/>
      </c>
      <c r="H143" s="61" t="str">
        <f t="shared" si="4"/>
        <v/>
      </c>
      <c r="I143" s="61" t="str">
        <f t="shared" si="4"/>
        <v/>
      </c>
      <c r="J143" s="61" t="str">
        <f t="shared" si="4"/>
        <v/>
      </c>
      <c r="K143" s="61" t="str">
        <f t="shared" si="4"/>
        <v/>
      </c>
      <c r="L143" s="61" t="str">
        <f t="shared" si="4"/>
        <v/>
      </c>
      <c r="M143" s="61" t="str">
        <f t="shared" si="4"/>
        <v/>
      </c>
      <c r="N143" s="61" t="str">
        <f t="shared" si="4"/>
        <v/>
      </c>
      <c r="O143" s="61" t="str">
        <f t="shared" si="4"/>
        <v/>
      </c>
      <c r="P143" s="61" t="str">
        <f t="shared" si="4"/>
        <v/>
      </c>
      <c r="Q143" s="61" t="str">
        <f t="shared" si="4"/>
        <v/>
      </c>
      <c r="R143" s="61" t="str">
        <f t="shared" si="4"/>
        <v/>
      </c>
      <c r="S143" s="61" t="str">
        <f t="shared" si="4"/>
        <v/>
      </c>
      <c r="T143" s="61" t="str">
        <f t="shared" si="4"/>
        <v/>
      </c>
      <c r="U143" s="61" t="str">
        <f t="shared" si="4"/>
        <v/>
      </c>
      <c r="V143" s="61" t="str">
        <f t="shared" si="4"/>
        <v/>
      </c>
      <c r="W143" s="61" t="str">
        <f t="shared" si="4"/>
        <v/>
      </c>
      <c r="X143" s="61" t="str">
        <f t="shared" si="4"/>
        <v/>
      </c>
      <c r="Y143" s="61" t="str">
        <f t="shared" si="4"/>
        <v/>
      </c>
      <c r="Z143" s="61" t="str">
        <f t="shared" si="4"/>
        <v/>
      </c>
      <c r="AA143" s="61" t="str">
        <f t="shared" si="4"/>
        <v/>
      </c>
      <c r="AB143" s="61" t="str">
        <f t="shared" si="4"/>
        <v/>
      </c>
      <c r="AC143" s="61" t="str">
        <f t="shared" si="4"/>
        <v/>
      </c>
      <c r="AD143" s="61" t="str">
        <f t="shared" si="4"/>
        <v/>
      </c>
      <c r="AE143" s="61" t="str">
        <f t="shared" si="4"/>
        <v/>
      </c>
      <c r="AF143" s="61" t="str">
        <f t="shared" si="4"/>
        <v/>
      </c>
      <c r="AG143" s="61" t="str">
        <f t="shared" si="4"/>
        <v/>
      </c>
      <c r="AH143" s="61" t="str">
        <f t="shared" si="4"/>
        <v/>
      </c>
      <c r="AI143" s="61" t="str">
        <f t="shared" si="4"/>
        <v/>
      </c>
      <c r="AJ143" s="61" t="str">
        <f t="shared" si="4"/>
        <v/>
      </c>
      <c r="AK143" s="61" t="str">
        <f t="shared" si="4"/>
        <v/>
      </c>
      <c r="AL143" s="61" t="str">
        <f t="shared" si="4"/>
        <v/>
      </c>
      <c r="AM143" s="61" t="str">
        <f t="shared" si="4"/>
        <v/>
      </c>
      <c r="AN143" s="61" t="str">
        <f t="shared" si="4"/>
        <v/>
      </c>
      <c r="AO143" s="61" t="str">
        <f t="shared" si="4"/>
        <v/>
      </c>
      <c r="AP143" s="61" t="str">
        <f t="shared" si="4"/>
        <v/>
      </c>
      <c r="AQ143" s="61" t="str">
        <f t="shared" si="4"/>
        <v/>
      </c>
      <c r="AR143" s="61" t="str">
        <f t="shared" si="4"/>
        <v/>
      </c>
      <c r="AS143" s="61" t="str">
        <f t="shared" si="4"/>
        <v/>
      </c>
      <c r="AT143" s="61" t="str">
        <f t="shared" si="4"/>
        <v/>
      </c>
      <c r="AU143" s="61" t="str">
        <f t="shared" si="4"/>
        <v/>
      </c>
      <c r="AV143" s="61" t="str">
        <f t="shared" si="4"/>
        <v/>
      </c>
      <c r="AW143" s="61" t="str">
        <f t="shared" si="4"/>
        <v/>
      </c>
      <c r="AX143" s="61" t="str">
        <f t="shared" si="4"/>
        <v/>
      </c>
      <c r="AY143" s="61" t="str">
        <f t="shared" si="4"/>
        <v/>
      </c>
      <c r="AZ143" s="61" t="str">
        <f t="shared" si="4"/>
        <v/>
      </c>
      <c r="BA143" s="61" t="str">
        <f t="shared" si="4"/>
        <v/>
      </c>
      <c r="BB143" s="61" t="str">
        <f t="shared" si="4"/>
        <v/>
      </c>
      <c r="BC143" s="61" t="str">
        <f t="shared" si="4"/>
        <v/>
      </c>
      <c r="BD143" s="61" t="str">
        <f t="shared" si="4"/>
        <v/>
      </c>
      <c r="BE143" s="61" t="str">
        <f t="shared" si="4"/>
        <v/>
      </c>
      <c r="BF143" s="61" t="str">
        <f t="shared" si="4"/>
        <v/>
      </c>
      <c r="BG143" s="61" t="str">
        <f t="shared" si="4"/>
        <v/>
      </c>
      <c r="BH143" s="61" t="str">
        <f t="shared" si="4"/>
        <v/>
      </c>
      <c r="BI143" s="61" t="str">
        <f t="shared" si="4"/>
        <v/>
      </c>
      <c r="BJ143" s="61" t="str">
        <f t="shared" si="4"/>
        <v/>
      </c>
      <c r="BK143" s="61" t="str">
        <f t="shared" si="4"/>
        <v/>
      </c>
      <c r="BL143" s="61" t="str">
        <f t="shared" si="4"/>
        <v>差異あり</v>
      </c>
      <c r="BM143" s="61" t="str">
        <f t="shared" si="4"/>
        <v/>
      </c>
      <c r="BN143" s="61" t="str">
        <f t="shared" ref="BN143:DQ143" si="5">IF(BN141&lt;&gt;BN142,"差異あり","")</f>
        <v/>
      </c>
      <c r="BO143" s="61" t="str">
        <f t="shared" si="5"/>
        <v/>
      </c>
      <c r="BP143" s="61" t="str">
        <f t="shared" si="5"/>
        <v/>
      </c>
      <c r="BQ143" s="61" t="str">
        <f t="shared" si="5"/>
        <v/>
      </c>
      <c r="BR143" s="61" t="str">
        <f t="shared" si="5"/>
        <v/>
      </c>
      <c r="BS143" s="61" t="str">
        <f t="shared" si="5"/>
        <v/>
      </c>
      <c r="BT143" s="61" t="str">
        <f t="shared" si="5"/>
        <v/>
      </c>
      <c r="BU143" s="61" t="str">
        <f t="shared" si="5"/>
        <v/>
      </c>
      <c r="BV143" s="61" t="str">
        <f t="shared" si="5"/>
        <v/>
      </c>
      <c r="BW143" s="61" t="str">
        <f t="shared" si="5"/>
        <v/>
      </c>
      <c r="BX143" s="61" t="str">
        <f t="shared" si="5"/>
        <v/>
      </c>
      <c r="BY143" s="61" t="str">
        <f t="shared" si="5"/>
        <v/>
      </c>
      <c r="BZ143" s="61" t="str">
        <f t="shared" si="5"/>
        <v/>
      </c>
      <c r="CA143" s="61" t="str">
        <f t="shared" si="5"/>
        <v/>
      </c>
      <c r="CB143" s="61" t="str">
        <f t="shared" si="5"/>
        <v/>
      </c>
      <c r="CC143" s="61" t="str">
        <f t="shared" si="5"/>
        <v/>
      </c>
      <c r="CD143" s="61" t="str">
        <f t="shared" si="5"/>
        <v/>
      </c>
      <c r="CE143" s="61" t="str">
        <f t="shared" si="5"/>
        <v/>
      </c>
      <c r="CF143" s="61" t="str">
        <f t="shared" si="5"/>
        <v/>
      </c>
      <c r="CG143" s="61" t="str">
        <f t="shared" si="5"/>
        <v>差異あり</v>
      </c>
      <c r="CH143" s="61" t="str">
        <f t="shared" si="5"/>
        <v/>
      </c>
      <c r="CI143" s="61" t="str">
        <f t="shared" si="5"/>
        <v/>
      </c>
      <c r="CJ143" s="61" t="str">
        <f t="shared" si="5"/>
        <v/>
      </c>
      <c r="CK143" s="61" t="str">
        <f t="shared" si="5"/>
        <v/>
      </c>
      <c r="CL143" s="61" t="str">
        <f t="shared" si="5"/>
        <v/>
      </c>
      <c r="CM143" s="61" t="str">
        <f t="shared" si="5"/>
        <v/>
      </c>
      <c r="CN143" s="61" t="str">
        <f t="shared" si="5"/>
        <v/>
      </c>
      <c r="CO143" s="61" t="str">
        <f t="shared" si="5"/>
        <v/>
      </c>
      <c r="CP143" s="61" t="str">
        <f t="shared" si="5"/>
        <v/>
      </c>
      <c r="CQ143" s="61" t="str">
        <f t="shared" si="5"/>
        <v>差異あり</v>
      </c>
      <c r="CR143" s="61" t="str">
        <f t="shared" si="5"/>
        <v/>
      </c>
      <c r="CS143" s="61" t="str">
        <f t="shared" si="5"/>
        <v/>
      </c>
      <c r="CT143" s="61" t="str">
        <f t="shared" si="5"/>
        <v/>
      </c>
      <c r="CU143" s="61" t="str">
        <f t="shared" si="5"/>
        <v/>
      </c>
      <c r="CV143" s="61" t="str">
        <f t="shared" si="5"/>
        <v/>
      </c>
      <c r="CW143" s="61" t="str">
        <f t="shared" si="5"/>
        <v/>
      </c>
      <c r="CX143" s="61" t="str">
        <f t="shared" si="5"/>
        <v/>
      </c>
      <c r="CY143" s="61" t="str">
        <f t="shared" si="5"/>
        <v/>
      </c>
      <c r="CZ143" s="61" t="str">
        <f t="shared" si="5"/>
        <v/>
      </c>
      <c r="DA143" s="61" t="str">
        <f t="shared" si="5"/>
        <v/>
      </c>
      <c r="DB143" s="61" t="str">
        <f t="shared" si="5"/>
        <v/>
      </c>
      <c r="DC143" s="61" t="str">
        <f t="shared" si="5"/>
        <v/>
      </c>
      <c r="DD143" s="61" t="str">
        <f t="shared" si="5"/>
        <v/>
      </c>
      <c r="DE143" s="61" t="str">
        <f t="shared" si="5"/>
        <v/>
      </c>
      <c r="DF143" s="61" t="str">
        <f t="shared" si="5"/>
        <v/>
      </c>
      <c r="DG143" s="61" t="str">
        <f t="shared" si="5"/>
        <v/>
      </c>
      <c r="DH143" s="61" t="str">
        <f t="shared" si="5"/>
        <v/>
      </c>
      <c r="DI143" s="61" t="str">
        <f t="shared" si="5"/>
        <v/>
      </c>
      <c r="DJ143" s="61" t="str">
        <f t="shared" si="5"/>
        <v/>
      </c>
      <c r="DK143" s="61" t="str">
        <f t="shared" si="5"/>
        <v/>
      </c>
      <c r="DL143" s="61" t="str">
        <f t="shared" si="5"/>
        <v/>
      </c>
      <c r="DM143" s="61" t="str">
        <f t="shared" si="5"/>
        <v/>
      </c>
      <c r="DN143" s="61" t="str">
        <f t="shared" si="5"/>
        <v/>
      </c>
      <c r="DO143" s="61" t="str">
        <f t="shared" si="5"/>
        <v>差異あり</v>
      </c>
      <c r="DP143" s="61" t="str">
        <f t="shared" si="5"/>
        <v/>
      </c>
      <c r="DQ143" s="61" t="str">
        <f t="shared" si="5"/>
        <v/>
      </c>
    </row>
    <row r="144" s="41" customFormat="1" spans="1:122">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c r="BU144" s="43"/>
      <c r="BV144" s="43"/>
      <c r="BW144" s="43"/>
      <c r="BX144" s="43"/>
      <c r="BY144" s="43"/>
      <c r="BZ144" s="43"/>
      <c r="CA144" s="43"/>
      <c r="CB144" s="43"/>
      <c r="CC144" s="43"/>
      <c r="CD144" s="43"/>
      <c r="CE144" s="43"/>
      <c r="CF144" s="43"/>
      <c r="CG144" s="43"/>
      <c r="CH144" s="43"/>
      <c r="CI144" s="43"/>
      <c r="CJ144" s="43"/>
      <c r="CK144" s="43"/>
      <c r="CL144" s="43"/>
      <c r="CM144" s="43"/>
      <c r="CN144" s="43"/>
      <c r="CO144" s="43"/>
      <c r="CP144" s="43"/>
      <c r="CQ144" s="43"/>
      <c r="CR144" s="43"/>
      <c r="CS144" s="43"/>
      <c r="CT144" s="43"/>
      <c r="CU144" s="43"/>
      <c r="CV144" s="43"/>
      <c r="CW144" s="43"/>
      <c r="CX144" s="43"/>
      <c r="CY144" s="43"/>
      <c r="CZ144" s="43"/>
      <c r="DA144" s="43"/>
      <c r="DB144" s="43"/>
      <c r="DC144" s="43"/>
      <c r="DD144" s="43"/>
      <c r="DE144" s="43"/>
      <c r="DF144" s="43"/>
      <c r="DG144" s="43"/>
      <c r="DH144" s="43"/>
      <c r="DI144" s="43"/>
      <c r="DJ144" s="43"/>
      <c r="DK144" s="43"/>
      <c r="DL144" s="43"/>
      <c r="DM144" s="43"/>
      <c r="DN144" s="43"/>
      <c r="DO144" s="43"/>
      <c r="DP144" s="43"/>
      <c r="DQ144" s="43"/>
      <c r="DR144" s="43"/>
    </row>
    <row r="145" s="41" customFormat="1" spans="1:122">
      <c r="A145" s="43"/>
      <c r="B145" s="41" t="s">
        <v>439</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row>
    <row r="146" s="41" customFormat="1" ht="27" spans="1:121">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row>
    <row r="147" s="41" customFormat="1" spans="1:121">
      <c r="A147" s="43" t="s">
        <v>435</v>
      </c>
      <c r="B147" s="45">
        <v>44874</v>
      </c>
      <c r="C147" s="45">
        <v>44874</v>
      </c>
      <c r="D147" s="46" t="s">
        <v>791</v>
      </c>
      <c r="E147" s="46" t="s">
        <v>366</v>
      </c>
      <c r="F147" s="46" t="s">
        <v>583</v>
      </c>
      <c r="G147" s="46" t="s">
        <v>241</v>
      </c>
      <c r="H147" s="47">
        <v>1</v>
      </c>
      <c r="I147" s="47">
        <v>0</v>
      </c>
      <c r="J147" s="46" t="s">
        <v>234</v>
      </c>
      <c r="K147" s="46" t="s">
        <v>369</v>
      </c>
      <c r="L147" s="46" t="s">
        <v>369</v>
      </c>
      <c r="M147" s="45">
        <v>44874</v>
      </c>
      <c r="N147" s="46" t="s">
        <v>792</v>
      </c>
      <c r="O147" s="46" t="s">
        <v>366</v>
      </c>
      <c r="P147" s="47">
        <v>0</v>
      </c>
      <c r="Q147" s="46" t="s">
        <v>586</v>
      </c>
      <c r="R147" s="46" t="s">
        <v>793</v>
      </c>
      <c r="S147" s="47">
        <v>66</v>
      </c>
      <c r="T147" s="46" t="s">
        <v>794</v>
      </c>
      <c r="U147" s="47">
        <v>1</v>
      </c>
      <c r="V147" s="46" t="s">
        <v>241</v>
      </c>
      <c r="W147" s="46" t="s">
        <v>374</v>
      </c>
      <c r="X147" s="46" t="s">
        <v>234</v>
      </c>
      <c r="Y147" s="46" t="s">
        <v>588</v>
      </c>
      <c r="Z147" s="46" t="s">
        <v>376</v>
      </c>
      <c r="AA147" s="46" t="s">
        <v>377</v>
      </c>
      <c r="AB147" s="46" t="s">
        <v>409</v>
      </c>
      <c r="AC147" s="47">
        <v>1461</v>
      </c>
      <c r="AD147" s="46" t="s">
        <v>379</v>
      </c>
      <c r="AE147" s="62">
        <v>44875.2190509259</v>
      </c>
      <c r="AF147" s="46" t="s">
        <v>410</v>
      </c>
      <c r="AG147" s="46" t="s">
        <v>381</v>
      </c>
      <c r="AH147" s="46" t="s">
        <v>212</v>
      </c>
      <c r="AI147" s="46" t="s">
        <v>213</v>
      </c>
      <c r="AJ147" s="46" t="s">
        <v>210</v>
      </c>
      <c r="AK147" s="46" t="s">
        <v>366</v>
      </c>
      <c r="AL147" s="46" t="s">
        <v>382</v>
      </c>
      <c r="AM147" s="46" t="s">
        <v>366</v>
      </c>
      <c r="AN147" s="46" t="s">
        <v>233</v>
      </c>
      <c r="AO147" s="46" t="s">
        <v>366</v>
      </c>
      <c r="AP147" s="46" t="s">
        <v>589</v>
      </c>
      <c r="AQ147" s="46" t="s">
        <v>379</v>
      </c>
      <c r="AR147" s="46" t="s">
        <v>411</v>
      </c>
      <c r="AS147" s="46" t="s">
        <v>366</v>
      </c>
      <c r="AT147" s="46" t="s">
        <v>366</v>
      </c>
      <c r="AU147" s="47">
        <v>0</v>
      </c>
      <c r="AV147" s="46" t="s">
        <v>366</v>
      </c>
      <c r="AW147" s="46" t="s">
        <v>366</v>
      </c>
      <c r="AX147" s="46" t="s">
        <v>366</v>
      </c>
      <c r="AY147" s="46" t="s">
        <v>807</v>
      </c>
      <c r="AZ147" s="46" t="s">
        <v>808</v>
      </c>
      <c r="BA147" s="46" t="s">
        <v>232</v>
      </c>
      <c r="BB147" s="46" t="s">
        <v>379</v>
      </c>
      <c r="BC147" s="46" t="s">
        <v>382</v>
      </c>
      <c r="BD147" s="46" t="s">
        <v>809</v>
      </c>
      <c r="BE147" s="46" t="s">
        <v>382</v>
      </c>
      <c r="BF147" s="46" t="s">
        <v>387</v>
      </c>
      <c r="BG147" s="46" t="s">
        <v>387</v>
      </c>
      <c r="BH147" s="46" t="s">
        <v>240</v>
      </c>
      <c r="BI147" s="46" t="s">
        <v>234</v>
      </c>
      <c r="BJ147" s="46" t="s">
        <v>234</v>
      </c>
      <c r="BK147" s="46" t="s">
        <v>234</v>
      </c>
      <c r="BL147" s="46" t="s">
        <v>234</v>
      </c>
      <c r="BM147" s="46" t="s">
        <v>399</v>
      </c>
      <c r="BN147" s="46" t="s">
        <v>399</v>
      </c>
      <c r="BO147" s="46" t="s">
        <v>399</v>
      </c>
      <c r="BP147" s="46" t="s">
        <v>366</v>
      </c>
      <c r="BQ147" s="46" t="s">
        <v>366</v>
      </c>
      <c r="BR147" s="46" t="s">
        <v>366</v>
      </c>
      <c r="BS147" s="46" t="s">
        <v>523</v>
      </c>
      <c r="BT147" s="46" t="s">
        <v>382</v>
      </c>
      <c r="BU147" s="46" t="s">
        <v>523</v>
      </c>
      <c r="BV147" s="46" t="s">
        <v>382</v>
      </c>
      <c r="BW147" s="46" t="s">
        <v>523</v>
      </c>
      <c r="BX147" s="46" t="s">
        <v>382</v>
      </c>
      <c r="BY147" s="47">
        <v>17</v>
      </c>
      <c r="BZ147" s="47">
        <v>230966</v>
      </c>
      <c r="CA147" s="47">
        <v>0</v>
      </c>
      <c r="CB147" s="47">
        <v>2</v>
      </c>
      <c r="CC147" s="47">
        <v>1</v>
      </c>
      <c r="CD147" s="46" t="s">
        <v>219</v>
      </c>
      <c r="CE147" s="62">
        <v>45083.5817361111</v>
      </c>
      <c r="CF147" s="45" t="s">
        <v>389</v>
      </c>
      <c r="CG147" s="66">
        <v>45083.5791145833</v>
      </c>
      <c r="CH147" s="67">
        <v>0.579108796296296</v>
      </c>
      <c r="CI147" s="45" t="s">
        <v>389</v>
      </c>
      <c r="CJ147" s="46" t="s">
        <v>390</v>
      </c>
      <c r="CK147" s="46" t="s">
        <v>234</v>
      </c>
      <c r="CL147" s="46" t="s">
        <v>234</v>
      </c>
      <c r="CM147" s="46" t="s">
        <v>225</v>
      </c>
      <c r="CN147" s="46" t="s">
        <v>225</v>
      </c>
      <c r="CO147" s="46" t="s">
        <v>366</v>
      </c>
      <c r="CP147" s="46" t="s">
        <v>225</v>
      </c>
      <c r="CQ147" s="46" t="s">
        <v>391</v>
      </c>
      <c r="CR147" s="46" t="s">
        <v>225</v>
      </c>
      <c r="CS147" s="46" t="s">
        <v>234</v>
      </c>
      <c r="CT147" s="46" t="s">
        <v>234</v>
      </c>
      <c r="CU147" s="46" t="s">
        <v>234</v>
      </c>
      <c r="CV147" s="46" t="s">
        <v>225</v>
      </c>
      <c r="CW147" s="46" t="s">
        <v>234</v>
      </c>
      <c r="CX147" s="46" t="s">
        <v>234</v>
      </c>
      <c r="CY147" s="46" t="s">
        <v>234</v>
      </c>
      <c r="CZ147" s="46" t="s">
        <v>234</v>
      </c>
      <c r="DA147" s="46" t="s">
        <v>234</v>
      </c>
      <c r="DB147" s="46" t="s">
        <v>225</v>
      </c>
      <c r="DC147" s="46" t="s">
        <v>234</v>
      </c>
      <c r="DD147" s="46" t="s">
        <v>234</v>
      </c>
      <c r="DE147" s="46" t="s">
        <v>234</v>
      </c>
      <c r="DF147" s="46" t="s">
        <v>234</v>
      </c>
      <c r="DG147" s="46" t="s">
        <v>225</v>
      </c>
      <c r="DH147" s="46" t="s">
        <v>234</v>
      </c>
      <c r="DI147" s="46" t="s">
        <v>225</v>
      </c>
      <c r="DJ147" s="46" t="s">
        <v>225</v>
      </c>
      <c r="DK147" s="46" t="s">
        <v>225</v>
      </c>
      <c r="DL147" s="46" t="s">
        <v>382</v>
      </c>
      <c r="DM147" s="46" t="s">
        <v>382</v>
      </c>
      <c r="DN147" s="46" t="s">
        <v>382</v>
      </c>
      <c r="DO147" s="66">
        <v>45083.5791145833</v>
      </c>
      <c r="DP147" s="66">
        <v>45083.5791145833</v>
      </c>
      <c r="DQ147" s="46" t="s">
        <v>810</v>
      </c>
    </row>
    <row r="148" s="41" customFormat="1" spans="1:121">
      <c r="A148" s="43" t="s">
        <v>436</v>
      </c>
      <c r="B148" s="57">
        <v>44874</v>
      </c>
      <c r="C148" s="57">
        <v>44874</v>
      </c>
      <c r="D148" s="58" t="s">
        <v>791</v>
      </c>
      <c r="E148" s="58" t="s">
        <v>366</v>
      </c>
      <c r="F148" s="58" t="s">
        <v>583</v>
      </c>
      <c r="G148" s="58" t="s">
        <v>241</v>
      </c>
      <c r="H148" s="59">
        <v>1</v>
      </c>
      <c r="I148" s="59">
        <v>0</v>
      </c>
      <c r="J148" s="58" t="s">
        <v>234</v>
      </c>
      <c r="K148" s="58" t="s">
        <v>369</v>
      </c>
      <c r="L148" s="58" t="s">
        <v>369</v>
      </c>
      <c r="M148" s="57">
        <v>44874</v>
      </c>
      <c r="N148" s="58" t="s">
        <v>792</v>
      </c>
      <c r="O148" s="58" t="s">
        <v>366</v>
      </c>
      <c r="P148" s="59">
        <v>0</v>
      </c>
      <c r="Q148" s="58" t="s">
        <v>586</v>
      </c>
      <c r="R148" s="58" t="s">
        <v>793</v>
      </c>
      <c r="S148" s="59">
        <v>66</v>
      </c>
      <c r="T148" s="58" t="s">
        <v>794</v>
      </c>
      <c r="U148" s="59">
        <v>1</v>
      </c>
      <c r="V148" s="58" t="s">
        <v>241</v>
      </c>
      <c r="W148" s="58" t="s">
        <v>374</v>
      </c>
      <c r="X148" s="58" t="s">
        <v>234</v>
      </c>
      <c r="Y148" s="58" t="s">
        <v>588</v>
      </c>
      <c r="Z148" s="58" t="s">
        <v>376</v>
      </c>
      <c r="AA148" s="58" t="s">
        <v>377</v>
      </c>
      <c r="AB148" s="58" t="s">
        <v>409</v>
      </c>
      <c r="AC148" s="59">
        <v>1461</v>
      </c>
      <c r="AD148" s="58" t="s">
        <v>379</v>
      </c>
      <c r="AE148" s="65">
        <v>44875.2190509259</v>
      </c>
      <c r="AF148" s="58" t="s">
        <v>410</v>
      </c>
      <c r="AG148" s="58" t="s">
        <v>381</v>
      </c>
      <c r="AH148" s="58" t="s">
        <v>212</v>
      </c>
      <c r="AI148" s="58" t="s">
        <v>213</v>
      </c>
      <c r="AJ148" s="58" t="s">
        <v>210</v>
      </c>
      <c r="AK148" s="58" t="s">
        <v>366</v>
      </c>
      <c r="AL148" s="58" t="s">
        <v>382</v>
      </c>
      <c r="AM148" s="58" t="s">
        <v>366</v>
      </c>
      <c r="AN148" s="58" t="s">
        <v>233</v>
      </c>
      <c r="AO148" s="58" t="s">
        <v>366</v>
      </c>
      <c r="AP148" s="58" t="s">
        <v>589</v>
      </c>
      <c r="AQ148" s="58" t="s">
        <v>379</v>
      </c>
      <c r="AR148" s="58" t="s">
        <v>411</v>
      </c>
      <c r="AS148" s="58" t="s">
        <v>366</v>
      </c>
      <c r="AT148" s="58" t="s">
        <v>366</v>
      </c>
      <c r="AU148" s="59">
        <v>0</v>
      </c>
      <c r="AV148" s="58" t="s">
        <v>366</v>
      </c>
      <c r="AW148" s="58" t="s">
        <v>366</v>
      </c>
      <c r="AX148" s="58" t="s">
        <v>366</v>
      </c>
      <c r="AY148" s="58" t="s">
        <v>807</v>
      </c>
      <c r="AZ148" s="58" t="s">
        <v>808</v>
      </c>
      <c r="BA148" s="58" t="s">
        <v>232</v>
      </c>
      <c r="BB148" s="58" t="s">
        <v>379</v>
      </c>
      <c r="BC148" s="58" t="s">
        <v>382</v>
      </c>
      <c r="BD148" s="58" t="s">
        <v>809</v>
      </c>
      <c r="BE148" s="58" t="s">
        <v>382</v>
      </c>
      <c r="BF148" s="58" t="s">
        <v>387</v>
      </c>
      <c r="BG148" s="58" t="s">
        <v>387</v>
      </c>
      <c r="BH148" s="58" t="s">
        <v>240</v>
      </c>
      <c r="BI148" s="58" t="s">
        <v>234</v>
      </c>
      <c r="BJ148" s="58" t="s">
        <v>234</v>
      </c>
      <c r="BK148" s="58" t="s">
        <v>234</v>
      </c>
      <c r="BL148" s="58" t="s">
        <v>225</v>
      </c>
      <c r="BM148" s="58" t="s">
        <v>399</v>
      </c>
      <c r="BN148" s="58" t="s">
        <v>399</v>
      </c>
      <c r="BO148" s="58" t="s">
        <v>399</v>
      </c>
      <c r="BP148" s="58" t="s">
        <v>366</v>
      </c>
      <c r="BQ148" s="58" t="s">
        <v>366</v>
      </c>
      <c r="BR148" s="58" t="s">
        <v>366</v>
      </c>
      <c r="BS148" s="58" t="s">
        <v>523</v>
      </c>
      <c r="BT148" s="58" t="s">
        <v>382</v>
      </c>
      <c r="BU148" s="58" t="s">
        <v>523</v>
      </c>
      <c r="BV148" s="58" t="s">
        <v>382</v>
      </c>
      <c r="BW148" s="58" t="s">
        <v>523</v>
      </c>
      <c r="BX148" s="58" t="s">
        <v>382</v>
      </c>
      <c r="BY148" s="59">
        <v>17</v>
      </c>
      <c r="BZ148" s="59">
        <v>230966</v>
      </c>
      <c r="CA148" s="59">
        <v>0</v>
      </c>
      <c r="CB148" s="59">
        <v>2</v>
      </c>
      <c r="CC148" s="59">
        <v>1</v>
      </c>
      <c r="CD148" s="58" t="s">
        <v>219</v>
      </c>
      <c r="CE148" s="65">
        <v>45083.5817361111</v>
      </c>
      <c r="CF148" s="57" t="s">
        <v>389</v>
      </c>
      <c r="CG148" s="72">
        <v>45083.6511273495</v>
      </c>
      <c r="CH148" s="73">
        <v>0.579108796296296</v>
      </c>
      <c r="CI148" s="57" t="s">
        <v>389</v>
      </c>
      <c r="CJ148" s="58" t="s">
        <v>390</v>
      </c>
      <c r="CK148" s="58" t="s">
        <v>234</v>
      </c>
      <c r="CL148" s="58" t="s">
        <v>234</v>
      </c>
      <c r="CM148" s="58" t="s">
        <v>225</v>
      </c>
      <c r="CN148" s="58" t="s">
        <v>225</v>
      </c>
      <c r="CO148" s="58" t="s">
        <v>366</v>
      </c>
      <c r="CP148" s="58" t="s">
        <v>225</v>
      </c>
      <c r="CQ148" s="58" t="s">
        <v>432</v>
      </c>
      <c r="CR148" s="58" t="s">
        <v>225</v>
      </c>
      <c r="CS148" s="58" t="s">
        <v>234</v>
      </c>
      <c r="CT148" s="58" t="s">
        <v>234</v>
      </c>
      <c r="CU148" s="58" t="s">
        <v>234</v>
      </c>
      <c r="CV148" s="58" t="s">
        <v>225</v>
      </c>
      <c r="CW148" s="58" t="s">
        <v>234</v>
      </c>
      <c r="CX148" s="58" t="s">
        <v>234</v>
      </c>
      <c r="CY148" s="58" t="s">
        <v>234</v>
      </c>
      <c r="CZ148" s="58" t="s">
        <v>234</v>
      </c>
      <c r="DA148" s="58" t="s">
        <v>234</v>
      </c>
      <c r="DB148" s="58" t="s">
        <v>225</v>
      </c>
      <c r="DC148" s="58" t="s">
        <v>234</v>
      </c>
      <c r="DD148" s="58" t="s">
        <v>234</v>
      </c>
      <c r="DE148" s="58" t="s">
        <v>234</v>
      </c>
      <c r="DF148" s="58" t="s">
        <v>234</v>
      </c>
      <c r="DG148" s="58" t="s">
        <v>225</v>
      </c>
      <c r="DH148" s="58" t="s">
        <v>234</v>
      </c>
      <c r="DI148" s="58" t="s">
        <v>225</v>
      </c>
      <c r="DJ148" s="58" t="s">
        <v>225</v>
      </c>
      <c r="DK148" s="58" t="s">
        <v>225</v>
      </c>
      <c r="DL148" s="58" t="s">
        <v>382</v>
      </c>
      <c r="DM148" s="58" t="s">
        <v>382</v>
      </c>
      <c r="DN148" s="58" t="s">
        <v>382</v>
      </c>
      <c r="DO148" s="72">
        <v>45083.6511273495</v>
      </c>
      <c r="DP148" s="72">
        <v>45083.5791145833</v>
      </c>
      <c r="DQ148" s="58" t="s">
        <v>810</v>
      </c>
    </row>
    <row r="149" s="41" customFormat="1" spans="1:121">
      <c r="A149" s="43"/>
      <c r="B149" s="61" t="str">
        <f t="shared" ref="B149:BM149" si="6">IF(B147&lt;&gt;B148,"差異あり","")</f>
        <v/>
      </c>
      <c r="C149" s="61" t="str">
        <f t="shared" si="6"/>
        <v/>
      </c>
      <c r="D149" s="61" t="str">
        <f t="shared" si="6"/>
        <v/>
      </c>
      <c r="E149" s="61" t="str">
        <f t="shared" si="6"/>
        <v/>
      </c>
      <c r="F149" s="61" t="str">
        <f t="shared" si="6"/>
        <v/>
      </c>
      <c r="G149" s="61" t="str">
        <f t="shared" si="6"/>
        <v/>
      </c>
      <c r="H149" s="61" t="str">
        <f t="shared" si="6"/>
        <v/>
      </c>
      <c r="I149" s="61" t="str">
        <f t="shared" si="6"/>
        <v/>
      </c>
      <c r="J149" s="61" t="str">
        <f t="shared" si="6"/>
        <v/>
      </c>
      <c r="K149" s="61" t="str">
        <f t="shared" si="6"/>
        <v/>
      </c>
      <c r="L149" s="61" t="str">
        <f t="shared" si="6"/>
        <v/>
      </c>
      <c r="M149" s="61" t="str">
        <f t="shared" si="6"/>
        <v/>
      </c>
      <c r="N149" s="61" t="str">
        <f t="shared" si="6"/>
        <v/>
      </c>
      <c r="O149" s="61" t="str">
        <f t="shared" si="6"/>
        <v/>
      </c>
      <c r="P149" s="61" t="str">
        <f t="shared" si="6"/>
        <v/>
      </c>
      <c r="Q149" s="61" t="str">
        <f t="shared" si="6"/>
        <v/>
      </c>
      <c r="R149" s="61" t="str">
        <f t="shared" si="6"/>
        <v/>
      </c>
      <c r="S149" s="61" t="str">
        <f t="shared" si="6"/>
        <v/>
      </c>
      <c r="T149" s="61" t="str">
        <f t="shared" si="6"/>
        <v/>
      </c>
      <c r="U149" s="61" t="str">
        <f t="shared" si="6"/>
        <v/>
      </c>
      <c r="V149" s="61" t="str">
        <f t="shared" si="6"/>
        <v/>
      </c>
      <c r="W149" s="61" t="str">
        <f t="shared" si="6"/>
        <v/>
      </c>
      <c r="X149" s="61" t="str">
        <f t="shared" si="6"/>
        <v/>
      </c>
      <c r="Y149" s="61" t="str">
        <f t="shared" si="6"/>
        <v/>
      </c>
      <c r="Z149" s="61" t="str">
        <f t="shared" si="6"/>
        <v/>
      </c>
      <c r="AA149" s="61" t="str">
        <f t="shared" si="6"/>
        <v/>
      </c>
      <c r="AB149" s="61" t="str">
        <f t="shared" si="6"/>
        <v/>
      </c>
      <c r="AC149" s="61" t="str">
        <f t="shared" si="6"/>
        <v/>
      </c>
      <c r="AD149" s="61" t="str">
        <f t="shared" si="6"/>
        <v/>
      </c>
      <c r="AE149" s="61" t="str">
        <f t="shared" si="6"/>
        <v/>
      </c>
      <c r="AF149" s="61" t="str">
        <f t="shared" si="6"/>
        <v/>
      </c>
      <c r="AG149" s="61" t="str">
        <f t="shared" si="6"/>
        <v/>
      </c>
      <c r="AH149" s="61" t="str">
        <f t="shared" si="6"/>
        <v/>
      </c>
      <c r="AI149" s="61" t="str">
        <f t="shared" si="6"/>
        <v/>
      </c>
      <c r="AJ149" s="61" t="str">
        <f t="shared" si="6"/>
        <v/>
      </c>
      <c r="AK149" s="61" t="str">
        <f t="shared" si="6"/>
        <v/>
      </c>
      <c r="AL149" s="61" t="str">
        <f t="shared" si="6"/>
        <v/>
      </c>
      <c r="AM149" s="61" t="str">
        <f t="shared" si="6"/>
        <v/>
      </c>
      <c r="AN149" s="61" t="str">
        <f t="shared" si="6"/>
        <v/>
      </c>
      <c r="AO149" s="61" t="str">
        <f t="shared" si="6"/>
        <v/>
      </c>
      <c r="AP149" s="61" t="str">
        <f t="shared" si="6"/>
        <v/>
      </c>
      <c r="AQ149" s="61" t="str">
        <f t="shared" si="6"/>
        <v/>
      </c>
      <c r="AR149" s="61" t="str">
        <f t="shared" si="6"/>
        <v/>
      </c>
      <c r="AS149" s="61" t="str">
        <f t="shared" si="6"/>
        <v/>
      </c>
      <c r="AT149" s="61" t="str">
        <f t="shared" si="6"/>
        <v/>
      </c>
      <c r="AU149" s="61" t="str">
        <f t="shared" si="6"/>
        <v/>
      </c>
      <c r="AV149" s="61" t="str">
        <f t="shared" si="6"/>
        <v/>
      </c>
      <c r="AW149" s="61" t="str">
        <f t="shared" si="6"/>
        <v/>
      </c>
      <c r="AX149" s="61" t="str">
        <f t="shared" si="6"/>
        <v/>
      </c>
      <c r="AY149" s="61" t="str">
        <f t="shared" si="6"/>
        <v/>
      </c>
      <c r="AZ149" s="61" t="str">
        <f t="shared" si="6"/>
        <v/>
      </c>
      <c r="BA149" s="61" t="str">
        <f t="shared" si="6"/>
        <v/>
      </c>
      <c r="BB149" s="61" t="str">
        <f t="shared" si="6"/>
        <v/>
      </c>
      <c r="BC149" s="61" t="str">
        <f t="shared" si="6"/>
        <v/>
      </c>
      <c r="BD149" s="61" t="str">
        <f t="shared" si="6"/>
        <v/>
      </c>
      <c r="BE149" s="61" t="str">
        <f t="shared" si="6"/>
        <v/>
      </c>
      <c r="BF149" s="61" t="str">
        <f t="shared" si="6"/>
        <v/>
      </c>
      <c r="BG149" s="61" t="str">
        <f t="shared" si="6"/>
        <v/>
      </c>
      <c r="BH149" s="61" t="str">
        <f t="shared" si="6"/>
        <v/>
      </c>
      <c r="BI149" s="61" t="str">
        <f t="shared" si="6"/>
        <v/>
      </c>
      <c r="BJ149" s="61" t="str">
        <f t="shared" si="6"/>
        <v/>
      </c>
      <c r="BK149" s="61" t="str">
        <f t="shared" si="6"/>
        <v/>
      </c>
      <c r="BL149" s="61" t="str">
        <f t="shared" si="6"/>
        <v>差異あり</v>
      </c>
      <c r="BM149" s="61" t="str">
        <f t="shared" si="6"/>
        <v/>
      </c>
      <c r="BN149" s="61" t="str">
        <f t="shared" ref="BN149:DQ149" si="7">IF(BN147&lt;&gt;BN148,"差異あり","")</f>
        <v/>
      </c>
      <c r="BO149" s="61" t="str">
        <f t="shared" si="7"/>
        <v/>
      </c>
      <c r="BP149" s="61" t="str">
        <f t="shared" si="7"/>
        <v/>
      </c>
      <c r="BQ149" s="61" t="str">
        <f t="shared" si="7"/>
        <v/>
      </c>
      <c r="BR149" s="61" t="str">
        <f t="shared" si="7"/>
        <v/>
      </c>
      <c r="BS149" s="61" t="str">
        <f t="shared" si="7"/>
        <v/>
      </c>
      <c r="BT149" s="61" t="str">
        <f t="shared" si="7"/>
        <v/>
      </c>
      <c r="BU149" s="61" t="str">
        <f t="shared" si="7"/>
        <v/>
      </c>
      <c r="BV149" s="61" t="str">
        <f t="shared" si="7"/>
        <v/>
      </c>
      <c r="BW149" s="61" t="str">
        <f t="shared" si="7"/>
        <v/>
      </c>
      <c r="BX149" s="61" t="str">
        <f t="shared" si="7"/>
        <v/>
      </c>
      <c r="BY149" s="61" t="str">
        <f t="shared" si="7"/>
        <v/>
      </c>
      <c r="BZ149" s="61" t="str">
        <f t="shared" si="7"/>
        <v/>
      </c>
      <c r="CA149" s="61" t="str">
        <f t="shared" si="7"/>
        <v/>
      </c>
      <c r="CB149" s="61" t="str">
        <f t="shared" si="7"/>
        <v/>
      </c>
      <c r="CC149" s="61" t="str">
        <f t="shared" si="7"/>
        <v/>
      </c>
      <c r="CD149" s="61" t="str">
        <f t="shared" si="7"/>
        <v/>
      </c>
      <c r="CE149" s="61" t="str">
        <f t="shared" si="7"/>
        <v/>
      </c>
      <c r="CF149" s="61" t="str">
        <f t="shared" si="7"/>
        <v/>
      </c>
      <c r="CG149" s="61" t="str">
        <f t="shared" si="7"/>
        <v>差異あり</v>
      </c>
      <c r="CH149" s="61" t="str">
        <f t="shared" si="7"/>
        <v/>
      </c>
      <c r="CI149" s="61" t="str">
        <f t="shared" si="7"/>
        <v/>
      </c>
      <c r="CJ149" s="61" t="str">
        <f t="shared" si="7"/>
        <v/>
      </c>
      <c r="CK149" s="61" t="str">
        <f t="shared" si="7"/>
        <v/>
      </c>
      <c r="CL149" s="61" t="str">
        <f t="shared" si="7"/>
        <v/>
      </c>
      <c r="CM149" s="61" t="str">
        <f t="shared" si="7"/>
        <v/>
      </c>
      <c r="CN149" s="61" t="str">
        <f t="shared" si="7"/>
        <v/>
      </c>
      <c r="CO149" s="61" t="str">
        <f t="shared" si="7"/>
        <v/>
      </c>
      <c r="CP149" s="61" t="str">
        <f t="shared" si="7"/>
        <v/>
      </c>
      <c r="CQ149" s="61" t="str">
        <f t="shared" si="7"/>
        <v>差異あり</v>
      </c>
      <c r="CR149" s="61" t="str">
        <f t="shared" si="7"/>
        <v/>
      </c>
      <c r="CS149" s="61" t="str">
        <f t="shared" si="7"/>
        <v/>
      </c>
      <c r="CT149" s="61" t="str">
        <f t="shared" si="7"/>
        <v/>
      </c>
      <c r="CU149" s="61" t="str">
        <f t="shared" si="7"/>
        <v/>
      </c>
      <c r="CV149" s="61" t="str">
        <f t="shared" si="7"/>
        <v/>
      </c>
      <c r="CW149" s="61" t="str">
        <f t="shared" si="7"/>
        <v/>
      </c>
      <c r="CX149" s="61" t="str">
        <f t="shared" si="7"/>
        <v/>
      </c>
      <c r="CY149" s="61" t="str">
        <f t="shared" si="7"/>
        <v/>
      </c>
      <c r="CZ149" s="61" t="str">
        <f t="shared" si="7"/>
        <v/>
      </c>
      <c r="DA149" s="61" t="str">
        <f t="shared" si="7"/>
        <v/>
      </c>
      <c r="DB149" s="61" t="str">
        <f t="shared" si="7"/>
        <v/>
      </c>
      <c r="DC149" s="61" t="str">
        <f t="shared" si="7"/>
        <v/>
      </c>
      <c r="DD149" s="61" t="str">
        <f t="shared" si="7"/>
        <v/>
      </c>
      <c r="DE149" s="61" t="str">
        <f t="shared" si="7"/>
        <v/>
      </c>
      <c r="DF149" s="61" t="str">
        <f t="shared" si="7"/>
        <v/>
      </c>
      <c r="DG149" s="61" t="str">
        <f t="shared" si="7"/>
        <v/>
      </c>
      <c r="DH149" s="61" t="str">
        <f t="shared" si="7"/>
        <v/>
      </c>
      <c r="DI149" s="61" t="str">
        <f t="shared" si="7"/>
        <v/>
      </c>
      <c r="DJ149" s="61" t="str">
        <f t="shared" si="7"/>
        <v/>
      </c>
      <c r="DK149" s="61" t="str">
        <f t="shared" si="7"/>
        <v/>
      </c>
      <c r="DL149" s="61" t="str">
        <f t="shared" si="7"/>
        <v/>
      </c>
      <c r="DM149" s="61" t="str">
        <f t="shared" si="7"/>
        <v/>
      </c>
      <c r="DN149" s="61" t="str">
        <f t="shared" si="7"/>
        <v/>
      </c>
      <c r="DO149" s="61" t="str">
        <f t="shared" si="7"/>
        <v>差異あり</v>
      </c>
      <c r="DP149" s="61" t="str">
        <f t="shared" si="7"/>
        <v/>
      </c>
      <c r="DQ149" s="61" t="str">
        <f t="shared" si="7"/>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ht="30.75" spans="1:122">
      <c r="A151" s="23" t="s">
        <v>826</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1" customFormat="1" spans="1:12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c r="BU152" s="43"/>
      <c r="BV152" s="43"/>
      <c r="BW152" s="43"/>
      <c r="BX152" s="43"/>
      <c r="BY152" s="43"/>
      <c r="BZ152" s="43"/>
      <c r="CA152" s="43"/>
      <c r="CB152" s="43"/>
      <c r="CC152" s="43"/>
      <c r="CD152" s="43"/>
      <c r="CE152" s="43"/>
      <c r="CF152" s="43"/>
      <c r="CG152" s="43"/>
      <c r="CH152" s="43"/>
      <c r="CI152" s="43"/>
      <c r="CJ152" s="43"/>
      <c r="CK152" s="43"/>
      <c r="CL152" s="43"/>
      <c r="CM152" s="43"/>
      <c r="CN152" s="43"/>
      <c r="CO152" s="43"/>
      <c r="CP152" s="43"/>
      <c r="CQ152" s="43"/>
      <c r="CR152" s="43"/>
      <c r="CS152" s="43"/>
      <c r="CT152" s="43"/>
      <c r="CU152" s="43"/>
      <c r="CV152" s="43"/>
      <c r="CW152" s="43"/>
      <c r="CX152" s="43"/>
      <c r="CY152" s="43"/>
      <c r="CZ152" s="43"/>
      <c r="DA152" s="43"/>
      <c r="DB152" s="43"/>
      <c r="DC152" s="43"/>
      <c r="DD152" s="43"/>
      <c r="DE152" s="43"/>
      <c r="DF152" s="43"/>
      <c r="DG152" s="43"/>
      <c r="DH152" s="43"/>
      <c r="DI152" s="43"/>
      <c r="DJ152" s="43"/>
      <c r="DK152" s="43"/>
      <c r="DL152" s="43"/>
      <c r="DM152" s="43"/>
      <c r="DN152" s="43"/>
      <c r="DO152" s="43"/>
      <c r="DP152" s="43"/>
      <c r="DQ152" s="43"/>
      <c r="DR152" s="43"/>
    </row>
    <row r="153" s="41" customFormat="1" spans="1:122">
      <c r="A153" s="43"/>
      <c r="B153" s="41" t="s">
        <v>434</v>
      </c>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c r="BU153" s="43"/>
      <c r="BV153" s="43"/>
      <c r="BW153" s="43"/>
      <c r="BX153" s="43"/>
      <c r="BY153" s="43"/>
      <c r="BZ153" s="43"/>
      <c r="CA153" s="43"/>
      <c r="CB153" s="43"/>
      <c r="CC153" s="43"/>
      <c r="CD153" s="43"/>
      <c r="CE153" s="43"/>
      <c r="CF153" s="43"/>
      <c r="CG153" s="43"/>
      <c r="CH153" s="43"/>
      <c r="CI153" s="43"/>
      <c r="CJ153" s="43"/>
      <c r="CK153" s="43"/>
      <c r="CL153" s="43"/>
      <c r="CM153" s="43"/>
      <c r="CN153" s="43"/>
      <c r="CO153" s="43"/>
      <c r="CP153" s="43"/>
      <c r="CQ153" s="43"/>
      <c r="CR153" s="43"/>
      <c r="CS153" s="43"/>
      <c r="CT153" s="43"/>
      <c r="CU153" s="43"/>
      <c r="CV153" s="43"/>
      <c r="CW153" s="43"/>
      <c r="CX153" s="43"/>
      <c r="CY153" s="43"/>
      <c r="CZ153" s="43"/>
      <c r="DA153" s="43"/>
      <c r="DB153" s="43"/>
      <c r="DC153" s="43"/>
      <c r="DD153" s="43"/>
      <c r="DE153" s="43"/>
      <c r="DF153" s="43"/>
      <c r="DG153" s="43"/>
      <c r="DH153" s="43"/>
      <c r="DI153" s="43"/>
      <c r="DJ153" s="43"/>
      <c r="DK153" s="43"/>
      <c r="DL153" s="43"/>
      <c r="DM153" s="43"/>
      <c r="DN153" s="43"/>
      <c r="DO153" s="43"/>
      <c r="DP153" s="43"/>
      <c r="DQ153" s="43"/>
      <c r="DR153" s="43"/>
    </row>
    <row r="154" s="41" customFormat="1" ht="27" spans="1:122">
      <c r="A154" s="43"/>
      <c r="B154" s="60" t="s">
        <v>249</v>
      </c>
      <c r="C154" s="60" t="s">
        <v>250</v>
      </c>
      <c r="D154" s="60" t="s">
        <v>251</v>
      </c>
      <c r="E154" s="60" t="s">
        <v>252</v>
      </c>
      <c r="F154" s="60" t="s">
        <v>253</v>
      </c>
      <c r="G154" s="60" t="s">
        <v>156</v>
      </c>
      <c r="H154" s="60" t="s">
        <v>254</v>
      </c>
      <c r="I154" s="60" t="s">
        <v>255</v>
      </c>
      <c r="J154" s="60" t="s">
        <v>256</v>
      </c>
      <c r="K154" s="60" t="s">
        <v>257</v>
      </c>
      <c r="L154" s="60" t="s">
        <v>258</v>
      </c>
      <c r="M154" s="60" t="s">
        <v>259</v>
      </c>
      <c r="N154" s="60" t="s">
        <v>260</v>
      </c>
      <c r="O154" s="60" t="s">
        <v>261</v>
      </c>
      <c r="P154" s="60" t="s">
        <v>262</v>
      </c>
      <c r="Q154" s="60" t="s">
        <v>263</v>
      </c>
      <c r="R154" s="60" t="s">
        <v>264</v>
      </c>
      <c r="S154" s="60" t="s">
        <v>265</v>
      </c>
      <c r="T154" s="60" t="s">
        <v>266</v>
      </c>
      <c r="U154" s="60" t="s">
        <v>267</v>
      </c>
      <c r="V154" s="60" t="s">
        <v>268</v>
      </c>
      <c r="W154" s="60" t="s">
        <v>269</v>
      </c>
      <c r="X154" s="60" t="s">
        <v>270</v>
      </c>
      <c r="Y154" s="60" t="s">
        <v>271</v>
      </c>
      <c r="Z154" s="60" t="s">
        <v>272</v>
      </c>
      <c r="AA154" s="60" t="s">
        <v>273</v>
      </c>
      <c r="AB154" s="60" t="s">
        <v>274</v>
      </c>
      <c r="AC154" s="60" t="s">
        <v>275</v>
      </c>
      <c r="AD154" s="60" t="s">
        <v>276</v>
      </c>
      <c r="AE154" s="60" t="s">
        <v>277</v>
      </c>
      <c r="AF154" s="60" t="s">
        <v>278</v>
      </c>
      <c r="AG154" s="60" t="s">
        <v>279</v>
      </c>
      <c r="AH154" s="60" t="s">
        <v>159</v>
      </c>
      <c r="AI154" s="60" t="s">
        <v>280</v>
      </c>
      <c r="AJ154" s="60" t="s">
        <v>157</v>
      </c>
      <c r="AK154" s="60" t="s">
        <v>281</v>
      </c>
      <c r="AL154" s="60" t="s">
        <v>282</v>
      </c>
      <c r="AM154" s="60" t="s">
        <v>283</v>
      </c>
      <c r="AN154" s="60" t="s">
        <v>284</v>
      </c>
      <c r="AO154" s="60" t="s">
        <v>285</v>
      </c>
      <c r="AP154" s="60" t="s">
        <v>286</v>
      </c>
      <c r="AQ154" s="60" t="s">
        <v>287</v>
      </c>
      <c r="AR154" s="60" t="s">
        <v>288</v>
      </c>
      <c r="AS154" s="60" t="s">
        <v>289</v>
      </c>
      <c r="AT154" s="60" t="s">
        <v>290</v>
      </c>
      <c r="AU154" s="60" t="s">
        <v>291</v>
      </c>
      <c r="AV154" s="60" t="s">
        <v>292</v>
      </c>
      <c r="AW154" s="60" t="s">
        <v>293</v>
      </c>
      <c r="AX154" s="60" t="s">
        <v>294</v>
      </c>
      <c r="AY154" s="60" t="s">
        <v>295</v>
      </c>
      <c r="AZ154" s="60" t="s">
        <v>296</v>
      </c>
      <c r="BA154" s="60" t="s">
        <v>297</v>
      </c>
      <c r="BB154" s="60" t="s">
        <v>298</v>
      </c>
      <c r="BC154" s="60" t="s">
        <v>299</v>
      </c>
      <c r="BD154" s="60" t="s">
        <v>300</v>
      </c>
      <c r="BE154" s="60" t="s">
        <v>301</v>
      </c>
      <c r="BF154" s="60" t="s">
        <v>302</v>
      </c>
      <c r="BG154" s="60" t="s">
        <v>303</v>
      </c>
      <c r="BH154" s="60" t="s">
        <v>304</v>
      </c>
      <c r="BI154" s="60" t="s">
        <v>305</v>
      </c>
      <c r="BJ154" s="60" t="s">
        <v>306</v>
      </c>
      <c r="BK154" s="60" t="s">
        <v>307</v>
      </c>
      <c r="BL154" s="60" t="s">
        <v>308</v>
      </c>
      <c r="BM154" s="60" t="s">
        <v>309</v>
      </c>
      <c r="BN154" s="60" t="s">
        <v>310</v>
      </c>
      <c r="BO154" s="60" t="s">
        <v>311</v>
      </c>
      <c r="BP154" s="60" t="s">
        <v>312</v>
      </c>
      <c r="BQ154" s="60" t="s">
        <v>313</v>
      </c>
      <c r="BR154" s="60" t="s">
        <v>314</v>
      </c>
      <c r="BS154" s="60" t="s">
        <v>315</v>
      </c>
      <c r="BT154" s="60" t="s">
        <v>316</v>
      </c>
      <c r="BU154" s="60" t="s">
        <v>317</v>
      </c>
      <c r="BV154" s="60" t="s">
        <v>318</v>
      </c>
      <c r="BW154" s="60" t="s">
        <v>319</v>
      </c>
      <c r="BX154" s="60" t="s">
        <v>320</v>
      </c>
      <c r="BY154" s="60" t="s">
        <v>321</v>
      </c>
      <c r="BZ154" s="60" t="s">
        <v>322</v>
      </c>
      <c r="CA154" s="60" t="s">
        <v>323</v>
      </c>
      <c r="CB154" s="60" t="s">
        <v>324</v>
      </c>
      <c r="CC154" s="60" t="s">
        <v>325</v>
      </c>
      <c r="CD154" s="60" t="s">
        <v>326</v>
      </c>
      <c r="CE154" s="60" t="s">
        <v>327</v>
      </c>
      <c r="CF154" s="60" t="s">
        <v>328</v>
      </c>
      <c r="CG154" s="60" t="s">
        <v>329</v>
      </c>
      <c r="CH154" s="60" t="s">
        <v>330</v>
      </c>
      <c r="CI154" s="60" t="s">
        <v>331</v>
      </c>
      <c r="CJ154" s="60" t="s">
        <v>332</v>
      </c>
      <c r="CK154" s="60" t="s">
        <v>333</v>
      </c>
      <c r="CL154" s="60" t="s">
        <v>334</v>
      </c>
      <c r="CM154" s="60" t="s">
        <v>335</v>
      </c>
      <c r="CN154" s="60" t="s">
        <v>336</v>
      </c>
      <c r="CO154" s="60" t="s">
        <v>337</v>
      </c>
      <c r="CP154" s="60" t="s">
        <v>338</v>
      </c>
      <c r="CQ154" s="60" t="s">
        <v>339</v>
      </c>
      <c r="CR154" s="60" t="s">
        <v>340</v>
      </c>
      <c r="CS154" s="60" t="s">
        <v>341</v>
      </c>
      <c r="CT154" s="60" t="s">
        <v>342</v>
      </c>
      <c r="CU154" s="60" t="s">
        <v>343</v>
      </c>
      <c r="CV154" s="60" t="s">
        <v>344</v>
      </c>
      <c r="CW154" s="60" t="s">
        <v>345</v>
      </c>
      <c r="CX154" s="60" t="s">
        <v>346</v>
      </c>
      <c r="CY154" s="60" t="s">
        <v>347</v>
      </c>
      <c r="CZ154" s="60" t="s">
        <v>348</v>
      </c>
      <c r="DA154" s="60" t="s">
        <v>349</v>
      </c>
      <c r="DB154" s="60" t="s">
        <v>350</v>
      </c>
      <c r="DC154" s="60" t="s">
        <v>351</v>
      </c>
      <c r="DD154" s="60" t="s">
        <v>352</v>
      </c>
      <c r="DE154" s="60" t="s">
        <v>353</v>
      </c>
      <c r="DF154" s="60" t="s">
        <v>354</v>
      </c>
      <c r="DG154" s="60" t="s">
        <v>355</v>
      </c>
      <c r="DH154" s="60" t="s">
        <v>356</v>
      </c>
      <c r="DI154" s="60" t="s">
        <v>357</v>
      </c>
      <c r="DJ154" s="60" t="s">
        <v>358</v>
      </c>
      <c r="DK154" s="60" t="s">
        <v>359</v>
      </c>
      <c r="DL154" s="60" t="s">
        <v>360</v>
      </c>
      <c r="DM154" s="60" t="s">
        <v>361</v>
      </c>
      <c r="DN154" s="60" t="s">
        <v>362</v>
      </c>
      <c r="DO154" s="60" t="s">
        <v>208</v>
      </c>
      <c r="DP154" s="60" t="s">
        <v>363</v>
      </c>
      <c r="DQ154" s="60" t="s">
        <v>364</v>
      </c>
      <c r="DR154"/>
    </row>
    <row r="155" s="41" customFormat="1" spans="1:122">
      <c r="A155" s="43" t="s">
        <v>441</v>
      </c>
      <c r="B155" s="75">
        <v>44874</v>
      </c>
      <c r="C155" s="75">
        <v>44874</v>
      </c>
      <c r="D155" s="76" t="s">
        <v>791</v>
      </c>
      <c r="E155" s="76" t="s">
        <v>366</v>
      </c>
      <c r="F155" s="76" t="s">
        <v>583</v>
      </c>
      <c r="G155" s="76" t="s">
        <v>584</v>
      </c>
      <c r="H155" s="77">
        <v>1</v>
      </c>
      <c r="I155" s="77">
        <v>0</v>
      </c>
      <c r="J155" s="76" t="s">
        <v>234</v>
      </c>
      <c r="K155" s="76" t="s">
        <v>369</v>
      </c>
      <c r="L155" s="76" t="s">
        <v>369</v>
      </c>
      <c r="M155" s="75">
        <v>44874</v>
      </c>
      <c r="N155" s="76" t="s">
        <v>792</v>
      </c>
      <c r="O155" s="76" t="s">
        <v>366</v>
      </c>
      <c r="P155" s="77">
        <v>0</v>
      </c>
      <c r="Q155" s="76" t="s">
        <v>586</v>
      </c>
      <c r="R155" s="76" t="s">
        <v>793</v>
      </c>
      <c r="S155" s="77">
        <v>66</v>
      </c>
      <c r="T155" s="76" t="s">
        <v>794</v>
      </c>
      <c r="U155" s="77">
        <v>1</v>
      </c>
      <c r="V155" s="76" t="s">
        <v>584</v>
      </c>
      <c r="W155" s="76" t="s">
        <v>374</v>
      </c>
      <c r="X155" s="76" t="s">
        <v>234</v>
      </c>
      <c r="Y155" s="76" t="s">
        <v>588</v>
      </c>
      <c r="Z155" s="76" t="s">
        <v>376</v>
      </c>
      <c r="AA155" s="76" t="s">
        <v>377</v>
      </c>
      <c r="AB155" s="76" t="s">
        <v>531</v>
      </c>
      <c r="AC155" s="77">
        <v>1461</v>
      </c>
      <c r="AD155" s="76" t="s">
        <v>379</v>
      </c>
      <c r="AE155" s="102">
        <v>44875.2190509259</v>
      </c>
      <c r="AF155" s="76" t="s">
        <v>403</v>
      </c>
      <c r="AG155" s="76" t="s">
        <v>381</v>
      </c>
      <c r="AH155" s="76" t="s">
        <v>212</v>
      </c>
      <c r="AI155" s="76" t="s">
        <v>213</v>
      </c>
      <c r="AJ155" s="76" t="s">
        <v>404</v>
      </c>
      <c r="AK155" s="76" t="s">
        <v>366</v>
      </c>
      <c r="AL155" s="76" t="s">
        <v>382</v>
      </c>
      <c r="AM155" s="76" t="s">
        <v>366</v>
      </c>
      <c r="AN155" s="76" t="s">
        <v>233</v>
      </c>
      <c r="AO155" s="76" t="s">
        <v>366</v>
      </c>
      <c r="AP155" s="76" t="s">
        <v>589</v>
      </c>
      <c r="AQ155" s="76" t="s">
        <v>379</v>
      </c>
      <c r="AR155" s="76" t="s">
        <v>383</v>
      </c>
      <c r="AS155" s="76" t="s">
        <v>366</v>
      </c>
      <c r="AT155" s="76" t="s">
        <v>366</v>
      </c>
      <c r="AU155" s="77">
        <v>0</v>
      </c>
      <c r="AV155" s="76" t="s">
        <v>366</v>
      </c>
      <c r="AW155" s="76" t="s">
        <v>366</v>
      </c>
      <c r="AX155" s="76" t="s">
        <v>366</v>
      </c>
      <c r="AY155" s="76" t="s">
        <v>795</v>
      </c>
      <c r="AZ155" s="76" t="s">
        <v>796</v>
      </c>
      <c r="BA155" s="76" t="s">
        <v>232</v>
      </c>
      <c r="BB155" s="76" t="s">
        <v>379</v>
      </c>
      <c r="BC155" s="76" t="s">
        <v>382</v>
      </c>
      <c r="BD155" s="76" t="s">
        <v>797</v>
      </c>
      <c r="BE155" s="76" t="s">
        <v>382</v>
      </c>
      <c r="BF155" s="76" t="s">
        <v>387</v>
      </c>
      <c r="BG155" s="76" t="s">
        <v>387</v>
      </c>
      <c r="BH155" s="76" t="s">
        <v>240</v>
      </c>
      <c r="BI155" s="76" t="s">
        <v>234</v>
      </c>
      <c r="BJ155" s="76" t="s">
        <v>234</v>
      </c>
      <c r="BK155" s="76" t="s">
        <v>234</v>
      </c>
      <c r="BL155" s="76" t="s">
        <v>234</v>
      </c>
      <c r="BM155" s="76" t="s">
        <v>240</v>
      </c>
      <c r="BN155" s="76" t="s">
        <v>240</v>
      </c>
      <c r="BO155" s="76" t="s">
        <v>240</v>
      </c>
      <c r="BP155" s="76" t="s">
        <v>366</v>
      </c>
      <c r="BQ155" s="76" t="s">
        <v>366</v>
      </c>
      <c r="BR155" s="76" t="s">
        <v>366</v>
      </c>
      <c r="BS155" s="76" t="s">
        <v>523</v>
      </c>
      <c r="BT155" s="76" t="s">
        <v>382</v>
      </c>
      <c r="BU155" s="76" t="s">
        <v>523</v>
      </c>
      <c r="BV155" s="76" t="s">
        <v>382</v>
      </c>
      <c r="BW155" s="76" t="s">
        <v>523</v>
      </c>
      <c r="BX155" s="76" t="s">
        <v>382</v>
      </c>
      <c r="BY155" s="77">
        <v>1</v>
      </c>
      <c r="BZ155" s="77">
        <v>230966</v>
      </c>
      <c r="CA155" s="77">
        <v>0</v>
      </c>
      <c r="CB155" s="77">
        <v>2</v>
      </c>
      <c r="CC155" s="77">
        <v>12</v>
      </c>
      <c r="CD155" s="76" t="s">
        <v>219</v>
      </c>
      <c r="CE155" s="102">
        <v>45079.6723611111</v>
      </c>
      <c r="CF155" s="75" t="s">
        <v>389</v>
      </c>
      <c r="CG155" s="103">
        <v>45079.671048912</v>
      </c>
      <c r="CH155" s="104">
        <v>0.671041666666667</v>
      </c>
      <c r="CI155" s="75" t="s">
        <v>389</v>
      </c>
      <c r="CJ155" s="76" t="s">
        <v>390</v>
      </c>
      <c r="CK155" s="76" t="s">
        <v>234</v>
      </c>
      <c r="CL155" s="76" t="s">
        <v>234</v>
      </c>
      <c r="CM155" s="76" t="s">
        <v>225</v>
      </c>
      <c r="CN155" s="76" t="s">
        <v>225</v>
      </c>
      <c r="CO155" s="76" t="s">
        <v>366</v>
      </c>
      <c r="CP155" s="76" t="s">
        <v>225</v>
      </c>
      <c r="CQ155" s="76" t="s">
        <v>391</v>
      </c>
      <c r="CR155" s="76" t="s">
        <v>225</v>
      </c>
      <c r="CS155" s="76" t="s">
        <v>225</v>
      </c>
      <c r="CT155" s="76" t="s">
        <v>234</v>
      </c>
      <c r="CU155" s="76" t="s">
        <v>234</v>
      </c>
      <c r="CV155" s="76" t="s">
        <v>225</v>
      </c>
      <c r="CW155" s="76" t="s">
        <v>234</v>
      </c>
      <c r="CX155" s="76" t="s">
        <v>234</v>
      </c>
      <c r="CY155" s="76" t="s">
        <v>225</v>
      </c>
      <c r="CZ155" s="76" t="s">
        <v>234</v>
      </c>
      <c r="DA155" s="76" t="s">
        <v>234</v>
      </c>
      <c r="DB155" s="76" t="s">
        <v>225</v>
      </c>
      <c r="DC155" s="76" t="s">
        <v>234</v>
      </c>
      <c r="DD155" s="76" t="s">
        <v>234</v>
      </c>
      <c r="DE155" s="76" t="s">
        <v>234</v>
      </c>
      <c r="DF155" s="76" t="s">
        <v>234</v>
      </c>
      <c r="DG155" s="76" t="s">
        <v>225</v>
      </c>
      <c r="DH155" s="76" t="s">
        <v>234</v>
      </c>
      <c r="DI155" s="76" t="s">
        <v>225</v>
      </c>
      <c r="DJ155" s="76" t="s">
        <v>225</v>
      </c>
      <c r="DK155" s="76" t="s">
        <v>225</v>
      </c>
      <c r="DL155" s="76" t="s">
        <v>382</v>
      </c>
      <c r="DM155" s="76" t="s">
        <v>382</v>
      </c>
      <c r="DN155" s="76" t="s">
        <v>382</v>
      </c>
      <c r="DO155" s="103">
        <v>45079.671048912</v>
      </c>
      <c r="DP155" s="103">
        <v>45079.671048912</v>
      </c>
      <c r="DQ155" s="76" t="s">
        <v>798</v>
      </c>
      <c r="DR155"/>
    </row>
    <row r="156" s="41" customFormat="1" spans="1:122">
      <c r="A156" s="43" t="s">
        <v>442</v>
      </c>
      <c r="B156" s="45">
        <v>44874</v>
      </c>
      <c r="C156" s="45">
        <v>44874</v>
      </c>
      <c r="D156" s="46" t="s">
        <v>791</v>
      </c>
      <c r="E156" s="46" t="s">
        <v>366</v>
      </c>
      <c r="F156" s="46" t="s">
        <v>583</v>
      </c>
      <c r="G156" s="46" t="s">
        <v>584</v>
      </c>
      <c r="H156" s="47">
        <v>1</v>
      </c>
      <c r="I156" s="47">
        <v>0</v>
      </c>
      <c r="J156" s="46" t="s">
        <v>234</v>
      </c>
      <c r="K156" s="46" t="s">
        <v>369</v>
      </c>
      <c r="L156" s="46" t="s">
        <v>369</v>
      </c>
      <c r="M156" s="45">
        <v>44874</v>
      </c>
      <c r="N156" s="46" t="s">
        <v>792</v>
      </c>
      <c r="O156" s="46" t="s">
        <v>366</v>
      </c>
      <c r="P156" s="47">
        <v>0</v>
      </c>
      <c r="Q156" s="46" t="s">
        <v>586</v>
      </c>
      <c r="R156" s="46" t="s">
        <v>793</v>
      </c>
      <c r="S156" s="47">
        <v>66</v>
      </c>
      <c r="T156" s="46" t="s">
        <v>794</v>
      </c>
      <c r="U156" s="47">
        <v>1</v>
      </c>
      <c r="V156" s="46" t="s">
        <v>584</v>
      </c>
      <c r="W156" s="46" t="s">
        <v>374</v>
      </c>
      <c r="X156" s="46" t="s">
        <v>234</v>
      </c>
      <c r="Y156" s="46" t="s">
        <v>588</v>
      </c>
      <c r="Z156" s="46" t="s">
        <v>376</v>
      </c>
      <c r="AA156" s="46" t="s">
        <v>377</v>
      </c>
      <c r="AB156" s="46" t="s">
        <v>531</v>
      </c>
      <c r="AC156" s="47">
        <v>1461</v>
      </c>
      <c r="AD156" s="46" t="s">
        <v>379</v>
      </c>
      <c r="AE156" s="62">
        <v>44875.2190509259</v>
      </c>
      <c r="AF156" s="46" t="s">
        <v>403</v>
      </c>
      <c r="AG156" s="46" t="s">
        <v>381</v>
      </c>
      <c r="AH156" s="46" t="s">
        <v>212</v>
      </c>
      <c r="AI156" s="46" t="s">
        <v>213</v>
      </c>
      <c r="AJ156" s="46" t="s">
        <v>404</v>
      </c>
      <c r="AK156" s="46" t="s">
        <v>366</v>
      </c>
      <c r="AL156" s="46" t="s">
        <v>382</v>
      </c>
      <c r="AM156" s="46" t="s">
        <v>366</v>
      </c>
      <c r="AN156" s="46" t="s">
        <v>233</v>
      </c>
      <c r="AO156" s="46" t="s">
        <v>366</v>
      </c>
      <c r="AP156" s="46" t="s">
        <v>589</v>
      </c>
      <c r="AQ156" s="46" t="s">
        <v>379</v>
      </c>
      <c r="AR156" s="46" t="s">
        <v>383</v>
      </c>
      <c r="AS156" s="46" t="s">
        <v>366</v>
      </c>
      <c r="AT156" s="46" t="s">
        <v>366</v>
      </c>
      <c r="AU156" s="47">
        <v>0</v>
      </c>
      <c r="AV156" s="46" t="s">
        <v>366</v>
      </c>
      <c r="AW156" s="46" t="s">
        <v>366</v>
      </c>
      <c r="AX156" s="46" t="s">
        <v>366</v>
      </c>
      <c r="AY156" s="46" t="s">
        <v>795</v>
      </c>
      <c r="AZ156" s="46" t="s">
        <v>796</v>
      </c>
      <c r="BA156" s="46" t="s">
        <v>232</v>
      </c>
      <c r="BB156" s="46" t="s">
        <v>379</v>
      </c>
      <c r="BC156" s="46" t="s">
        <v>382</v>
      </c>
      <c r="BD156" s="46" t="s">
        <v>797</v>
      </c>
      <c r="BE156" s="46" t="s">
        <v>382</v>
      </c>
      <c r="BF156" s="46" t="s">
        <v>387</v>
      </c>
      <c r="BG156" s="46" t="s">
        <v>387</v>
      </c>
      <c r="BH156" s="46" t="s">
        <v>240</v>
      </c>
      <c r="BI156" s="46" t="s">
        <v>234</v>
      </c>
      <c r="BJ156" s="46" t="s">
        <v>234</v>
      </c>
      <c r="BK156" s="46" t="s">
        <v>234</v>
      </c>
      <c r="BL156" s="46" t="s">
        <v>234</v>
      </c>
      <c r="BM156" s="46" t="s">
        <v>240</v>
      </c>
      <c r="BN156" s="46" t="s">
        <v>240</v>
      </c>
      <c r="BO156" s="46" t="s">
        <v>240</v>
      </c>
      <c r="BP156" s="46" t="s">
        <v>366</v>
      </c>
      <c r="BQ156" s="46" t="s">
        <v>366</v>
      </c>
      <c r="BR156" s="46" t="s">
        <v>366</v>
      </c>
      <c r="BS156" s="46" t="s">
        <v>523</v>
      </c>
      <c r="BT156" s="46" t="s">
        <v>382</v>
      </c>
      <c r="BU156" s="46" t="s">
        <v>523</v>
      </c>
      <c r="BV156" s="46" t="s">
        <v>382</v>
      </c>
      <c r="BW156" s="46" t="s">
        <v>523</v>
      </c>
      <c r="BX156" s="46" t="s">
        <v>382</v>
      </c>
      <c r="BY156" s="47">
        <v>17</v>
      </c>
      <c r="BZ156" s="47">
        <v>230966</v>
      </c>
      <c r="CA156" s="47">
        <v>0</v>
      </c>
      <c r="CB156" s="47">
        <v>2</v>
      </c>
      <c r="CC156" s="47">
        <v>1</v>
      </c>
      <c r="CD156" s="46" t="s">
        <v>219</v>
      </c>
      <c r="CE156" s="62">
        <v>45083.5817361111</v>
      </c>
      <c r="CF156" s="45" t="s">
        <v>389</v>
      </c>
      <c r="CG156" s="66">
        <v>45083.5791144907</v>
      </c>
      <c r="CH156" s="67">
        <v>0.579108796296296</v>
      </c>
      <c r="CI156" s="45" t="s">
        <v>389</v>
      </c>
      <c r="CJ156" s="46" t="s">
        <v>390</v>
      </c>
      <c r="CK156" s="46" t="s">
        <v>234</v>
      </c>
      <c r="CL156" s="46" t="s">
        <v>234</v>
      </c>
      <c r="CM156" s="46" t="s">
        <v>225</v>
      </c>
      <c r="CN156" s="46" t="s">
        <v>225</v>
      </c>
      <c r="CO156" s="46" t="s">
        <v>366</v>
      </c>
      <c r="CP156" s="46" t="s">
        <v>225</v>
      </c>
      <c r="CQ156" s="46" t="s">
        <v>391</v>
      </c>
      <c r="CR156" s="46" t="s">
        <v>225</v>
      </c>
      <c r="CS156" s="46" t="s">
        <v>225</v>
      </c>
      <c r="CT156" s="46" t="s">
        <v>234</v>
      </c>
      <c r="CU156" s="46" t="s">
        <v>234</v>
      </c>
      <c r="CV156" s="46" t="s">
        <v>225</v>
      </c>
      <c r="CW156" s="46" t="s">
        <v>234</v>
      </c>
      <c r="CX156" s="46" t="s">
        <v>234</v>
      </c>
      <c r="CY156" s="46" t="s">
        <v>225</v>
      </c>
      <c r="CZ156" s="46" t="s">
        <v>234</v>
      </c>
      <c r="DA156" s="46" t="s">
        <v>234</v>
      </c>
      <c r="DB156" s="46" t="s">
        <v>225</v>
      </c>
      <c r="DC156" s="46" t="s">
        <v>234</v>
      </c>
      <c r="DD156" s="46" t="s">
        <v>234</v>
      </c>
      <c r="DE156" s="46" t="s">
        <v>234</v>
      </c>
      <c r="DF156" s="46" t="s">
        <v>234</v>
      </c>
      <c r="DG156" s="46" t="s">
        <v>225</v>
      </c>
      <c r="DH156" s="46" t="s">
        <v>234</v>
      </c>
      <c r="DI156" s="46" t="s">
        <v>225</v>
      </c>
      <c r="DJ156" s="46" t="s">
        <v>225</v>
      </c>
      <c r="DK156" s="46" t="s">
        <v>225</v>
      </c>
      <c r="DL156" s="46" t="s">
        <v>382</v>
      </c>
      <c r="DM156" s="46" t="s">
        <v>382</v>
      </c>
      <c r="DN156" s="46" t="s">
        <v>382</v>
      </c>
      <c r="DO156" s="66">
        <v>45083.5791144907</v>
      </c>
      <c r="DP156" s="66">
        <v>45083.5791144907</v>
      </c>
      <c r="DQ156" s="46" t="s">
        <v>798</v>
      </c>
      <c r="DR156"/>
    </row>
    <row r="157" s="41" customFormat="1" spans="1:122">
      <c r="A157" s="43"/>
      <c r="B157" s="61" t="str">
        <f t="shared" ref="B157:BM157" si="8">IF(B155&lt;&gt;B156,"差異あり","")</f>
        <v/>
      </c>
      <c r="C157" s="61" t="str">
        <f t="shared" si="8"/>
        <v/>
      </c>
      <c r="D157" s="61" t="str">
        <f t="shared" si="8"/>
        <v/>
      </c>
      <c r="E157" s="61" t="str">
        <f t="shared" si="8"/>
        <v/>
      </c>
      <c r="F157" s="61" t="str">
        <f t="shared" si="8"/>
        <v/>
      </c>
      <c r="G157" s="61" t="str">
        <f t="shared" si="8"/>
        <v/>
      </c>
      <c r="H157" s="61" t="str">
        <f t="shared" si="8"/>
        <v/>
      </c>
      <c r="I157" s="61" t="str">
        <f t="shared" si="8"/>
        <v/>
      </c>
      <c r="J157" s="61" t="str">
        <f t="shared" si="8"/>
        <v/>
      </c>
      <c r="K157" s="61" t="str">
        <f t="shared" si="8"/>
        <v/>
      </c>
      <c r="L157" s="61" t="str">
        <f t="shared" si="8"/>
        <v/>
      </c>
      <c r="M157" s="61" t="str">
        <f t="shared" si="8"/>
        <v/>
      </c>
      <c r="N157" s="61" t="str">
        <f t="shared" si="8"/>
        <v/>
      </c>
      <c r="O157" s="61" t="str">
        <f t="shared" si="8"/>
        <v/>
      </c>
      <c r="P157" s="61" t="str">
        <f t="shared" si="8"/>
        <v/>
      </c>
      <c r="Q157" s="61" t="str">
        <f t="shared" si="8"/>
        <v/>
      </c>
      <c r="R157" s="61" t="str">
        <f t="shared" si="8"/>
        <v/>
      </c>
      <c r="S157" s="61" t="str">
        <f t="shared" si="8"/>
        <v/>
      </c>
      <c r="T157" s="61" t="str">
        <f t="shared" si="8"/>
        <v/>
      </c>
      <c r="U157" s="61" t="str">
        <f t="shared" si="8"/>
        <v/>
      </c>
      <c r="V157" s="61" t="str">
        <f t="shared" si="8"/>
        <v/>
      </c>
      <c r="W157" s="61" t="str">
        <f t="shared" si="8"/>
        <v/>
      </c>
      <c r="X157" s="61" t="str">
        <f t="shared" si="8"/>
        <v/>
      </c>
      <c r="Y157" s="61" t="str">
        <f t="shared" si="8"/>
        <v/>
      </c>
      <c r="Z157" s="61" t="str">
        <f t="shared" si="8"/>
        <v/>
      </c>
      <c r="AA157" s="61" t="str">
        <f t="shared" si="8"/>
        <v/>
      </c>
      <c r="AB157" s="61" t="str">
        <f t="shared" si="8"/>
        <v/>
      </c>
      <c r="AC157" s="61" t="str">
        <f t="shared" si="8"/>
        <v/>
      </c>
      <c r="AD157" s="61" t="str">
        <f t="shared" si="8"/>
        <v/>
      </c>
      <c r="AE157" s="61" t="str">
        <f t="shared" si="8"/>
        <v/>
      </c>
      <c r="AF157" s="61" t="str">
        <f t="shared" si="8"/>
        <v/>
      </c>
      <c r="AG157" s="61" t="str">
        <f t="shared" si="8"/>
        <v/>
      </c>
      <c r="AH157" s="61" t="str">
        <f t="shared" si="8"/>
        <v/>
      </c>
      <c r="AI157" s="61" t="str">
        <f t="shared" si="8"/>
        <v/>
      </c>
      <c r="AJ157" s="61" t="str">
        <f t="shared" si="8"/>
        <v/>
      </c>
      <c r="AK157" s="61" t="str">
        <f t="shared" si="8"/>
        <v/>
      </c>
      <c r="AL157" s="61" t="str">
        <f t="shared" si="8"/>
        <v/>
      </c>
      <c r="AM157" s="61" t="str">
        <f t="shared" si="8"/>
        <v/>
      </c>
      <c r="AN157" s="61" t="str">
        <f t="shared" si="8"/>
        <v/>
      </c>
      <c r="AO157" s="61" t="str">
        <f t="shared" si="8"/>
        <v/>
      </c>
      <c r="AP157" s="61" t="str">
        <f t="shared" si="8"/>
        <v/>
      </c>
      <c r="AQ157" s="61" t="str">
        <f t="shared" si="8"/>
        <v/>
      </c>
      <c r="AR157" s="61" t="str">
        <f t="shared" si="8"/>
        <v/>
      </c>
      <c r="AS157" s="61" t="str">
        <f t="shared" si="8"/>
        <v/>
      </c>
      <c r="AT157" s="61" t="str">
        <f t="shared" si="8"/>
        <v/>
      </c>
      <c r="AU157" s="61" t="str">
        <f t="shared" si="8"/>
        <v/>
      </c>
      <c r="AV157" s="61" t="str">
        <f t="shared" si="8"/>
        <v/>
      </c>
      <c r="AW157" s="61" t="str">
        <f t="shared" si="8"/>
        <v/>
      </c>
      <c r="AX157" s="61" t="str">
        <f t="shared" si="8"/>
        <v/>
      </c>
      <c r="AY157" s="61" t="str">
        <f t="shared" si="8"/>
        <v/>
      </c>
      <c r="AZ157" s="61" t="str">
        <f t="shared" si="8"/>
        <v/>
      </c>
      <c r="BA157" s="61" t="str">
        <f t="shared" si="8"/>
        <v/>
      </c>
      <c r="BB157" s="61" t="str">
        <f t="shared" si="8"/>
        <v/>
      </c>
      <c r="BC157" s="61" t="str">
        <f t="shared" si="8"/>
        <v/>
      </c>
      <c r="BD157" s="61" t="str">
        <f t="shared" si="8"/>
        <v/>
      </c>
      <c r="BE157" s="61" t="str">
        <f t="shared" si="8"/>
        <v/>
      </c>
      <c r="BF157" s="61" t="str">
        <f t="shared" si="8"/>
        <v/>
      </c>
      <c r="BG157" s="61" t="str">
        <f t="shared" si="8"/>
        <v/>
      </c>
      <c r="BH157" s="61" t="str">
        <f t="shared" si="8"/>
        <v/>
      </c>
      <c r="BI157" s="61" t="str">
        <f t="shared" si="8"/>
        <v/>
      </c>
      <c r="BJ157" s="61" t="str">
        <f t="shared" si="8"/>
        <v/>
      </c>
      <c r="BK157" s="61" t="str">
        <f t="shared" si="8"/>
        <v/>
      </c>
      <c r="BL157" s="61" t="str">
        <f t="shared" si="8"/>
        <v/>
      </c>
      <c r="BM157" s="61" t="str">
        <f t="shared" si="8"/>
        <v/>
      </c>
      <c r="BN157" s="61" t="str">
        <f t="shared" ref="BN157:DQ157" si="9">IF(BN155&lt;&gt;BN156,"差異あり","")</f>
        <v/>
      </c>
      <c r="BO157" s="61" t="str">
        <f t="shared" si="9"/>
        <v/>
      </c>
      <c r="BP157" s="61" t="str">
        <f t="shared" si="9"/>
        <v/>
      </c>
      <c r="BQ157" s="61" t="str">
        <f t="shared" si="9"/>
        <v/>
      </c>
      <c r="BR157" s="61" t="str">
        <f t="shared" si="9"/>
        <v/>
      </c>
      <c r="BS157" s="61" t="str">
        <f t="shared" si="9"/>
        <v/>
      </c>
      <c r="BT157" s="61" t="str">
        <f t="shared" si="9"/>
        <v/>
      </c>
      <c r="BU157" s="61" t="str">
        <f t="shared" si="9"/>
        <v/>
      </c>
      <c r="BV157" s="61" t="str">
        <f t="shared" si="9"/>
        <v/>
      </c>
      <c r="BW157" s="61" t="str">
        <f t="shared" si="9"/>
        <v/>
      </c>
      <c r="BX157" s="61" t="str">
        <f t="shared" si="9"/>
        <v/>
      </c>
      <c r="BY157" s="61" t="str">
        <f t="shared" si="9"/>
        <v>差異あり</v>
      </c>
      <c r="BZ157" s="61" t="str">
        <f t="shared" si="9"/>
        <v/>
      </c>
      <c r="CA157" s="61" t="str">
        <f t="shared" si="9"/>
        <v/>
      </c>
      <c r="CB157" s="61" t="str">
        <f t="shared" si="9"/>
        <v/>
      </c>
      <c r="CC157" s="61" t="str">
        <f t="shared" si="9"/>
        <v>差異あり</v>
      </c>
      <c r="CD157" s="61" t="str">
        <f t="shared" si="9"/>
        <v/>
      </c>
      <c r="CE157" s="61" t="str">
        <f t="shared" si="9"/>
        <v>差異あり</v>
      </c>
      <c r="CF157" s="61" t="str">
        <f t="shared" si="9"/>
        <v/>
      </c>
      <c r="CG157" s="61" t="str">
        <f t="shared" si="9"/>
        <v>差異あり</v>
      </c>
      <c r="CH157" s="61" t="str">
        <f t="shared" si="9"/>
        <v>差異あり</v>
      </c>
      <c r="CI157" s="61" t="str">
        <f t="shared" si="9"/>
        <v/>
      </c>
      <c r="CJ157" s="61" t="str">
        <f t="shared" si="9"/>
        <v/>
      </c>
      <c r="CK157" s="61" t="str">
        <f t="shared" si="9"/>
        <v/>
      </c>
      <c r="CL157" s="61" t="str">
        <f t="shared" si="9"/>
        <v/>
      </c>
      <c r="CM157" s="61" t="str">
        <f t="shared" si="9"/>
        <v/>
      </c>
      <c r="CN157" s="61" t="str">
        <f t="shared" si="9"/>
        <v/>
      </c>
      <c r="CO157" s="61" t="str">
        <f t="shared" si="9"/>
        <v/>
      </c>
      <c r="CP157" s="61" t="str">
        <f t="shared" si="9"/>
        <v/>
      </c>
      <c r="CQ157" s="61" t="str">
        <f t="shared" si="9"/>
        <v/>
      </c>
      <c r="CR157" s="61" t="str">
        <f t="shared" si="9"/>
        <v/>
      </c>
      <c r="CS157" s="61" t="str">
        <f t="shared" si="9"/>
        <v/>
      </c>
      <c r="CT157" s="61" t="str">
        <f t="shared" si="9"/>
        <v/>
      </c>
      <c r="CU157" s="61" t="str">
        <f t="shared" si="9"/>
        <v/>
      </c>
      <c r="CV157" s="61" t="str">
        <f t="shared" si="9"/>
        <v/>
      </c>
      <c r="CW157" s="61" t="str">
        <f t="shared" si="9"/>
        <v/>
      </c>
      <c r="CX157" s="61" t="str">
        <f t="shared" si="9"/>
        <v/>
      </c>
      <c r="CY157" s="61" t="str">
        <f t="shared" si="9"/>
        <v/>
      </c>
      <c r="CZ157" s="61" t="str">
        <f t="shared" si="9"/>
        <v/>
      </c>
      <c r="DA157" s="61" t="str">
        <f t="shared" si="9"/>
        <v/>
      </c>
      <c r="DB157" s="61" t="str">
        <f t="shared" si="9"/>
        <v/>
      </c>
      <c r="DC157" s="61" t="str">
        <f t="shared" si="9"/>
        <v/>
      </c>
      <c r="DD157" s="61" t="str">
        <f t="shared" si="9"/>
        <v/>
      </c>
      <c r="DE157" s="61" t="str">
        <f t="shared" si="9"/>
        <v/>
      </c>
      <c r="DF157" s="61" t="str">
        <f t="shared" si="9"/>
        <v/>
      </c>
      <c r="DG157" s="61" t="str">
        <f t="shared" si="9"/>
        <v/>
      </c>
      <c r="DH157" s="61" t="str">
        <f t="shared" si="9"/>
        <v/>
      </c>
      <c r="DI157" s="61" t="str">
        <f t="shared" si="9"/>
        <v/>
      </c>
      <c r="DJ157" s="61" t="str">
        <f t="shared" si="9"/>
        <v/>
      </c>
      <c r="DK157" s="61" t="str">
        <f t="shared" si="9"/>
        <v/>
      </c>
      <c r="DL157" s="61" t="str">
        <f t="shared" si="9"/>
        <v/>
      </c>
      <c r="DM157" s="61" t="str">
        <f t="shared" si="9"/>
        <v/>
      </c>
      <c r="DN157" s="61" t="str">
        <f t="shared" si="9"/>
        <v/>
      </c>
      <c r="DO157" s="61" t="str">
        <f t="shared" si="9"/>
        <v>差異あり</v>
      </c>
      <c r="DP157" s="61" t="str">
        <f t="shared" si="9"/>
        <v>差異あり</v>
      </c>
      <c r="DQ157" s="61" t="str">
        <f t="shared" si="9"/>
        <v/>
      </c>
      <c r="DR157" s="43"/>
    </row>
    <row r="158" s="41" customFormat="1" spans="1:122">
      <c r="A158" s="43"/>
      <c r="DR158" s="43"/>
    </row>
    <row r="159" s="41" customFormat="1" spans="1:122">
      <c r="A159" s="43"/>
      <c r="B159" s="43" t="s">
        <v>437</v>
      </c>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c r="BU159" s="43"/>
      <c r="BV159" s="43"/>
      <c r="BW159" s="43"/>
      <c r="BX159" s="43"/>
      <c r="BY159" s="43"/>
      <c r="BZ159" s="43"/>
      <c r="CA159" s="43"/>
      <c r="CB159" s="43"/>
      <c r="CC159" s="43"/>
      <c r="CD159" s="43"/>
      <c r="CE159" s="43"/>
      <c r="CF159" s="43"/>
      <c r="CG159" s="43"/>
      <c r="CH159" s="43"/>
      <c r="CI159" s="43"/>
      <c r="CJ159" s="43"/>
      <c r="CK159" s="43"/>
      <c r="CL159" s="43"/>
      <c r="CM159" s="43"/>
      <c r="CN159" s="43"/>
      <c r="CO159" s="43"/>
      <c r="CP159" s="43"/>
      <c r="CQ159" s="43"/>
      <c r="CR159" s="43"/>
      <c r="CS159" s="43"/>
      <c r="CT159" s="43"/>
      <c r="CU159" s="43"/>
      <c r="CV159" s="43"/>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ht="27" spans="1:122">
      <c r="A160" s="43"/>
      <c r="B160" s="60" t="s">
        <v>249</v>
      </c>
      <c r="C160" s="60" t="s">
        <v>250</v>
      </c>
      <c r="D160" s="60" t="s">
        <v>251</v>
      </c>
      <c r="E160" s="60" t="s">
        <v>252</v>
      </c>
      <c r="F160" s="60" t="s">
        <v>253</v>
      </c>
      <c r="G160" s="60" t="s">
        <v>156</v>
      </c>
      <c r="H160" s="60" t="s">
        <v>254</v>
      </c>
      <c r="I160" s="60" t="s">
        <v>255</v>
      </c>
      <c r="J160" s="60" t="s">
        <v>256</v>
      </c>
      <c r="K160" s="60" t="s">
        <v>257</v>
      </c>
      <c r="L160" s="60" t="s">
        <v>258</v>
      </c>
      <c r="M160" s="60" t="s">
        <v>259</v>
      </c>
      <c r="N160" s="60" t="s">
        <v>260</v>
      </c>
      <c r="O160" s="60" t="s">
        <v>261</v>
      </c>
      <c r="P160" s="60" t="s">
        <v>262</v>
      </c>
      <c r="Q160" s="60" t="s">
        <v>263</v>
      </c>
      <c r="R160" s="60" t="s">
        <v>264</v>
      </c>
      <c r="S160" s="60" t="s">
        <v>265</v>
      </c>
      <c r="T160" s="60" t="s">
        <v>266</v>
      </c>
      <c r="U160" s="60" t="s">
        <v>267</v>
      </c>
      <c r="V160" s="60" t="s">
        <v>268</v>
      </c>
      <c r="W160" s="60" t="s">
        <v>269</v>
      </c>
      <c r="X160" s="60" t="s">
        <v>270</v>
      </c>
      <c r="Y160" s="60" t="s">
        <v>271</v>
      </c>
      <c r="Z160" s="60" t="s">
        <v>272</v>
      </c>
      <c r="AA160" s="60" t="s">
        <v>273</v>
      </c>
      <c r="AB160" s="60" t="s">
        <v>274</v>
      </c>
      <c r="AC160" s="60" t="s">
        <v>275</v>
      </c>
      <c r="AD160" s="60" t="s">
        <v>276</v>
      </c>
      <c r="AE160" s="60" t="s">
        <v>277</v>
      </c>
      <c r="AF160" s="60" t="s">
        <v>278</v>
      </c>
      <c r="AG160" s="60" t="s">
        <v>279</v>
      </c>
      <c r="AH160" s="60" t="s">
        <v>159</v>
      </c>
      <c r="AI160" s="60" t="s">
        <v>280</v>
      </c>
      <c r="AJ160" s="60" t="s">
        <v>157</v>
      </c>
      <c r="AK160" s="60" t="s">
        <v>281</v>
      </c>
      <c r="AL160" s="60" t="s">
        <v>282</v>
      </c>
      <c r="AM160" s="60" t="s">
        <v>283</v>
      </c>
      <c r="AN160" s="60" t="s">
        <v>284</v>
      </c>
      <c r="AO160" s="60" t="s">
        <v>285</v>
      </c>
      <c r="AP160" s="60" t="s">
        <v>286</v>
      </c>
      <c r="AQ160" s="60" t="s">
        <v>287</v>
      </c>
      <c r="AR160" s="60" t="s">
        <v>288</v>
      </c>
      <c r="AS160" s="60" t="s">
        <v>289</v>
      </c>
      <c r="AT160" s="60" t="s">
        <v>290</v>
      </c>
      <c r="AU160" s="60" t="s">
        <v>291</v>
      </c>
      <c r="AV160" s="60" t="s">
        <v>292</v>
      </c>
      <c r="AW160" s="60" t="s">
        <v>293</v>
      </c>
      <c r="AX160" s="60" t="s">
        <v>294</v>
      </c>
      <c r="AY160" s="60" t="s">
        <v>295</v>
      </c>
      <c r="AZ160" s="60" t="s">
        <v>296</v>
      </c>
      <c r="BA160" s="60" t="s">
        <v>297</v>
      </c>
      <c r="BB160" s="60" t="s">
        <v>298</v>
      </c>
      <c r="BC160" s="60" t="s">
        <v>299</v>
      </c>
      <c r="BD160" s="60" t="s">
        <v>300</v>
      </c>
      <c r="BE160" s="60" t="s">
        <v>301</v>
      </c>
      <c r="BF160" s="60" t="s">
        <v>302</v>
      </c>
      <c r="BG160" s="60" t="s">
        <v>303</v>
      </c>
      <c r="BH160" s="60" t="s">
        <v>304</v>
      </c>
      <c r="BI160" s="60" t="s">
        <v>305</v>
      </c>
      <c r="BJ160" s="60" t="s">
        <v>306</v>
      </c>
      <c r="BK160" s="60" t="s">
        <v>307</v>
      </c>
      <c r="BL160" s="60" t="s">
        <v>308</v>
      </c>
      <c r="BM160" s="60" t="s">
        <v>309</v>
      </c>
      <c r="BN160" s="60" t="s">
        <v>310</v>
      </c>
      <c r="BO160" s="60" t="s">
        <v>311</v>
      </c>
      <c r="BP160" s="60" t="s">
        <v>312</v>
      </c>
      <c r="BQ160" s="60" t="s">
        <v>313</v>
      </c>
      <c r="BR160" s="60" t="s">
        <v>314</v>
      </c>
      <c r="BS160" s="60" t="s">
        <v>315</v>
      </c>
      <c r="BT160" s="60" t="s">
        <v>316</v>
      </c>
      <c r="BU160" s="60" t="s">
        <v>317</v>
      </c>
      <c r="BV160" s="60" t="s">
        <v>318</v>
      </c>
      <c r="BW160" s="60" t="s">
        <v>319</v>
      </c>
      <c r="BX160" s="60" t="s">
        <v>320</v>
      </c>
      <c r="BY160" s="60" t="s">
        <v>321</v>
      </c>
      <c r="BZ160" s="60" t="s">
        <v>322</v>
      </c>
      <c r="CA160" s="60" t="s">
        <v>323</v>
      </c>
      <c r="CB160" s="60" t="s">
        <v>324</v>
      </c>
      <c r="CC160" s="60" t="s">
        <v>325</v>
      </c>
      <c r="CD160" s="60" t="s">
        <v>326</v>
      </c>
      <c r="CE160" s="60" t="s">
        <v>327</v>
      </c>
      <c r="CF160" s="60" t="s">
        <v>328</v>
      </c>
      <c r="CG160" s="60" t="s">
        <v>329</v>
      </c>
      <c r="CH160" s="60" t="s">
        <v>330</v>
      </c>
      <c r="CI160" s="60" t="s">
        <v>331</v>
      </c>
      <c r="CJ160" s="60" t="s">
        <v>332</v>
      </c>
      <c r="CK160" s="60" t="s">
        <v>333</v>
      </c>
      <c r="CL160" s="60" t="s">
        <v>334</v>
      </c>
      <c r="CM160" s="60" t="s">
        <v>335</v>
      </c>
      <c r="CN160" s="60" t="s">
        <v>336</v>
      </c>
      <c r="CO160" s="60" t="s">
        <v>337</v>
      </c>
      <c r="CP160" s="60" t="s">
        <v>338</v>
      </c>
      <c r="CQ160" s="60" t="s">
        <v>339</v>
      </c>
      <c r="CR160" s="60" t="s">
        <v>340</v>
      </c>
      <c r="CS160" s="60" t="s">
        <v>341</v>
      </c>
      <c r="CT160" s="60" t="s">
        <v>342</v>
      </c>
      <c r="CU160" s="60" t="s">
        <v>343</v>
      </c>
      <c r="CV160" s="60" t="s">
        <v>344</v>
      </c>
      <c r="CW160" s="60" t="s">
        <v>345</v>
      </c>
      <c r="CX160" s="60" t="s">
        <v>346</v>
      </c>
      <c r="CY160" s="60" t="s">
        <v>347</v>
      </c>
      <c r="CZ160" s="60" t="s">
        <v>348</v>
      </c>
      <c r="DA160" s="60" t="s">
        <v>349</v>
      </c>
      <c r="DB160" s="60" t="s">
        <v>350</v>
      </c>
      <c r="DC160" s="60" t="s">
        <v>351</v>
      </c>
      <c r="DD160" s="60" t="s">
        <v>352</v>
      </c>
      <c r="DE160" s="60" t="s">
        <v>353</v>
      </c>
      <c r="DF160" s="60" t="s">
        <v>354</v>
      </c>
      <c r="DG160" s="60" t="s">
        <v>355</v>
      </c>
      <c r="DH160" s="60" t="s">
        <v>356</v>
      </c>
      <c r="DI160" s="60" t="s">
        <v>357</v>
      </c>
      <c r="DJ160" s="60" t="s">
        <v>358</v>
      </c>
      <c r="DK160" s="60" t="s">
        <v>359</v>
      </c>
      <c r="DL160" s="60" t="s">
        <v>360</v>
      </c>
      <c r="DM160" s="60" t="s">
        <v>361</v>
      </c>
      <c r="DN160" s="60" t="s">
        <v>362</v>
      </c>
      <c r="DO160" s="60" t="s">
        <v>208</v>
      </c>
      <c r="DP160" s="60" t="s">
        <v>363</v>
      </c>
      <c r="DQ160" s="60" t="s">
        <v>364</v>
      </c>
      <c r="DR160"/>
    </row>
    <row r="161" s="41" customFormat="1" spans="1:122">
      <c r="A161" s="43" t="s">
        <v>441</v>
      </c>
      <c r="B161" s="75">
        <v>44874</v>
      </c>
      <c r="C161" s="75">
        <v>44874</v>
      </c>
      <c r="D161" s="76" t="s">
        <v>791</v>
      </c>
      <c r="E161" s="76" t="s">
        <v>366</v>
      </c>
      <c r="F161" s="76" t="s">
        <v>583</v>
      </c>
      <c r="G161" s="76" t="s">
        <v>591</v>
      </c>
      <c r="H161" s="77">
        <v>1</v>
      </c>
      <c r="I161" s="77">
        <v>0</v>
      </c>
      <c r="J161" s="76" t="s">
        <v>234</v>
      </c>
      <c r="K161" s="76" t="s">
        <v>369</v>
      </c>
      <c r="L161" s="76" t="s">
        <v>369</v>
      </c>
      <c r="M161" s="75">
        <v>44874</v>
      </c>
      <c r="N161" s="76" t="s">
        <v>792</v>
      </c>
      <c r="O161" s="76" t="s">
        <v>366</v>
      </c>
      <c r="P161" s="77">
        <v>0</v>
      </c>
      <c r="Q161" s="76" t="s">
        <v>586</v>
      </c>
      <c r="R161" s="76" t="s">
        <v>793</v>
      </c>
      <c r="S161" s="77">
        <v>66</v>
      </c>
      <c r="T161" s="76" t="s">
        <v>794</v>
      </c>
      <c r="U161" s="77">
        <v>1</v>
      </c>
      <c r="V161" s="76" t="s">
        <v>591</v>
      </c>
      <c r="W161" s="76" t="s">
        <v>374</v>
      </c>
      <c r="X161" s="76" t="s">
        <v>234</v>
      </c>
      <c r="Y161" s="76" t="s">
        <v>588</v>
      </c>
      <c r="Z161" s="76" t="s">
        <v>376</v>
      </c>
      <c r="AA161" s="76" t="s">
        <v>377</v>
      </c>
      <c r="AB161" s="76" t="s">
        <v>378</v>
      </c>
      <c r="AC161" s="77">
        <v>1461</v>
      </c>
      <c r="AD161" s="76" t="s">
        <v>379</v>
      </c>
      <c r="AE161" s="102">
        <v>44875.2190509259</v>
      </c>
      <c r="AF161" s="76" t="s">
        <v>380</v>
      </c>
      <c r="AG161" s="76" t="s">
        <v>381</v>
      </c>
      <c r="AH161" s="76" t="s">
        <v>212</v>
      </c>
      <c r="AI161" s="76" t="s">
        <v>213</v>
      </c>
      <c r="AJ161" s="76" t="s">
        <v>210</v>
      </c>
      <c r="AK161" s="76" t="s">
        <v>366</v>
      </c>
      <c r="AL161" s="76" t="s">
        <v>382</v>
      </c>
      <c r="AM161" s="76" t="s">
        <v>366</v>
      </c>
      <c r="AN161" s="76" t="s">
        <v>233</v>
      </c>
      <c r="AO161" s="76" t="s">
        <v>366</v>
      </c>
      <c r="AP161" s="76" t="s">
        <v>589</v>
      </c>
      <c r="AQ161" s="76" t="s">
        <v>379</v>
      </c>
      <c r="AR161" s="76" t="s">
        <v>383</v>
      </c>
      <c r="AS161" s="76" t="s">
        <v>366</v>
      </c>
      <c r="AT161" s="76" t="s">
        <v>366</v>
      </c>
      <c r="AU161" s="77">
        <v>0</v>
      </c>
      <c r="AV161" s="76" t="s">
        <v>366</v>
      </c>
      <c r="AW161" s="76" t="s">
        <v>366</v>
      </c>
      <c r="AX161" s="76" t="s">
        <v>366</v>
      </c>
      <c r="AY161" s="76" t="s">
        <v>799</v>
      </c>
      <c r="AZ161" s="76" t="s">
        <v>800</v>
      </c>
      <c r="BA161" s="76" t="s">
        <v>232</v>
      </c>
      <c r="BB161" s="76" t="s">
        <v>379</v>
      </c>
      <c r="BC161" s="76" t="s">
        <v>382</v>
      </c>
      <c r="BD161" s="76" t="s">
        <v>801</v>
      </c>
      <c r="BE161" s="76" t="s">
        <v>382</v>
      </c>
      <c r="BF161" s="76" t="s">
        <v>387</v>
      </c>
      <c r="BG161" s="76" t="s">
        <v>387</v>
      </c>
      <c r="BH161" s="76" t="s">
        <v>240</v>
      </c>
      <c r="BI161" s="76" t="s">
        <v>234</v>
      </c>
      <c r="BJ161" s="76" t="s">
        <v>234</v>
      </c>
      <c r="BK161" s="76" t="s">
        <v>234</v>
      </c>
      <c r="BL161" s="76" t="s">
        <v>234</v>
      </c>
      <c r="BM161" s="76" t="s">
        <v>240</v>
      </c>
      <c r="BN161" s="76" t="s">
        <v>240</v>
      </c>
      <c r="BO161" s="76" t="s">
        <v>240</v>
      </c>
      <c r="BP161" s="76" t="s">
        <v>366</v>
      </c>
      <c r="BQ161" s="76" t="s">
        <v>366</v>
      </c>
      <c r="BR161" s="76" t="s">
        <v>366</v>
      </c>
      <c r="BS161" s="76" t="s">
        <v>523</v>
      </c>
      <c r="BT161" s="76" t="s">
        <v>382</v>
      </c>
      <c r="BU161" s="76" t="s">
        <v>523</v>
      </c>
      <c r="BV161" s="76" t="s">
        <v>382</v>
      </c>
      <c r="BW161" s="76" t="s">
        <v>523</v>
      </c>
      <c r="BX161" s="76" t="s">
        <v>382</v>
      </c>
      <c r="BY161" s="77">
        <v>1</v>
      </c>
      <c r="BZ161" s="77">
        <v>230966</v>
      </c>
      <c r="CA161" s="77">
        <v>0</v>
      </c>
      <c r="CB161" s="77">
        <v>2</v>
      </c>
      <c r="CC161" s="77">
        <v>20</v>
      </c>
      <c r="CD161" s="76" t="s">
        <v>219</v>
      </c>
      <c r="CE161" s="102">
        <v>45079.6723611111</v>
      </c>
      <c r="CF161" s="75" t="s">
        <v>389</v>
      </c>
      <c r="CG161" s="103">
        <v>45079.6710489236</v>
      </c>
      <c r="CH161" s="104">
        <v>0.671041666666667</v>
      </c>
      <c r="CI161" s="75" t="s">
        <v>389</v>
      </c>
      <c r="CJ161" s="76" t="s">
        <v>390</v>
      </c>
      <c r="CK161" s="76" t="s">
        <v>234</v>
      </c>
      <c r="CL161" s="76" t="s">
        <v>234</v>
      </c>
      <c r="CM161" s="76" t="s">
        <v>225</v>
      </c>
      <c r="CN161" s="76" t="s">
        <v>225</v>
      </c>
      <c r="CO161" s="76" t="s">
        <v>366</v>
      </c>
      <c r="CP161" s="76" t="s">
        <v>225</v>
      </c>
      <c r="CQ161" s="76" t="s">
        <v>391</v>
      </c>
      <c r="CR161" s="76" t="s">
        <v>225</v>
      </c>
      <c r="CS161" s="76" t="s">
        <v>225</v>
      </c>
      <c r="CT161" s="76" t="s">
        <v>234</v>
      </c>
      <c r="CU161" s="76" t="s">
        <v>234</v>
      </c>
      <c r="CV161" s="76" t="s">
        <v>225</v>
      </c>
      <c r="CW161" s="76" t="s">
        <v>234</v>
      </c>
      <c r="CX161" s="76" t="s">
        <v>234</v>
      </c>
      <c r="CY161" s="76" t="s">
        <v>225</v>
      </c>
      <c r="CZ161" s="76" t="s">
        <v>234</v>
      </c>
      <c r="DA161" s="76" t="s">
        <v>234</v>
      </c>
      <c r="DB161" s="76" t="s">
        <v>225</v>
      </c>
      <c r="DC161" s="76" t="s">
        <v>234</v>
      </c>
      <c r="DD161" s="76" t="s">
        <v>234</v>
      </c>
      <c r="DE161" s="76" t="s">
        <v>234</v>
      </c>
      <c r="DF161" s="76" t="s">
        <v>234</v>
      </c>
      <c r="DG161" s="76" t="s">
        <v>225</v>
      </c>
      <c r="DH161" s="76" t="s">
        <v>234</v>
      </c>
      <c r="DI161" s="76" t="s">
        <v>225</v>
      </c>
      <c r="DJ161" s="76" t="s">
        <v>225</v>
      </c>
      <c r="DK161" s="76" t="s">
        <v>225</v>
      </c>
      <c r="DL161" s="76" t="s">
        <v>382</v>
      </c>
      <c r="DM161" s="76" t="s">
        <v>382</v>
      </c>
      <c r="DN161" s="76" t="s">
        <v>382</v>
      </c>
      <c r="DO161" s="103">
        <v>45079.6710489236</v>
      </c>
      <c r="DP161" s="103">
        <v>45079.6710489236</v>
      </c>
      <c r="DQ161" s="76" t="s">
        <v>802</v>
      </c>
      <c r="DR161"/>
    </row>
    <row r="162" s="41" customFormat="1" spans="1:122">
      <c r="A162" s="43" t="s">
        <v>442</v>
      </c>
      <c r="B162" s="45">
        <v>44874</v>
      </c>
      <c r="C162" s="45">
        <v>44874</v>
      </c>
      <c r="D162" s="46" t="s">
        <v>791</v>
      </c>
      <c r="E162" s="46" t="s">
        <v>366</v>
      </c>
      <c r="F162" s="46" t="s">
        <v>583</v>
      </c>
      <c r="G162" s="46" t="s">
        <v>591</v>
      </c>
      <c r="H162" s="47">
        <v>1</v>
      </c>
      <c r="I162" s="47">
        <v>0</v>
      </c>
      <c r="J162" s="46" t="s">
        <v>234</v>
      </c>
      <c r="K162" s="46" t="s">
        <v>369</v>
      </c>
      <c r="L162" s="46" t="s">
        <v>369</v>
      </c>
      <c r="M162" s="45">
        <v>44874</v>
      </c>
      <c r="N162" s="46" t="s">
        <v>792</v>
      </c>
      <c r="O162" s="46" t="s">
        <v>366</v>
      </c>
      <c r="P162" s="47">
        <v>0</v>
      </c>
      <c r="Q162" s="46" t="s">
        <v>586</v>
      </c>
      <c r="R162" s="46" t="s">
        <v>793</v>
      </c>
      <c r="S162" s="47">
        <v>66</v>
      </c>
      <c r="T162" s="46" t="s">
        <v>794</v>
      </c>
      <c r="U162" s="47">
        <v>1</v>
      </c>
      <c r="V162" s="46" t="s">
        <v>591</v>
      </c>
      <c r="W162" s="46" t="s">
        <v>374</v>
      </c>
      <c r="X162" s="46" t="s">
        <v>234</v>
      </c>
      <c r="Y162" s="46" t="s">
        <v>588</v>
      </c>
      <c r="Z162" s="46" t="s">
        <v>376</v>
      </c>
      <c r="AA162" s="46" t="s">
        <v>377</v>
      </c>
      <c r="AB162" s="46" t="s">
        <v>378</v>
      </c>
      <c r="AC162" s="47">
        <v>1461</v>
      </c>
      <c r="AD162" s="46" t="s">
        <v>379</v>
      </c>
      <c r="AE162" s="62">
        <v>44875.2190509259</v>
      </c>
      <c r="AF162" s="46" t="s">
        <v>380</v>
      </c>
      <c r="AG162" s="46" t="s">
        <v>381</v>
      </c>
      <c r="AH162" s="46" t="s">
        <v>212</v>
      </c>
      <c r="AI162" s="46" t="s">
        <v>213</v>
      </c>
      <c r="AJ162" s="46" t="s">
        <v>210</v>
      </c>
      <c r="AK162" s="46" t="s">
        <v>366</v>
      </c>
      <c r="AL162" s="46" t="s">
        <v>382</v>
      </c>
      <c r="AM162" s="46" t="s">
        <v>366</v>
      </c>
      <c r="AN162" s="46" t="s">
        <v>233</v>
      </c>
      <c r="AO162" s="46" t="s">
        <v>366</v>
      </c>
      <c r="AP162" s="46" t="s">
        <v>589</v>
      </c>
      <c r="AQ162" s="46" t="s">
        <v>379</v>
      </c>
      <c r="AR162" s="46" t="s">
        <v>383</v>
      </c>
      <c r="AS162" s="46" t="s">
        <v>366</v>
      </c>
      <c r="AT162" s="46" t="s">
        <v>366</v>
      </c>
      <c r="AU162" s="47">
        <v>0</v>
      </c>
      <c r="AV162" s="46" t="s">
        <v>366</v>
      </c>
      <c r="AW162" s="46" t="s">
        <v>366</v>
      </c>
      <c r="AX162" s="46" t="s">
        <v>366</v>
      </c>
      <c r="AY162" s="46" t="s">
        <v>799</v>
      </c>
      <c r="AZ162" s="46" t="s">
        <v>800</v>
      </c>
      <c r="BA162" s="46" t="s">
        <v>232</v>
      </c>
      <c r="BB162" s="46" t="s">
        <v>379</v>
      </c>
      <c r="BC162" s="46" t="s">
        <v>382</v>
      </c>
      <c r="BD162" s="46" t="s">
        <v>801</v>
      </c>
      <c r="BE162" s="46" t="s">
        <v>382</v>
      </c>
      <c r="BF162" s="46" t="s">
        <v>387</v>
      </c>
      <c r="BG162" s="46" t="s">
        <v>387</v>
      </c>
      <c r="BH162" s="46" t="s">
        <v>240</v>
      </c>
      <c r="BI162" s="46" t="s">
        <v>234</v>
      </c>
      <c r="BJ162" s="46" t="s">
        <v>234</v>
      </c>
      <c r="BK162" s="46" t="s">
        <v>234</v>
      </c>
      <c r="BL162" s="46" t="s">
        <v>234</v>
      </c>
      <c r="BM162" s="46" t="s">
        <v>240</v>
      </c>
      <c r="BN162" s="46" t="s">
        <v>240</v>
      </c>
      <c r="BO162" s="46" t="s">
        <v>240</v>
      </c>
      <c r="BP162" s="46" t="s">
        <v>366</v>
      </c>
      <c r="BQ162" s="46" t="s">
        <v>366</v>
      </c>
      <c r="BR162" s="46" t="s">
        <v>366</v>
      </c>
      <c r="BS162" s="46" t="s">
        <v>523</v>
      </c>
      <c r="BT162" s="46" t="s">
        <v>382</v>
      </c>
      <c r="BU162" s="46" t="s">
        <v>523</v>
      </c>
      <c r="BV162" s="46" t="s">
        <v>382</v>
      </c>
      <c r="BW162" s="46" t="s">
        <v>523</v>
      </c>
      <c r="BX162" s="46" t="s">
        <v>382</v>
      </c>
      <c r="BY162" s="47">
        <v>17</v>
      </c>
      <c r="BZ162" s="47">
        <v>230966</v>
      </c>
      <c r="CA162" s="47">
        <v>0</v>
      </c>
      <c r="CB162" s="47">
        <v>4</v>
      </c>
      <c r="CC162" s="47">
        <v>4</v>
      </c>
      <c r="CD162" s="46" t="s">
        <v>219</v>
      </c>
      <c r="CE162" s="62">
        <v>45083.5817361111</v>
      </c>
      <c r="CF162" s="45" t="s">
        <v>389</v>
      </c>
      <c r="CG162" s="66">
        <v>45083.5791145023</v>
      </c>
      <c r="CH162" s="67">
        <v>0.579108796296296</v>
      </c>
      <c r="CI162" s="45" t="s">
        <v>389</v>
      </c>
      <c r="CJ162" s="46" t="s">
        <v>390</v>
      </c>
      <c r="CK162" s="46" t="s">
        <v>234</v>
      </c>
      <c r="CL162" s="46" t="s">
        <v>234</v>
      </c>
      <c r="CM162" s="46" t="s">
        <v>225</v>
      </c>
      <c r="CN162" s="46" t="s">
        <v>225</v>
      </c>
      <c r="CO162" s="46" t="s">
        <v>366</v>
      </c>
      <c r="CP162" s="46" t="s">
        <v>225</v>
      </c>
      <c r="CQ162" s="46" t="s">
        <v>391</v>
      </c>
      <c r="CR162" s="46" t="s">
        <v>225</v>
      </c>
      <c r="CS162" s="46" t="s">
        <v>225</v>
      </c>
      <c r="CT162" s="46" t="s">
        <v>234</v>
      </c>
      <c r="CU162" s="46" t="s">
        <v>234</v>
      </c>
      <c r="CV162" s="46" t="s">
        <v>225</v>
      </c>
      <c r="CW162" s="46" t="s">
        <v>234</v>
      </c>
      <c r="CX162" s="46" t="s">
        <v>234</v>
      </c>
      <c r="CY162" s="46" t="s">
        <v>225</v>
      </c>
      <c r="CZ162" s="46" t="s">
        <v>234</v>
      </c>
      <c r="DA162" s="46" t="s">
        <v>234</v>
      </c>
      <c r="DB162" s="46" t="s">
        <v>225</v>
      </c>
      <c r="DC162" s="46" t="s">
        <v>234</v>
      </c>
      <c r="DD162" s="46" t="s">
        <v>234</v>
      </c>
      <c r="DE162" s="46" t="s">
        <v>234</v>
      </c>
      <c r="DF162" s="46" t="s">
        <v>234</v>
      </c>
      <c r="DG162" s="46" t="s">
        <v>225</v>
      </c>
      <c r="DH162" s="46" t="s">
        <v>234</v>
      </c>
      <c r="DI162" s="46" t="s">
        <v>225</v>
      </c>
      <c r="DJ162" s="46" t="s">
        <v>225</v>
      </c>
      <c r="DK162" s="46" t="s">
        <v>225</v>
      </c>
      <c r="DL162" s="46" t="s">
        <v>382</v>
      </c>
      <c r="DM162" s="46" t="s">
        <v>382</v>
      </c>
      <c r="DN162" s="46" t="s">
        <v>382</v>
      </c>
      <c r="DO162" s="66">
        <v>45083.5791145023</v>
      </c>
      <c r="DP162" s="66">
        <v>45083.5791145023</v>
      </c>
      <c r="DQ162" s="46" t="s">
        <v>802</v>
      </c>
      <c r="DR162"/>
    </row>
    <row r="163" s="41" customFormat="1" spans="1:122">
      <c r="A163" s="43"/>
      <c r="B163" s="61" t="str">
        <f t="shared" ref="B163:BM163" si="10">IF(B161&lt;&gt;B162,"差異あり","")</f>
        <v/>
      </c>
      <c r="C163" s="61" t="str">
        <f t="shared" si="10"/>
        <v/>
      </c>
      <c r="D163" s="61" t="str">
        <f t="shared" si="10"/>
        <v/>
      </c>
      <c r="E163" s="61" t="str">
        <f t="shared" si="10"/>
        <v/>
      </c>
      <c r="F163" s="61" t="str">
        <f t="shared" si="10"/>
        <v/>
      </c>
      <c r="G163" s="61" t="str">
        <f t="shared" si="10"/>
        <v/>
      </c>
      <c r="H163" s="61" t="str">
        <f t="shared" si="10"/>
        <v/>
      </c>
      <c r="I163" s="61" t="str">
        <f t="shared" si="10"/>
        <v/>
      </c>
      <c r="J163" s="61" t="str">
        <f t="shared" si="10"/>
        <v/>
      </c>
      <c r="K163" s="61" t="str">
        <f t="shared" si="10"/>
        <v/>
      </c>
      <c r="L163" s="61" t="str">
        <f t="shared" si="10"/>
        <v/>
      </c>
      <c r="M163" s="61" t="str">
        <f t="shared" si="10"/>
        <v/>
      </c>
      <c r="N163" s="61" t="str">
        <f t="shared" si="10"/>
        <v/>
      </c>
      <c r="O163" s="61" t="str">
        <f t="shared" si="10"/>
        <v/>
      </c>
      <c r="P163" s="61" t="str">
        <f t="shared" si="10"/>
        <v/>
      </c>
      <c r="Q163" s="61" t="str">
        <f t="shared" si="10"/>
        <v/>
      </c>
      <c r="R163" s="61" t="str">
        <f t="shared" si="10"/>
        <v/>
      </c>
      <c r="S163" s="61" t="str">
        <f t="shared" si="10"/>
        <v/>
      </c>
      <c r="T163" s="61" t="str">
        <f t="shared" si="10"/>
        <v/>
      </c>
      <c r="U163" s="61" t="str">
        <f t="shared" si="10"/>
        <v/>
      </c>
      <c r="V163" s="61" t="str">
        <f t="shared" si="10"/>
        <v/>
      </c>
      <c r="W163" s="61" t="str">
        <f t="shared" si="10"/>
        <v/>
      </c>
      <c r="X163" s="61" t="str">
        <f t="shared" si="10"/>
        <v/>
      </c>
      <c r="Y163" s="61" t="str">
        <f t="shared" si="10"/>
        <v/>
      </c>
      <c r="Z163" s="61" t="str">
        <f t="shared" si="10"/>
        <v/>
      </c>
      <c r="AA163" s="61" t="str">
        <f t="shared" si="10"/>
        <v/>
      </c>
      <c r="AB163" s="61" t="str">
        <f t="shared" si="10"/>
        <v/>
      </c>
      <c r="AC163" s="61" t="str">
        <f t="shared" si="10"/>
        <v/>
      </c>
      <c r="AD163" s="61" t="str">
        <f t="shared" si="10"/>
        <v/>
      </c>
      <c r="AE163" s="61" t="str">
        <f t="shared" si="10"/>
        <v/>
      </c>
      <c r="AF163" s="61" t="str">
        <f t="shared" si="10"/>
        <v/>
      </c>
      <c r="AG163" s="61" t="str">
        <f t="shared" si="10"/>
        <v/>
      </c>
      <c r="AH163" s="61" t="str">
        <f t="shared" si="10"/>
        <v/>
      </c>
      <c r="AI163" s="61" t="str">
        <f t="shared" si="10"/>
        <v/>
      </c>
      <c r="AJ163" s="61" t="str">
        <f t="shared" si="10"/>
        <v/>
      </c>
      <c r="AK163" s="61" t="str">
        <f t="shared" si="10"/>
        <v/>
      </c>
      <c r="AL163" s="61" t="str">
        <f t="shared" si="10"/>
        <v/>
      </c>
      <c r="AM163" s="61" t="str">
        <f t="shared" si="10"/>
        <v/>
      </c>
      <c r="AN163" s="61" t="str">
        <f t="shared" si="10"/>
        <v/>
      </c>
      <c r="AO163" s="61" t="str">
        <f t="shared" si="10"/>
        <v/>
      </c>
      <c r="AP163" s="61" t="str">
        <f t="shared" si="10"/>
        <v/>
      </c>
      <c r="AQ163" s="61" t="str">
        <f t="shared" si="10"/>
        <v/>
      </c>
      <c r="AR163" s="61" t="str">
        <f t="shared" si="10"/>
        <v/>
      </c>
      <c r="AS163" s="61" t="str">
        <f t="shared" si="10"/>
        <v/>
      </c>
      <c r="AT163" s="61" t="str">
        <f t="shared" si="10"/>
        <v/>
      </c>
      <c r="AU163" s="61" t="str">
        <f t="shared" si="10"/>
        <v/>
      </c>
      <c r="AV163" s="61" t="str">
        <f t="shared" si="10"/>
        <v/>
      </c>
      <c r="AW163" s="61" t="str">
        <f t="shared" si="10"/>
        <v/>
      </c>
      <c r="AX163" s="61" t="str">
        <f t="shared" si="10"/>
        <v/>
      </c>
      <c r="AY163" s="61" t="str">
        <f t="shared" si="10"/>
        <v/>
      </c>
      <c r="AZ163" s="61" t="str">
        <f t="shared" si="10"/>
        <v/>
      </c>
      <c r="BA163" s="61" t="str">
        <f t="shared" si="10"/>
        <v/>
      </c>
      <c r="BB163" s="61" t="str">
        <f t="shared" si="10"/>
        <v/>
      </c>
      <c r="BC163" s="61" t="str">
        <f t="shared" si="10"/>
        <v/>
      </c>
      <c r="BD163" s="61" t="str">
        <f t="shared" si="10"/>
        <v/>
      </c>
      <c r="BE163" s="61" t="str">
        <f t="shared" si="10"/>
        <v/>
      </c>
      <c r="BF163" s="61" t="str">
        <f t="shared" si="10"/>
        <v/>
      </c>
      <c r="BG163" s="61" t="str">
        <f t="shared" si="10"/>
        <v/>
      </c>
      <c r="BH163" s="61" t="str">
        <f t="shared" si="10"/>
        <v/>
      </c>
      <c r="BI163" s="61" t="str">
        <f t="shared" si="10"/>
        <v/>
      </c>
      <c r="BJ163" s="61" t="str">
        <f t="shared" si="10"/>
        <v/>
      </c>
      <c r="BK163" s="61" t="str">
        <f t="shared" si="10"/>
        <v/>
      </c>
      <c r="BL163" s="61" t="str">
        <f t="shared" si="10"/>
        <v/>
      </c>
      <c r="BM163" s="61" t="str">
        <f t="shared" si="10"/>
        <v/>
      </c>
      <c r="BN163" s="61" t="str">
        <f t="shared" ref="BN163:DQ163" si="11">IF(BN161&lt;&gt;BN162,"差異あり","")</f>
        <v/>
      </c>
      <c r="BO163" s="61" t="str">
        <f t="shared" si="11"/>
        <v/>
      </c>
      <c r="BP163" s="61" t="str">
        <f t="shared" si="11"/>
        <v/>
      </c>
      <c r="BQ163" s="61" t="str">
        <f t="shared" si="11"/>
        <v/>
      </c>
      <c r="BR163" s="61" t="str">
        <f t="shared" si="11"/>
        <v/>
      </c>
      <c r="BS163" s="61" t="str">
        <f t="shared" si="11"/>
        <v/>
      </c>
      <c r="BT163" s="61" t="str">
        <f t="shared" si="11"/>
        <v/>
      </c>
      <c r="BU163" s="61" t="str">
        <f t="shared" si="11"/>
        <v/>
      </c>
      <c r="BV163" s="61" t="str">
        <f t="shared" si="11"/>
        <v/>
      </c>
      <c r="BW163" s="61" t="str">
        <f t="shared" si="11"/>
        <v/>
      </c>
      <c r="BX163" s="61" t="str">
        <f t="shared" si="11"/>
        <v/>
      </c>
      <c r="BY163" s="61" t="str">
        <f t="shared" si="11"/>
        <v>差異あり</v>
      </c>
      <c r="BZ163" s="61" t="str">
        <f t="shared" si="11"/>
        <v/>
      </c>
      <c r="CA163" s="61" t="str">
        <f t="shared" si="11"/>
        <v/>
      </c>
      <c r="CB163" s="61" t="str">
        <f t="shared" si="11"/>
        <v>差異あり</v>
      </c>
      <c r="CC163" s="61" t="str">
        <f t="shared" si="11"/>
        <v>差異あり</v>
      </c>
      <c r="CD163" s="61" t="str">
        <f t="shared" si="11"/>
        <v/>
      </c>
      <c r="CE163" s="61" t="str">
        <f t="shared" si="11"/>
        <v>差異あり</v>
      </c>
      <c r="CF163" s="61" t="str">
        <f t="shared" si="11"/>
        <v/>
      </c>
      <c r="CG163" s="61" t="str">
        <f t="shared" si="11"/>
        <v>差異あり</v>
      </c>
      <c r="CH163" s="61" t="str">
        <f t="shared" si="11"/>
        <v>差異あり</v>
      </c>
      <c r="CI163" s="61" t="str">
        <f t="shared" si="11"/>
        <v/>
      </c>
      <c r="CJ163" s="61" t="str">
        <f t="shared" si="11"/>
        <v/>
      </c>
      <c r="CK163" s="61" t="str">
        <f t="shared" si="11"/>
        <v/>
      </c>
      <c r="CL163" s="61" t="str">
        <f t="shared" si="11"/>
        <v/>
      </c>
      <c r="CM163" s="61" t="str">
        <f t="shared" si="11"/>
        <v/>
      </c>
      <c r="CN163" s="61" t="str">
        <f t="shared" si="11"/>
        <v/>
      </c>
      <c r="CO163" s="61" t="str">
        <f t="shared" si="11"/>
        <v/>
      </c>
      <c r="CP163" s="61" t="str">
        <f t="shared" si="11"/>
        <v/>
      </c>
      <c r="CQ163" s="61" t="str">
        <f t="shared" si="11"/>
        <v/>
      </c>
      <c r="CR163" s="61" t="str">
        <f t="shared" si="11"/>
        <v/>
      </c>
      <c r="CS163" s="61" t="str">
        <f t="shared" si="11"/>
        <v/>
      </c>
      <c r="CT163" s="61" t="str">
        <f t="shared" si="11"/>
        <v/>
      </c>
      <c r="CU163" s="61" t="str">
        <f t="shared" si="11"/>
        <v/>
      </c>
      <c r="CV163" s="61" t="str">
        <f t="shared" si="11"/>
        <v/>
      </c>
      <c r="CW163" s="61" t="str">
        <f t="shared" si="11"/>
        <v/>
      </c>
      <c r="CX163" s="61" t="str">
        <f t="shared" si="11"/>
        <v/>
      </c>
      <c r="CY163" s="61" t="str">
        <f t="shared" si="11"/>
        <v/>
      </c>
      <c r="CZ163" s="61" t="str">
        <f t="shared" si="11"/>
        <v/>
      </c>
      <c r="DA163" s="61" t="str">
        <f t="shared" si="11"/>
        <v/>
      </c>
      <c r="DB163" s="61" t="str">
        <f t="shared" si="11"/>
        <v/>
      </c>
      <c r="DC163" s="61" t="str">
        <f t="shared" si="11"/>
        <v/>
      </c>
      <c r="DD163" s="61" t="str">
        <f t="shared" si="11"/>
        <v/>
      </c>
      <c r="DE163" s="61" t="str">
        <f t="shared" si="11"/>
        <v/>
      </c>
      <c r="DF163" s="61" t="str">
        <f t="shared" si="11"/>
        <v/>
      </c>
      <c r="DG163" s="61" t="str">
        <f t="shared" si="11"/>
        <v/>
      </c>
      <c r="DH163" s="61" t="str">
        <f t="shared" si="11"/>
        <v/>
      </c>
      <c r="DI163" s="61" t="str">
        <f t="shared" si="11"/>
        <v/>
      </c>
      <c r="DJ163" s="61" t="str">
        <f t="shared" si="11"/>
        <v/>
      </c>
      <c r="DK163" s="61" t="str">
        <f t="shared" si="11"/>
        <v/>
      </c>
      <c r="DL163" s="61" t="str">
        <f t="shared" si="11"/>
        <v/>
      </c>
      <c r="DM163" s="61" t="str">
        <f t="shared" si="11"/>
        <v/>
      </c>
      <c r="DN163" s="61" t="str">
        <f t="shared" si="11"/>
        <v/>
      </c>
      <c r="DO163" s="61" t="str">
        <f t="shared" si="11"/>
        <v>差異あり</v>
      </c>
      <c r="DP163" s="61" t="str">
        <f t="shared" si="11"/>
        <v>差異あり</v>
      </c>
      <c r="DQ163" s="61" t="str">
        <f t="shared" si="11"/>
        <v/>
      </c>
      <c r="DR163" s="43"/>
    </row>
    <row r="164" s="41" customFormat="1" spans="1:122">
      <c r="A164" s="43"/>
      <c r="DR164" s="43"/>
    </row>
    <row r="165" s="41" customFormat="1" spans="2:122">
      <c r="B165" s="43" t="s">
        <v>438</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row>
    <row r="166" s="41" customFormat="1" ht="27" spans="1:122">
      <c r="A166" s="43"/>
      <c r="B166" s="60" t="s">
        <v>249</v>
      </c>
      <c r="C166" s="60" t="s">
        <v>250</v>
      </c>
      <c r="D166" s="60" t="s">
        <v>251</v>
      </c>
      <c r="E166" s="60" t="s">
        <v>252</v>
      </c>
      <c r="F166" s="60" t="s">
        <v>253</v>
      </c>
      <c r="G166" s="60" t="s">
        <v>156</v>
      </c>
      <c r="H166" s="60" t="s">
        <v>254</v>
      </c>
      <c r="I166" s="60" t="s">
        <v>255</v>
      </c>
      <c r="J166" s="60" t="s">
        <v>256</v>
      </c>
      <c r="K166" s="60" t="s">
        <v>257</v>
      </c>
      <c r="L166" s="60" t="s">
        <v>258</v>
      </c>
      <c r="M166" s="60" t="s">
        <v>259</v>
      </c>
      <c r="N166" s="60" t="s">
        <v>260</v>
      </c>
      <c r="O166" s="60" t="s">
        <v>261</v>
      </c>
      <c r="P166" s="60" t="s">
        <v>262</v>
      </c>
      <c r="Q166" s="60" t="s">
        <v>263</v>
      </c>
      <c r="R166" s="60" t="s">
        <v>264</v>
      </c>
      <c r="S166" s="60" t="s">
        <v>265</v>
      </c>
      <c r="T166" s="60" t="s">
        <v>266</v>
      </c>
      <c r="U166" s="60" t="s">
        <v>267</v>
      </c>
      <c r="V166" s="60" t="s">
        <v>268</v>
      </c>
      <c r="W166" s="60" t="s">
        <v>269</v>
      </c>
      <c r="X166" s="60" t="s">
        <v>270</v>
      </c>
      <c r="Y166" s="60" t="s">
        <v>271</v>
      </c>
      <c r="Z166" s="60" t="s">
        <v>272</v>
      </c>
      <c r="AA166" s="60" t="s">
        <v>273</v>
      </c>
      <c r="AB166" s="60" t="s">
        <v>274</v>
      </c>
      <c r="AC166" s="60" t="s">
        <v>275</v>
      </c>
      <c r="AD166" s="60" t="s">
        <v>276</v>
      </c>
      <c r="AE166" s="60" t="s">
        <v>277</v>
      </c>
      <c r="AF166" s="60" t="s">
        <v>278</v>
      </c>
      <c r="AG166" s="60" t="s">
        <v>279</v>
      </c>
      <c r="AH166" s="60" t="s">
        <v>159</v>
      </c>
      <c r="AI166" s="60" t="s">
        <v>280</v>
      </c>
      <c r="AJ166" s="60" t="s">
        <v>157</v>
      </c>
      <c r="AK166" s="60" t="s">
        <v>281</v>
      </c>
      <c r="AL166" s="60" t="s">
        <v>282</v>
      </c>
      <c r="AM166" s="60" t="s">
        <v>283</v>
      </c>
      <c r="AN166" s="60" t="s">
        <v>284</v>
      </c>
      <c r="AO166" s="60" t="s">
        <v>285</v>
      </c>
      <c r="AP166" s="60" t="s">
        <v>286</v>
      </c>
      <c r="AQ166" s="60" t="s">
        <v>287</v>
      </c>
      <c r="AR166" s="60" t="s">
        <v>288</v>
      </c>
      <c r="AS166" s="60" t="s">
        <v>289</v>
      </c>
      <c r="AT166" s="60" t="s">
        <v>290</v>
      </c>
      <c r="AU166" s="60" t="s">
        <v>291</v>
      </c>
      <c r="AV166" s="60" t="s">
        <v>292</v>
      </c>
      <c r="AW166" s="60" t="s">
        <v>293</v>
      </c>
      <c r="AX166" s="60" t="s">
        <v>294</v>
      </c>
      <c r="AY166" s="60" t="s">
        <v>295</v>
      </c>
      <c r="AZ166" s="60" t="s">
        <v>296</v>
      </c>
      <c r="BA166" s="60" t="s">
        <v>297</v>
      </c>
      <c r="BB166" s="60" t="s">
        <v>298</v>
      </c>
      <c r="BC166" s="60" t="s">
        <v>299</v>
      </c>
      <c r="BD166" s="60" t="s">
        <v>300</v>
      </c>
      <c r="BE166" s="60" t="s">
        <v>301</v>
      </c>
      <c r="BF166" s="60" t="s">
        <v>302</v>
      </c>
      <c r="BG166" s="60" t="s">
        <v>303</v>
      </c>
      <c r="BH166" s="60" t="s">
        <v>304</v>
      </c>
      <c r="BI166" s="60" t="s">
        <v>305</v>
      </c>
      <c r="BJ166" s="60" t="s">
        <v>306</v>
      </c>
      <c r="BK166" s="60" t="s">
        <v>307</v>
      </c>
      <c r="BL166" s="60" t="s">
        <v>308</v>
      </c>
      <c r="BM166" s="60" t="s">
        <v>309</v>
      </c>
      <c r="BN166" s="60" t="s">
        <v>310</v>
      </c>
      <c r="BO166" s="60" t="s">
        <v>311</v>
      </c>
      <c r="BP166" s="60" t="s">
        <v>312</v>
      </c>
      <c r="BQ166" s="60" t="s">
        <v>313</v>
      </c>
      <c r="BR166" s="60" t="s">
        <v>314</v>
      </c>
      <c r="BS166" s="60" t="s">
        <v>315</v>
      </c>
      <c r="BT166" s="60" t="s">
        <v>316</v>
      </c>
      <c r="BU166" s="60" t="s">
        <v>317</v>
      </c>
      <c r="BV166" s="60" t="s">
        <v>318</v>
      </c>
      <c r="BW166" s="60" t="s">
        <v>319</v>
      </c>
      <c r="BX166" s="60" t="s">
        <v>320</v>
      </c>
      <c r="BY166" s="60" t="s">
        <v>321</v>
      </c>
      <c r="BZ166" s="60" t="s">
        <v>322</v>
      </c>
      <c r="CA166" s="60" t="s">
        <v>323</v>
      </c>
      <c r="CB166" s="60" t="s">
        <v>324</v>
      </c>
      <c r="CC166" s="60" t="s">
        <v>325</v>
      </c>
      <c r="CD166" s="60" t="s">
        <v>326</v>
      </c>
      <c r="CE166" s="60" t="s">
        <v>327</v>
      </c>
      <c r="CF166" s="60" t="s">
        <v>328</v>
      </c>
      <c r="CG166" s="60" t="s">
        <v>329</v>
      </c>
      <c r="CH166" s="60" t="s">
        <v>330</v>
      </c>
      <c r="CI166" s="60" t="s">
        <v>331</v>
      </c>
      <c r="CJ166" s="60" t="s">
        <v>332</v>
      </c>
      <c r="CK166" s="60" t="s">
        <v>333</v>
      </c>
      <c r="CL166" s="60" t="s">
        <v>334</v>
      </c>
      <c r="CM166" s="60" t="s">
        <v>335</v>
      </c>
      <c r="CN166" s="60" t="s">
        <v>336</v>
      </c>
      <c r="CO166" s="60" t="s">
        <v>337</v>
      </c>
      <c r="CP166" s="60" t="s">
        <v>338</v>
      </c>
      <c r="CQ166" s="60" t="s">
        <v>339</v>
      </c>
      <c r="CR166" s="60" t="s">
        <v>340</v>
      </c>
      <c r="CS166" s="60" t="s">
        <v>341</v>
      </c>
      <c r="CT166" s="60" t="s">
        <v>342</v>
      </c>
      <c r="CU166" s="60" t="s">
        <v>343</v>
      </c>
      <c r="CV166" s="60" t="s">
        <v>344</v>
      </c>
      <c r="CW166" s="60" t="s">
        <v>345</v>
      </c>
      <c r="CX166" s="60" t="s">
        <v>346</v>
      </c>
      <c r="CY166" s="60" t="s">
        <v>347</v>
      </c>
      <c r="CZ166" s="60" t="s">
        <v>348</v>
      </c>
      <c r="DA166" s="60" t="s">
        <v>349</v>
      </c>
      <c r="DB166" s="60" t="s">
        <v>350</v>
      </c>
      <c r="DC166" s="60" t="s">
        <v>351</v>
      </c>
      <c r="DD166" s="60" t="s">
        <v>352</v>
      </c>
      <c r="DE166" s="60" t="s">
        <v>353</v>
      </c>
      <c r="DF166" s="60" t="s">
        <v>354</v>
      </c>
      <c r="DG166" s="60" t="s">
        <v>355</v>
      </c>
      <c r="DH166" s="60" t="s">
        <v>356</v>
      </c>
      <c r="DI166" s="60" t="s">
        <v>357</v>
      </c>
      <c r="DJ166" s="60" t="s">
        <v>358</v>
      </c>
      <c r="DK166" s="60" t="s">
        <v>359</v>
      </c>
      <c r="DL166" s="60" t="s">
        <v>360</v>
      </c>
      <c r="DM166" s="60" t="s">
        <v>361</v>
      </c>
      <c r="DN166" s="60" t="s">
        <v>362</v>
      </c>
      <c r="DO166" s="60" t="s">
        <v>208</v>
      </c>
      <c r="DP166" s="60" t="s">
        <v>363</v>
      </c>
      <c r="DQ166" s="60" t="s">
        <v>364</v>
      </c>
      <c r="DR166"/>
    </row>
    <row r="167" s="41" customFormat="1" spans="1:122">
      <c r="A167" s="43" t="s">
        <v>441</v>
      </c>
      <c r="B167" s="75">
        <v>44874</v>
      </c>
      <c r="C167" s="75">
        <v>44874</v>
      </c>
      <c r="D167" s="76" t="s">
        <v>791</v>
      </c>
      <c r="E167" s="76" t="s">
        <v>366</v>
      </c>
      <c r="F167" s="76" t="s">
        <v>583</v>
      </c>
      <c r="G167" s="76" t="s">
        <v>592</v>
      </c>
      <c r="H167" s="77">
        <v>1</v>
      </c>
      <c r="I167" s="77">
        <v>0</v>
      </c>
      <c r="J167" s="76" t="s">
        <v>234</v>
      </c>
      <c r="K167" s="76" t="s">
        <v>369</v>
      </c>
      <c r="L167" s="76" t="s">
        <v>369</v>
      </c>
      <c r="M167" s="75">
        <v>44874</v>
      </c>
      <c r="N167" s="76" t="s">
        <v>792</v>
      </c>
      <c r="O167" s="76" t="s">
        <v>366</v>
      </c>
      <c r="P167" s="77">
        <v>0</v>
      </c>
      <c r="Q167" s="76" t="s">
        <v>586</v>
      </c>
      <c r="R167" s="76" t="s">
        <v>793</v>
      </c>
      <c r="S167" s="77">
        <v>66</v>
      </c>
      <c r="T167" s="76" t="s">
        <v>794</v>
      </c>
      <c r="U167" s="77">
        <v>1</v>
      </c>
      <c r="V167" s="76" t="s">
        <v>592</v>
      </c>
      <c r="W167" s="76" t="s">
        <v>374</v>
      </c>
      <c r="X167" s="76" t="s">
        <v>234</v>
      </c>
      <c r="Y167" s="76" t="s">
        <v>588</v>
      </c>
      <c r="Z167" s="76" t="s">
        <v>376</v>
      </c>
      <c r="AA167" s="76" t="s">
        <v>377</v>
      </c>
      <c r="AB167" s="76" t="s">
        <v>394</v>
      </c>
      <c r="AC167" s="77">
        <v>1461</v>
      </c>
      <c r="AD167" s="76" t="s">
        <v>379</v>
      </c>
      <c r="AE167" s="102">
        <v>44875.2190509259</v>
      </c>
      <c r="AF167" s="76" t="s">
        <v>395</v>
      </c>
      <c r="AG167" s="76" t="s">
        <v>381</v>
      </c>
      <c r="AH167" s="76" t="s">
        <v>212</v>
      </c>
      <c r="AI167" s="76" t="s">
        <v>213</v>
      </c>
      <c r="AJ167" s="76" t="s">
        <v>210</v>
      </c>
      <c r="AK167" s="76" t="s">
        <v>366</v>
      </c>
      <c r="AL167" s="76" t="s">
        <v>382</v>
      </c>
      <c r="AM167" s="76" t="s">
        <v>366</v>
      </c>
      <c r="AN167" s="76" t="s">
        <v>233</v>
      </c>
      <c r="AO167" s="76" t="s">
        <v>366</v>
      </c>
      <c r="AP167" s="76" t="s">
        <v>589</v>
      </c>
      <c r="AQ167" s="76" t="s">
        <v>379</v>
      </c>
      <c r="AR167" s="76" t="s">
        <v>383</v>
      </c>
      <c r="AS167" s="76" t="s">
        <v>366</v>
      </c>
      <c r="AT167" s="76" t="s">
        <v>366</v>
      </c>
      <c r="AU167" s="77">
        <v>0</v>
      </c>
      <c r="AV167" s="76" t="s">
        <v>366</v>
      </c>
      <c r="AW167" s="76" t="s">
        <v>366</v>
      </c>
      <c r="AX167" s="76" t="s">
        <v>366</v>
      </c>
      <c r="AY167" s="76" t="s">
        <v>803</v>
      </c>
      <c r="AZ167" s="76" t="s">
        <v>804</v>
      </c>
      <c r="BA167" s="76" t="s">
        <v>232</v>
      </c>
      <c r="BB167" s="76" t="s">
        <v>379</v>
      </c>
      <c r="BC167" s="76" t="s">
        <v>382</v>
      </c>
      <c r="BD167" s="76" t="s">
        <v>805</v>
      </c>
      <c r="BE167" s="76" t="s">
        <v>382</v>
      </c>
      <c r="BF167" s="76" t="s">
        <v>387</v>
      </c>
      <c r="BG167" s="76" t="s">
        <v>387</v>
      </c>
      <c r="BH167" s="76" t="s">
        <v>240</v>
      </c>
      <c r="BI167" s="76" t="s">
        <v>234</v>
      </c>
      <c r="BJ167" s="76" t="s">
        <v>234</v>
      </c>
      <c r="BK167" s="76" t="s">
        <v>234</v>
      </c>
      <c r="BL167" s="76" t="s">
        <v>234</v>
      </c>
      <c r="BM167" s="76" t="s">
        <v>399</v>
      </c>
      <c r="BN167" s="76" t="s">
        <v>399</v>
      </c>
      <c r="BO167" s="76" t="s">
        <v>399</v>
      </c>
      <c r="BP167" s="76" t="s">
        <v>366</v>
      </c>
      <c r="BQ167" s="76" t="s">
        <v>366</v>
      </c>
      <c r="BR167" s="76" t="s">
        <v>366</v>
      </c>
      <c r="BS167" s="76" t="s">
        <v>523</v>
      </c>
      <c r="BT167" s="76" t="s">
        <v>382</v>
      </c>
      <c r="BU167" s="76" t="s">
        <v>523</v>
      </c>
      <c r="BV167" s="76" t="s">
        <v>382</v>
      </c>
      <c r="BW167" s="76" t="s">
        <v>523</v>
      </c>
      <c r="BX167" s="76" t="s">
        <v>382</v>
      </c>
      <c r="BY167" s="77">
        <v>1</v>
      </c>
      <c r="BZ167" s="77">
        <v>230966</v>
      </c>
      <c r="CA167" s="77">
        <v>0</v>
      </c>
      <c r="CB167" s="77">
        <v>4</v>
      </c>
      <c r="CC167" s="77">
        <v>12</v>
      </c>
      <c r="CD167" s="76" t="s">
        <v>219</v>
      </c>
      <c r="CE167" s="102">
        <v>45079.6723611111</v>
      </c>
      <c r="CF167" s="75" t="s">
        <v>389</v>
      </c>
      <c r="CG167" s="103">
        <v>45079.6710489005</v>
      </c>
      <c r="CH167" s="104">
        <v>0.671041666666667</v>
      </c>
      <c r="CI167" s="75" t="s">
        <v>389</v>
      </c>
      <c r="CJ167" s="76" t="s">
        <v>390</v>
      </c>
      <c r="CK167" s="76" t="s">
        <v>234</v>
      </c>
      <c r="CL167" s="76" t="s">
        <v>234</v>
      </c>
      <c r="CM167" s="76" t="s">
        <v>225</v>
      </c>
      <c r="CN167" s="76" t="s">
        <v>225</v>
      </c>
      <c r="CO167" s="76" t="s">
        <v>366</v>
      </c>
      <c r="CP167" s="76" t="s">
        <v>225</v>
      </c>
      <c r="CQ167" s="76" t="s">
        <v>391</v>
      </c>
      <c r="CR167" s="76" t="s">
        <v>225</v>
      </c>
      <c r="CS167" s="76" t="s">
        <v>234</v>
      </c>
      <c r="CT167" s="76" t="s">
        <v>234</v>
      </c>
      <c r="CU167" s="76" t="s">
        <v>234</v>
      </c>
      <c r="CV167" s="76" t="s">
        <v>225</v>
      </c>
      <c r="CW167" s="76" t="s">
        <v>234</v>
      </c>
      <c r="CX167" s="76" t="s">
        <v>234</v>
      </c>
      <c r="CY167" s="76" t="s">
        <v>225</v>
      </c>
      <c r="CZ167" s="76" t="s">
        <v>234</v>
      </c>
      <c r="DA167" s="76" t="s">
        <v>234</v>
      </c>
      <c r="DB167" s="76" t="s">
        <v>225</v>
      </c>
      <c r="DC167" s="76" t="s">
        <v>234</v>
      </c>
      <c r="DD167" s="76" t="s">
        <v>234</v>
      </c>
      <c r="DE167" s="76" t="s">
        <v>234</v>
      </c>
      <c r="DF167" s="76" t="s">
        <v>234</v>
      </c>
      <c r="DG167" s="76" t="s">
        <v>225</v>
      </c>
      <c r="DH167" s="76" t="s">
        <v>234</v>
      </c>
      <c r="DI167" s="76" t="s">
        <v>225</v>
      </c>
      <c r="DJ167" s="76" t="s">
        <v>225</v>
      </c>
      <c r="DK167" s="76" t="s">
        <v>225</v>
      </c>
      <c r="DL167" s="76" t="s">
        <v>382</v>
      </c>
      <c r="DM167" s="76" t="s">
        <v>382</v>
      </c>
      <c r="DN167" s="76" t="s">
        <v>382</v>
      </c>
      <c r="DO167" s="103">
        <v>45079.6710489005</v>
      </c>
      <c r="DP167" s="103">
        <v>45079.6710489005</v>
      </c>
      <c r="DQ167" s="76" t="s">
        <v>806</v>
      </c>
      <c r="DR167"/>
    </row>
    <row r="168" s="41" customFormat="1" spans="1:122">
      <c r="A168" s="43" t="s">
        <v>442</v>
      </c>
      <c r="B168" s="45">
        <v>44874</v>
      </c>
      <c r="C168" s="45">
        <v>44874</v>
      </c>
      <c r="D168" s="46" t="s">
        <v>791</v>
      </c>
      <c r="E168" s="46" t="s">
        <v>366</v>
      </c>
      <c r="F168" s="46" t="s">
        <v>583</v>
      </c>
      <c r="G168" s="46" t="s">
        <v>592</v>
      </c>
      <c r="H168" s="47">
        <v>1</v>
      </c>
      <c r="I168" s="47">
        <v>0</v>
      </c>
      <c r="J168" s="46" t="s">
        <v>234</v>
      </c>
      <c r="K168" s="46" t="s">
        <v>369</v>
      </c>
      <c r="L168" s="46" t="s">
        <v>369</v>
      </c>
      <c r="M168" s="45">
        <v>44874</v>
      </c>
      <c r="N168" s="46" t="s">
        <v>792</v>
      </c>
      <c r="O168" s="46" t="s">
        <v>366</v>
      </c>
      <c r="P168" s="47">
        <v>0</v>
      </c>
      <c r="Q168" s="46" t="s">
        <v>586</v>
      </c>
      <c r="R168" s="46" t="s">
        <v>793</v>
      </c>
      <c r="S168" s="47">
        <v>66</v>
      </c>
      <c r="T168" s="46" t="s">
        <v>794</v>
      </c>
      <c r="U168" s="47">
        <v>1</v>
      </c>
      <c r="V168" s="46" t="s">
        <v>592</v>
      </c>
      <c r="W168" s="46" t="s">
        <v>374</v>
      </c>
      <c r="X168" s="46" t="s">
        <v>234</v>
      </c>
      <c r="Y168" s="46" t="s">
        <v>588</v>
      </c>
      <c r="Z168" s="46" t="s">
        <v>376</v>
      </c>
      <c r="AA168" s="46" t="s">
        <v>377</v>
      </c>
      <c r="AB168" s="46" t="s">
        <v>394</v>
      </c>
      <c r="AC168" s="47">
        <v>1461</v>
      </c>
      <c r="AD168" s="46" t="s">
        <v>379</v>
      </c>
      <c r="AE168" s="62">
        <v>44875.2190509259</v>
      </c>
      <c r="AF168" s="46" t="s">
        <v>395</v>
      </c>
      <c r="AG168" s="46" t="s">
        <v>381</v>
      </c>
      <c r="AH168" s="46" t="s">
        <v>212</v>
      </c>
      <c r="AI168" s="46" t="s">
        <v>213</v>
      </c>
      <c r="AJ168" s="46" t="s">
        <v>210</v>
      </c>
      <c r="AK168" s="46" t="s">
        <v>366</v>
      </c>
      <c r="AL168" s="46" t="s">
        <v>382</v>
      </c>
      <c r="AM168" s="46" t="s">
        <v>366</v>
      </c>
      <c r="AN168" s="46" t="s">
        <v>233</v>
      </c>
      <c r="AO168" s="46" t="s">
        <v>366</v>
      </c>
      <c r="AP168" s="46" t="s">
        <v>589</v>
      </c>
      <c r="AQ168" s="46" t="s">
        <v>379</v>
      </c>
      <c r="AR168" s="46" t="s">
        <v>383</v>
      </c>
      <c r="AS168" s="46" t="s">
        <v>366</v>
      </c>
      <c r="AT168" s="46" t="s">
        <v>366</v>
      </c>
      <c r="AU168" s="47">
        <v>0</v>
      </c>
      <c r="AV168" s="46" t="s">
        <v>366</v>
      </c>
      <c r="AW168" s="46" t="s">
        <v>366</v>
      </c>
      <c r="AX168" s="46" t="s">
        <v>366</v>
      </c>
      <c r="AY168" s="46" t="s">
        <v>803</v>
      </c>
      <c r="AZ168" s="46" t="s">
        <v>804</v>
      </c>
      <c r="BA168" s="46" t="s">
        <v>232</v>
      </c>
      <c r="BB168" s="46" t="s">
        <v>379</v>
      </c>
      <c r="BC168" s="46" t="s">
        <v>382</v>
      </c>
      <c r="BD168" s="46" t="s">
        <v>805</v>
      </c>
      <c r="BE168" s="46" t="s">
        <v>382</v>
      </c>
      <c r="BF168" s="46" t="s">
        <v>387</v>
      </c>
      <c r="BG168" s="46" t="s">
        <v>387</v>
      </c>
      <c r="BH168" s="46" t="s">
        <v>240</v>
      </c>
      <c r="BI168" s="46" t="s">
        <v>234</v>
      </c>
      <c r="BJ168" s="46" t="s">
        <v>234</v>
      </c>
      <c r="BK168" s="46" t="s">
        <v>234</v>
      </c>
      <c r="BL168" s="46" t="s">
        <v>234</v>
      </c>
      <c r="BM168" s="46" t="s">
        <v>399</v>
      </c>
      <c r="BN168" s="46" t="s">
        <v>399</v>
      </c>
      <c r="BO168" s="46" t="s">
        <v>399</v>
      </c>
      <c r="BP168" s="46" t="s">
        <v>366</v>
      </c>
      <c r="BQ168" s="46" t="s">
        <v>366</v>
      </c>
      <c r="BR168" s="46" t="s">
        <v>366</v>
      </c>
      <c r="BS168" s="46" t="s">
        <v>523</v>
      </c>
      <c r="BT168" s="46" t="s">
        <v>382</v>
      </c>
      <c r="BU168" s="46" t="s">
        <v>523</v>
      </c>
      <c r="BV168" s="46" t="s">
        <v>382</v>
      </c>
      <c r="BW168" s="46" t="s">
        <v>523</v>
      </c>
      <c r="BX168" s="46" t="s">
        <v>382</v>
      </c>
      <c r="BY168" s="47">
        <v>17</v>
      </c>
      <c r="BZ168" s="47">
        <v>230966</v>
      </c>
      <c r="CA168" s="47">
        <v>0</v>
      </c>
      <c r="CB168" s="47">
        <v>4</v>
      </c>
      <c r="CC168" s="47">
        <v>8</v>
      </c>
      <c r="CD168" s="46" t="s">
        <v>219</v>
      </c>
      <c r="CE168" s="62">
        <v>45083.5817361111</v>
      </c>
      <c r="CF168" s="45" t="s">
        <v>389</v>
      </c>
      <c r="CG168" s="66">
        <v>45083.5791144792</v>
      </c>
      <c r="CH168" s="67">
        <v>0.579108796296296</v>
      </c>
      <c r="CI168" s="45" t="s">
        <v>389</v>
      </c>
      <c r="CJ168" s="46" t="s">
        <v>390</v>
      </c>
      <c r="CK168" s="46" t="s">
        <v>234</v>
      </c>
      <c r="CL168" s="46" t="s">
        <v>234</v>
      </c>
      <c r="CM168" s="46" t="s">
        <v>225</v>
      </c>
      <c r="CN168" s="46" t="s">
        <v>225</v>
      </c>
      <c r="CO168" s="46" t="s">
        <v>366</v>
      </c>
      <c r="CP168" s="46" t="s">
        <v>225</v>
      </c>
      <c r="CQ168" s="46" t="s">
        <v>391</v>
      </c>
      <c r="CR168" s="46" t="s">
        <v>225</v>
      </c>
      <c r="CS168" s="46" t="s">
        <v>234</v>
      </c>
      <c r="CT168" s="46" t="s">
        <v>234</v>
      </c>
      <c r="CU168" s="46" t="s">
        <v>234</v>
      </c>
      <c r="CV168" s="46" t="s">
        <v>225</v>
      </c>
      <c r="CW168" s="46" t="s">
        <v>234</v>
      </c>
      <c r="CX168" s="46" t="s">
        <v>234</v>
      </c>
      <c r="CY168" s="46" t="s">
        <v>225</v>
      </c>
      <c r="CZ168" s="46" t="s">
        <v>234</v>
      </c>
      <c r="DA168" s="46" t="s">
        <v>234</v>
      </c>
      <c r="DB168" s="46" t="s">
        <v>225</v>
      </c>
      <c r="DC168" s="46" t="s">
        <v>234</v>
      </c>
      <c r="DD168" s="46" t="s">
        <v>234</v>
      </c>
      <c r="DE168" s="46" t="s">
        <v>234</v>
      </c>
      <c r="DF168" s="46" t="s">
        <v>234</v>
      </c>
      <c r="DG168" s="46" t="s">
        <v>225</v>
      </c>
      <c r="DH168" s="46" t="s">
        <v>234</v>
      </c>
      <c r="DI168" s="46" t="s">
        <v>225</v>
      </c>
      <c r="DJ168" s="46" t="s">
        <v>225</v>
      </c>
      <c r="DK168" s="46" t="s">
        <v>225</v>
      </c>
      <c r="DL168" s="46" t="s">
        <v>382</v>
      </c>
      <c r="DM168" s="46" t="s">
        <v>382</v>
      </c>
      <c r="DN168" s="46" t="s">
        <v>382</v>
      </c>
      <c r="DO168" s="66">
        <v>45083.5791144792</v>
      </c>
      <c r="DP168" s="66">
        <v>45083.5791144792</v>
      </c>
      <c r="DQ168" s="46" t="s">
        <v>806</v>
      </c>
      <c r="DR168"/>
    </row>
    <row r="169" s="41" customFormat="1" spans="1:121">
      <c r="A169" s="43"/>
      <c r="B169" s="61" t="str">
        <f t="shared" ref="B169:BM169" si="12">IF(B167&lt;&gt;B168,"差異あり","")</f>
        <v/>
      </c>
      <c r="C169" s="61" t="str">
        <f t="shared" si="12"/>
        <v/>
      </c>
      <c r="D169" s="61" t="str">
        <f t="shared" si="12"/>
        <v/>
      </c>
      <c r="E169" s="61" t="str">
        <f t="shared" si="12"/>
        <v/>
      </c>
      <c r="F169" s="61" t="str">
        <f t="shared" si="12"/>
        <v/>
      </c>
      <c r="G169" s="61" t="str">
        <f t="shared" si="12"/>
        <v/>
      </c>
      <c r="H169" s="61" t="str">
        <f t="shared" si="12"/>
        <v/>
      </c>
      <c r="I169" s="61" t="str">
        <f t="shared" si="12"/>
        <v/>
      </c>
      <c r="J169" s="61" t="str">
        <f t="shared" si="12"/>
        <v/>
      </c>
      <c r="K169" s="61" t="str">
        <f t="shared" si="12"/>
        <v/>
      </c>
      <c r="L169" s="61" t="str">
        <f t="shared" si="12"/>
        <v/>
      </c>
      <c r="M169" s="61" t="str">
        <f t="shared" si="12"/>
        <v/>
      </c>
      <c r="N169" s="61" t="str">
        <f t="shared" si="12"/>
        <v/>
      </c>
      <c r="O169" s="61" t="str">
        <f t="shared" si="12"/>
        <v/>
      </c>
      <c r="P169" s="61" t="str">
        <f t="shared" si="12"/>
        <v/>
      </c>
      <c r="Q169" s="61" t="str">
        <f t="shared" si="12"/>
        <v/>
      </c>
      <c r="R169" s="61" t="str">
        <f t="shared" si="12"/>
        <v/>
      </c>
      <c r="S169" s="61" t="str">
        <f t="shared" si="12"/>
        <v/>
      </c>
      <c r="T169" s="61" t="str">
        <f t="shared" si="12"/>
        <v/>
      </c>
      <c r="U169" s="61" t="str">
        <f t="shared" si="12"/>
        <v/>
      </c>
      <c r="V169" s="61" t="str">
        <f t="shared" si="12"/>
        <v/>
      </c>
      <c r="W169" s="61" t="str">
        <f t="shared" si="12"/>
        <v/>
      </c>
      <c r="X169" s="61" t="str">
        <f t="shared" si="12"/>
        <v/>
      </c>
      <c r="Y169" s="61" t="str">
        <f t="shared" si="12"/>
        <v/>
      </c>
      <c r="Z169" s="61" t="str">
        <f t="shared" si="12"/>
        <v/>
      </c>
      <c r="AA169" s="61" t="str">
        <f t="shared" si="12"/>
        <v/>
      </c>
      <c r="AB169" s="61" t="str">
        <f t="shared" si="12"/>
        <v/>
      </c>
      <c r="AC169" s="61" t="str">
        <f t="shared" si="12"/>
        <v/>
      </c>
      <c r="AD169" s="61" t="str">
        <f t="shared" si="12"/>
        <v/>
      </c>
      <c r="AE169" s="61" t="str">
        <f t="shared" si="12"/>
        <v/>
      </c>
      <c r="AF169" s="61" t="str">
        <f t="shared" si="12"/>
        <v/>
      </c>
      <c r="AG169" s="61" t="str">
        <f t="shared" si="12"/>
        <v/>
      </c>
      <c r="AH169" s="61" t="str">
        <f t="shared" si="12"/>
        <v/>
      </c>
      <c r="AI169" s="61" t="str">
        <f t="shared" si="12"/>
        <v/>
      </c>
      <c r="AJ169" s="61" t="str">
        <f t="shared" si="12"/>
        <v/>
      </c>
      <c r="AK169" s="61" t="str">
        <f t="shared" si="12"/>
        <v/>
      </c>
      <c r="AL169" s="61" t="str">
        <f t="shared" si="12"/>
        <v/>
      </c>
      <c r="AM169" s="61" t="str">
        <f t="shared" si="12"/>
        <v/>
      </c>
      <c r="AN169" s="61" t="str">
        <f t="shared" si="12"/>
        <v/>
      </c>
      <c r="AO169" s="61" t="str">
        <f t="shared" si="12"/>
        <v/>
      </c>
      <c r="AP169" s="61" t="str">
        <f t="shared" si="12"/>
        <v/>
      </c>
      <c r="AQ169" s="61" t="str">
        <f t="shared" si="12"/>
        <v/>
      </c>
      <c r="AR169" s="61" t="str">
        <f t="shared" si="12"/>
        <v/>
      </c>
      <c r="AS169" s="61" t="str">
        <f t="shared" si="12"/>
        <v/>
      </c>
      <c r="AT169" s="61" t="str">
        <f t="shared" si="12"/>
        <v/>
      </c>
      <c r="AU169" s="61" t="str">
        <f t="shared" si="12"/>
        <v/>
      </c>
      <c r="AV169" s="61" t="str">
        <f t="shared" si="12"/>
        <v/>
      </c>
      <c r="AW169" s="61" t="str">
        <f t="shared" si="12"/>
        <v/>
      </c>
      <c r="AX169" s="61" t="str">
        <f t="shared" si="12"/>
        <v/>
      </c>
      <c r="AY169" s="61" t="str">
        <f t="shared" si="12"/>
        <v/>
      </c>
      <c r="AZ169" s="61" t="str">
        <f t="shared" si="12"/>
        <v/>
      </c>
      <c r="BA169" s="61" t="str">
        <f t="shared" si="12"/>
        <v/>
      </c>
      <c r="BB169" s="61" t="str">
        <f t="shared" si="12"/>
        <v/>
      </c>
      <c r="BC169" s="61" t="str">
        <f t="shared" si="12"/>
        <v/>
      </c>
      <c r="BD169" s="61" t="str">
        <f t="shared" si="12"/>
        <v/>
      </c>
      <c r="BE169" s="61" t="str">
        <f t="shared" si="12"/>
        <v/>
      </c>
      <c r="BF169" s="61" t="str">
        <f t="shared" si="12"/>
        <v/>
      </c>
      <c r="BG169" s="61" t="str">
        <f t="shared" si="12"/>
        <v/>
      </c>
      <c r="BH169" s="61" t="str">
        <f t="shared" si="12"/>
        <v/>
      </c>
      <c r="BI169" s="61" t="str">
        <f t="shared" si="12"/>
        <v/>
      </c>
      <c r="BJ169" s="61" t="str">
        <f t="shared" si="12"/>
        <v/>
      </c>
      <c r="BK169" s="61" t="str">
        <f t="shared" si="12"/>
        <v/>
      </c>
      <c r="BL169" s="61" t="str">
        <f t="shared" si="12"/>
        <v/>
      </c>
      <c r="BM169" s="61" t="str">
        <f t="shared" si="12"/>
        <v/>
      </c>
      <c r="BN169" s="61" t="str">
        <f t="shared" ref="BN169:DQ169" si="13">IF(BN167&lt;&gt;BN168,"差異あり","")</f>
        <v/>
      </c>
      <c r="BO169" s="61" t="str">
        <f t="shared" si="13"/>
        <v/>
      </c>
      <c r="BP169" s="61" t="str">
        <f t="shared" si="13"/>
        <v/>
      </c>
      <c r="BQ169" s="61" t="str">
        <f t="shared" si="13"/>
        <v/>
      </c>
      <c r="BR169" s="61" t="str">
        <f t="shared" si="13"/>
        <v/>
      </c>
      <c r="BS169" s="61" t="str">
        <f t="shared" si="13"/>
        <v/>
      </c>
      <c r="BT169" s="61" t="str">
        <f t="shared" si="13"/>
        <v/>
      </c>
      <c r="BU169" s="61" t="str">
        <f t="shared" si="13"/>
        <v/>
      </c>
      <c r="BV169" s="61" t="str">
        <f t="shared" si="13"/>
        <v/>
      </c>
      <c r="BW169" s="61" t="str">
        <f t="shared" si="13"/>
        <v/>
      </c>
      <c r="BX169" s="61" t="str">
        <f t="shared" si="13"/>
        <v/>
      </c>
      <c r="BY169" s="61" t="str">
        <f t="shared" si="13"/>
        <v>差異あり</v>
      </c>
      <c r="BZ169" s="61" t="str">
        <f t="shared" si="13"/>
        <v/>
      </c>
      <c r="CA169" s="61" t="str">
        <f t="shared" si="13"/>
        <v/>
      </c>
      <c r="CB169" s="61" t="str">
        <f t="shared" si="13"/>
        <v/>
      </c>
      <c r="CC169" s="61" t="str">
        <f t="shared" si="13"/>
        <v>差異あり</v>
      </c>
      <c r="CD169" s="61" t="str">
        <f t="shared" si="13"/>
        <v/>
      </c>
      <c r="CE169" s="61" t="str">
        <f t="shared" si="13"/>
        <v>差異あり</v>
      </c>
      <c r="CF169" s="61" t="str">
        <f t="shared" si="13"/>
        <v/>
      </c>
      <c r="CG169" s="61" t="str">
        <f t="shared" si="13"/>
        <v>差異あり</v>
      </c>
      <c r="CH169" s="61" t="str">
        <f t="shared" si="13"/>
        <v>差異あり</v>
      </c>
      <c r="CI169" s="61" t="str">
        <f t="shared" si="13"/>
        <v/>
      </c>
      <c r="CJ169" s="61" t="str">
        <f t="shared" si="13"/>
        <v/>
      </c>
      <c r="CK169" s="61" t="str">
        <f t="shared" si="13"/>
        <v/>
      </c>
      <c r="CL169" s="61" t="str">
        <f t="shared" si="13"/>
        <v/>
      </c>
      <c r="CM169" s="61" t="str">
        <f t="shared" si="13"/>
        <v/>
      </c>
      <c r="CN169" s="61" t="str">
        <f t="shared" si="13"/>
        <v/>
      </c>
      <c r="CO169" s="61" t="str">
        <f t="shared" si="13"/>
        <v/>
      </c>
      <c r="CP169" s="61" t="str">
        <f t="shared" si="13"/>
        <v/>
      </c>
      <c r="CQ169" s="61" t="str">
        <f t="shared" si="13"/>
        <v/>
      </c>
      <c r="CR169" s="61" t="str">
        <f t="shared" si="13"/>
        <v/>
      </c>
      <c r="CS169" s="61" t="str">
        <f t="shared" si="13"/>
        <v/>
      </c>
      <c r="CT169" s="61" t="str">
        <f t="shared" si="13"/>
        <v/>
      </c>
      <c r="CU169" s="61" t="str">
        <f t="shared" si="13"/>
        <v/>
      </c>
      <c r="CV169" s="61" t="str">
        <f t="shared" si="13"/>
        <v/>
      </c>
      <c r="CW169" s="61" t="str">
        <f t="shared" si="13"/>
        <v/>
      </c>
      <c r="CX169" s="61" t="str">
        <f t="shared" si="13"/>
        <v/>
      </c>
      <c r="CY169" s="61" t="str">
        <f t="shared" si="13"/>
        <v/>
      </c>
      <c r="CZ169" s="61" t="str">
        <f t="shared" si="13"/>
        <v/>
      </c>
      <c r="DA169" s="61" t="str">
        <f t="shared" si="13"/>
        <v/>
      </c>
      <c r="DB169" s="61" t="str">
        <f t="shared" si="13"/>
        <v/>
      </c>
      <c r="DC169" s="61" t="str">
        <f t="shared" si="13"/>
        <v/>
      </c>
      <c r="DD169" s="61" t="str">
        <f t="shared" si="13"/>
        <v/>
      </c>
      <c r="DE169" s="61" t="str">
        <f t="shared" si="13"/>
        <v/>
      </c>
      <c r="DF169" s="61" t="str">
        <f t="shared" si="13"/>
        <v/>
      </c>
      <c r="DG169" s="61" t="str">
        <f t="shared" si="13"/>
        <v/>
      </c>
      <c r="DH169" s="61" t="str">
        <f t="shared" si="13"/>
        <v/>
      </c>
      <c r="DI169" s="61" t="str">
        <f t="shared" si="13"/>
        <v/>
      </c>
      <c r="DJ169" s="61" t="str">
        <f t="shared" si="13"/>
        <v/>
      </c>
      <c r="DK169" s="61" t="str">
        <f t="shared" si="13"/>
        <v/>
      </c>
      <c r="DL169" s="61" t="str">
        <f t="shared" si="13"/>
        <v/>
      </c>
      <c r="DM169" s="61" t="str">
        <f t="shared" si="13"/>
        <v/>
      </c>
      <c r="DN169" s="61" t="str">
        <f t="shared" si="13"/>
        <v/>
      </c>
      <c r="DO169" s="61" t="str">
        <f t="shared" si="13"/>
        <v>差異あり</v>
      </c>
      <c r="DP169" s="61" t="str">
        <f t="shared" si="13"/>
        <v>差異あり</v>
      </c>
      <c r="DQ169" s="61" t="str">
        <f t="shared" si="13"/>
        <v/>
      </c>
    </row>
    <row r="170" s="41" customFormat="1" spans="1:122">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c r="BU170" s="43"/>
      <c r="BV170" s="43"/>
      <c r="BW170" s="43"/>
      <c r="BX170" s="43"/>
      <c r="BY170" s="43"/>
      <c r="BZ170" s="43"/>
      <c r="CA170" s="43"/>
      <c r="CB170" s="43"/>
      <c r="CC170" s="43"/>
      <c r="CD170" s="43"/>
      <c r="CE170" s="43"/>
      <c r="CF170" s="43"/>
      <c r="CG170" s="43"/>
      <c r="CH170" s="43"/>
      <c r="CI170" s="43"/>
      <c r="CJ170" s="43"/>
      <c r="CK170" s="43"/>
      <c r="CL170" s="43"/>
      <c r="CM170" s="43"/>
      <c r="CN170" s="43"/>
      <c r="CO170" s="43"/>
      <c r="CP170" s="43"/>
      <c r="CQ170" s="43"/>
      <c r="CR170" s="43"/>
      <c r="CS170" s="43"/>
      <c r="CT170" s="43"/>
      <c r="CU170" s="43"/>
      <c r="CV170" s="43"/>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row>
    <row r="171" s="41" customFormat="1" spans="1:122">
      <c r="A171" s="43"/>
      <c r="B171" s="41" t="s">
        <v>439</v>
      </c>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c r="BU171" s="43"/>
      <c r="BV171" s="43"/>
      <c r="BW171" s="43"/>
      <c r="BX171" s="43"/>
      <c r="BY171" s="43"/>
      <c r="BZ171" s="43"/>
      <c r="CA171" s="43"/>
      <c r="CB171" s="43"/>
      <c r="CC171" s="43"/>
      <c r="CD171" s="43"/>
      <c r="CE171" s="43"/>
      <c r="CF171" s="43"/>
      <c r="CG171" s="43"/>
      <c r="CH171" s="43"/>
      <c r="CI171" s="43"/>
      <c r="CJ171" s="43"/>
      <c r="CK171" s="43"/>
      <c r="CL171" s="43"/>
      <c r="CM171" s="43"/>
      <c r="CN171" s="43"/>
      <c r="CO171" s="43"/>
      <c r="CP171" s="43"/>
      <c r="CQ171" s="43"/>
      <c r="CR171" s="43"/>
      <c r="CS171" s="43"/>
      <c r="CT171" s="43"/>
      <c r="CU171" s="43"/>
      <c r="CV171" s="43"/>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row>
    <row r="172" s="41" customFormat="1" ht="27" spans="1:122">
      <c r="A172" s="43"/>
      <c r="B172" s="60" t="s">
        <v>249</v>
      </c>
      <c r="C172" s="60" t="s">
        <v>250</v>
      </c>
      <c r="D172" s="60" t="s">
        <v>251</v>
      </c>
      <c r="E172" s="60" t="s">
        <v>252</v>
      </c>
      <c r="F172" s="60" t="s">
        <v>253</v>
      </c>
      <c r="G172" s="60" t="s">
        <v>156</v>
      </c>
      <c r="H172" s="60" t="s">
        <v>254</v>
      </c>
      <c r="I172" s="60" t="s">
        <v>255</v>
      </c>
      <c r="J172" s="60" t="s">
        <v>256</v>
      </c>
      <c r="K172" s="60" t="s">
        <v>257</v>
      </c>
      <c r="L172" s="60" t="s">
        <v>258</v>
      </c>
      <c r="M172" s="60" t="s">
        <v>259</v>
      </c>
      <c r="N172" s="60" t="s">
        <v>260</v>
      </c>
      <c r="O172" s="60" t="s">
        <v>261</v>
      </c>
      <c r="P172" s="60" t="s">
        <v>262</v>
      </c>
      <c r="Q172" s="60" t="s">
        <v>263</v>
      </c>
      <c r="R172" s="60" t="s">
        <v>264</v>
      </c>
      <c r="S172" s="60" t="s">
        <v>265</v>
      </c>
      <c r="T172" s="60" t="s">
        <v>266</v>
      </c>
      <c r="U172" s="60" t="s">
        <v>267</v>
      </c>
      <c r="V172" s="60" t="s">
        <v>268</v>
      </c>
      <c r="W172" s="60" t="s">
        <v>269</v>
      </c>
      <c r="X172" s="60" t="s">
        <v>270</v>
      </c>
      <c r="Y172" s="60" t="s">
        <v>271</v>
      </c>
      <c r="Z172" s="60" t="s">
        <v>272</v>
      </c>
      <c r="AA172" s="60" t="s">
        <v>273</v>
      </c>
      <c r="AB172" s="60" t="s">
        <v>274</v>
      </c>
      <c r="AC172" s="60" t="s">
        <v>275</v>
      </c>
      <c r="AD172" s="60" t="s">
        <v>276</v>
      </c>
      <c r="AE172" s="60" t="s">
        <v>277</v>
      </c>
      <c r="AF172" s="60" t="s">
        <v>278</v>
      </c>
      <c r="AG172" s="60" t="s">
        <v>279</v>
      </c>
      <c r="AH172" s="60" t="s">
        <v>159</v>
      </c>
      <c r="AI172" s="60" t="s">
        <v>280</v>
      </c>
      <c r="AJ172" s="60" t="s">
        <v>157</v>
      </c>
      <c r="AK172" s="60" t="s">
        <v>281</v>
      </c>
      <c r="AL172" s="60" t="s">
        <v>282</v>
      </c>
      <c r="AM172" s="60" t="s">
        <v>283</v>
      </c>
      <c r="AN172" s="60" t="s">
        <v>284</v>
      </c>
      <c r="AO172" s="60" t="s">
        <v>285</v>
      </c>
      <c r="AP172" s="60" t="s">
        <v>286</v>
      </c>
      <c r="AQ172" s="60" t="s">
        <v>287</v>
      </c>
      <c r="AR172" s="60" t="s">
        <v>288</v>
      </c>
      <c r="AS172" s="60" t="s">
        <v>289</v>
      </c>
      <c r="AT172" s="60" t="s">
        <v>290</v>
      </c>
      <c r="AU172" s="60" t="s">
        <v>291</v>
      </c>
      <c r="AV172" s="60" t="s">
        <v>292</v>
      </c>
      <c r="AW172" s="60" t="s">
        <v>293</v>
      </c>
      <c r="AX172" s="60" t="s">
        <v>294</v>
      </c>
      <c r="AY172" s="60" t="s">
        <v>295</v>
      </c>
      <c r="AZ172" s="60" t="s">
        <v>296</v>
      </c>
      <c r="BA172" s="60" t="s">
        <v>297</v>
      </c>
      <c r="BB172" s="60" t="s">
        <v>298</v>
      </c>
      <c r="BC172" s="60" t="s">
        <v>299</v>
      </c>
      <c r="BD172" s="60" t="s">
        <v>300</v>
      </c>
      <c r="BE172" s="60" t="s">
        <v>301</v>
      </c>
      <c r="BF172" s="60" t="s">
        <v>302</v>
      </c>
      <c r="BG172" s="60" t="s">
        <v>303</v>
      </c>
      <c r="BH172" s="60" t="s">
        <v>304</v>
      </c>
      <c r="BI172" s="60" t="s">
        <v>305</v>
      </c>
      <c r="BJ172" s="60" t="s">
        <v>306</v>
      </c>
      <c r="BK172" s="60" t="s">
        <v>307</v>
      </c>
      <c r="BL172" s="60" t="s">
        <v>308</v>
      </c>
      <c r="BM172" s="60" t="s">
        <v>309</v>
      </c>
      <c r="BN172" s="60" t="s">
        <v>310</v>
      </c>
      <c r="BO172" s="60" t="s">
        <v>311</v>
      </c>
      <c r="BP172" s="60" t="s">
        <v>312</v>
      </c>
      <c r="BQ172" s="60" t="s">
        <v>313</v>
      </c>
      <c r="BR172" s="60" t="s">
        <v>314</v>
      </c>
      <c r="BS172" s="60" t="s">
        <v>315</v>
      </c>
      <c r="BT172" s="60" t="s">
        <v>316</v>
      </c>
      <c r="BU172" s="60" t="s">
        <v>317</v>
      </c>
      <c r="BV172" s="60" t="s">
        <v>318</v>
      </c>
      <c r="BW172" s="60" t="s">
        <v>319</v>
      </c>
      <c r="BX172" s="60" t="s">
        <v>320</v>
      </c>
      <c r="BY172" s="60" t="s">
        <v>321</v>
      </c>
      <c r="BZ172" s="60" t="s">
        <v>322</v>
      </c>
      <c r="CA172" s="60" t="s">
        <v>323</v>
      </c>
      <c r="CB172" s="60" t="s">
        <v>324</v>
      </c>
      <c r="CC172" s="60" t="s">
        <v>325</v>
      </c>
      <c r="CD172" s="60" t="s">
        <v>326</v>
      </c>
      <c r="CE172" s="60" t="s">
        <v>327</v>
      </c>
      <c r="CF172" s="60" t="s">
        <v>328</v>
      </c>
      <c r="CG172" s="60" t="s">
        <v>329</v>
      </c>
      <c r="CH172" s="60" t="s">
        <v>330</v>
      </c>
      <c r="CI172" s="60" t="s">
        <v>331</v>
      </c>
      <c r="CJ172" s="60" t="s">
        <v>332</v>
      </c>
      <c r="CK172" s="60" t="s">
        <v>333</v>
      </c>
      <c r="CL172" s="60" t="s">
        <v>334</v>
      </c>
      <c r="CM172" s="60" t="s">
        <v>335</v>
      </c>
      <c r="CN172" s="60" t="s">
        <v>336</v>
      </c>
      <c r="CO172" s="60" t="s">
        <v>337</v>
      </c>
      <c r="CP172" s="60" t="s">
        <v>338</v>
      </c>
      <c r="CQ172" s="60" t="s">
        <v>339</v>
      </c>
      <c r="CR172" s="60" t="s">
        <v>340</v>
      </c>
      <c r="CS172" s="60" t="s">
        <v>341</v>
      </c>
      <c r="CT172" s="60" t="s">
        <v>342</v>
      </c>
      <c r="CU172" s="60" t="s">
        <v>343</v>
      </c>
      <c r="CV172" s="60" t="s">
        <v>344</v>
      </c>
      <c r="CW172" s="60" t="s">
        <v>345</v>
      </c>
      <c r="CX172" s="60" t="s">
        <v>346</v>
      </c>
      <c r="CY172" s="60" t="s">
        <v>347</v>
      </c>
      <c r="CZ172" s="60" t="s">
        <v>348</v>
      </c>
      <c r="DA172" s="60" t="s">
        <v>349</v>
      </c>
      <c r="DB172" s="60" t="s">
        <v>350</v>
      </c>
      <c r="DC172" s="60" t="s">
        <v>351</v>
      </c>
      <c r="DD172" s="60" t="s">
        <v>352</v>
      </c>
      <c r="DE172" s="60" t="s">
        <v>353</v>
      </c>
      <c r="DF172" s="60" t="s">
        <v>354</v>
      </c>
      <c r="DG172" s="60" t="s">
        <v>355</v>
      </c>
      <c r="DH172" s="60" t="s">
        <v>356</v>
      </c>
      <c r="DI172" s="60" t="s">
        <v>357</v>
      </c>
      <c r="DJ172" s="60" t="s">
        <v>358</v>
      </c>
      <c r="DK172" s="60" t="s">
        <v>359</v>
      </c>
      <c r="DL172" s="60" t="s">
        <v>360</v>
      </c>
      <c r="DM172" s="60" t="s">
        <v>361</v>
      </c>
      <c r="DN172" s="60" t="s">
        <v>362</v>
      </c>
      <c r="DO172" s="60" t="s">
        <v>208</v>
      </c>
      <c r="DP172" s="60" t="s">
        <v>363</v>
      </c>
      <c r="DQ172" s="60" t="s">
        <v>364</v>
      </c>
      <c r="DR172"/>
    </row>
    <row r="173" s="41" customFormat="1" spans="1:122">
      <c r="A173" s="43" t="s">
        <v>441</v>
      </c>
      <c r="B173" s="75">
        <v>44874</v>
      </c>
      <c r="C173" s="75">
        <v>44874</v>
      </c>
      <c r="D173" s="76" t="s">
        <v>791</v>
      </c>
      <c r="E173" s="76" t="s">
        <v>366</v>
      </c>
      <c r="F173" s="76" t="s">
        <v>583</v>
      </c>
      <c r="G173" s="76" t="s">
        <v>241</v>
      </c>
      <c r="H173" s="77">
        <v>1</v>
      </c>
      <c r="I173" s="77">
        <v>0</v>
      </c>
      <c r="J173" s="76" t="s">
        <v>234</v>
      </c>
      <c r="K173" s="76" t="s">
        <v>369</v>
      </c>
      <c r="L173" s="76" t="s">
        <v>369</v>
      </c>
      <c r="M173" s="75">
        <v>44874</v>
      </c>
      <c r="N173" s="76" t="s">
        <v>792</v>
      </c>
      <c r="O173" s="76" t="s">
        <v>366</v>
      </c>
      <c r="P173" s="77">
        <v>0</v>
      </c>
      <c r="Q173" s="76" t="s">
        <v>586</v>
      </c>
      <c r="R173" s="76" t="s">
        <v>793</v>
      </c>
      <c r="S173" s="77">
        <v>66</v>
      </c>
      <c r="T173" s="76" t="s">
        <v>794</v>
      </c>
      <c r="U173" s="77">
        <v>1</v>
      </c>
      <c r="V173" s="76" t="s">
        <v>241</v>
      </c>
      <c r="W173" s="76" t="s">
        <v>374</v>
      </c>
      <c r="X173" s="76" t="s">
        <v>234</v>
      </c>
      <c r="Y173" s="76" t="s">
        <v>588</v>
      </c>
      <c r="Z173" s="76" t="s">
        <v>376</v>
      </c>
      <c r="AA173" s="76" t="s">
        <v>377</v>
      </c>
      <c r="AB173" s="76" t="s">
        <v>409</v>
      </c>
      <c r="AC173" s="77">
        <v>1461</v>
      </c>
      <c r="AD173" s="76" t="s">
        <v>379</v>
      </c>
      <c r="AE173" s="102">
        <v>44875.2190509259</v>
      </c>
      <c r="AF173" s="76" t="s">
        <v>410</v>
      </c>
      <c r="AG173" s="76" t="s">
        <v>381</v>
      </c>
      <c r="AH173" s="76" t="s">
        <v>212</v>
      </c>
      <c r="AI173" s="76" t="s">
        <v>213</v>
      </c>
      <c r="AJ173" s="76" t="s">
        <v>210</v>
      </c>
      <c r="AK173" s="76" t="s">
        <v>366</v>
      </c>
      <c r="AL173" s="76" t="s">
        <v>382</v>
      </c>
      <c r="AM173" s="76" t="s">
        <v>366</v>
      </c>
      <c r="AN173" s="76" t="s">
        <v>233</v>
      </c>
      <c r="AO173" s="76" t="s">
        <v>366</v>
      </c>
      <c r="AP173" s="76" t="s">
        <v>589</v>
      </c>
      <c r="AQ173" s="76" t="s">
        <v>379</v>
      </c>
      <c r="AR173" s="76" t="s">
        <v>411</v>
      </c>
      <c r="AS173" s="76" t="s">
        <v>366</v>
      </c>
      <c r="AT173" s="76" t="s">
        <v>366</v>
      </c>
      <c r="AU173" s="77">
        <v>0</v>
      </c>
      <c r="AV173" s="76" t="s">
        <v>366</v>
      </c>
      <c r="AW173" s="76" t="s">
        <v>366</v>
      </c>
      <c r="AX173" s="76" t="s">
        <v>366</v>
      </c>
      <c r="AY173" s="76" t="s">
        <v>807</v>
      </c>
      <c r="AZ173" s="76" t="s">
        <v>808</v>
      </c>
      <c r="BA173" s="76" t="s">
        <v>232</v>
      </c>
      <c r="BB173" s="76" t="s">
        <v>379</v>
      </c>
      <c r="BC173" s="76" t="s">
        <v>382</v>
      </c>
      <c r="BD173" s="76" t="s">
        <v>809</v>
      </c>
      <c r="BE173" s="76" t="s">
        <v>382</v>
      </c>
      <c r="BF173" s="76" t="s">
        <v>387</v>
      </c>
      <c r="BG173" s="76" t="s">
        <v>387</v>
      </c>
      <c r="BH173" s="76" t="s">
        <v>240</v>
      </c>
      <c r="BI173" s="76" t="s">
        <v>234</v>
      </c>
      <c r="BJ173" s="76" t="s">
        <v>234</v>
      </c>
      <c r="BK173" s="76" t="s">
        <v>234</v>
      </c>
      <c r="BL173" s="76" t="s">
        <v>234</v>
      </c>
      <c r="BM173" s="76" t="s">
        <v>399</v>
      </c>
      <c r="BN173" s="76" t="s">
        <v>399</v>
      </c>
      <c r="BO173" s="76" t="s">
        <v>399</v>
      </c>
      <c r="BP173" s="76" t="s">
        <v>366</v>
      </c>
      <c r="BQ173" s="76" t="s">
        <v>366</v>
      </c>
      <c r="BR173" s="76" t="s">
        <v>366</v>
      </c>
      <c r="BS173" s="76" t="s">
        <v>523</v>
      </c>
      <c r="BT173" s="76" t="s">
        <v>382</v>
      </c>
      <c r="BU173" s="76" t="s">
        <v>523</v>
      </c>
      <c r="BV173" s="76" t="s">
        <v>382</v>
      </c>
      <c r="BW173" s="76" t="s">
        <v>523</v>
      </c>
      <c r="BX173" s="76" t="s">
        <v>382</v>
      </c>
      <c r="BY173" s="77">
        <v>1</v>
      </c>
      <c r="BZ173" s="77">
        <v>230966</v>
      </c>
      <c r="CA173" s="77">
        <v>0</v>
      </c>
      <c r="CB173" s="77">
        <v>2</v>
      </c>
      <c r="CC173" s="77">
        <v>16</v>
      </c>
      <c r="CD173" s="76" t="s">
        <v>219</v>
      </c>
      <c r="CE173" s="102">
        <v>45079.6723611111</v>
      </c>
      <c r="CF173" s="75" t="s">
        <v>389</v>
      </c>
      <c r="CG173" s="103">
        <v>45079.6710489583</v>
      </c>
      <c r="CH173" s="104">
        <v>0.671041666666667</v>
      </c>
      <c r="CI173" s="75" t="s">
        <v>389</v>
      </c>
      <c r="CJ173" s="76" t="s">
        <v>390</v>
      </c>
      <c r="CK173" s="76" t="s">
        <v>234</v>
      </c>
      <c r="CL173" s="76" t="s">
        <v>234</v>
      </c>
      <c r="CM173" s="76" t="s">
        <v>225</v>
      </c>
      <c r="CN173" s="76" t="s">
        <v>225</v>
      </c>
      <c r="CO173" s="76" t="s">
        <v>366</v>
      </c>
      <c r="CP173" s="76" t="s">
        <v>225</v>
      </c>
      <c r="CQ173" s="76" t="s">
        <v>391</v>
      </c>
      <c r="CR173" s="76" t="s">
        <v>225</v>
      </c>
      <c r="CS173" s="76" t="s">
        <v>234</v>
      </c>
      <c r="CT173" s="76" t="s">
        <v>234</v>
      </c>
      <c r="CU173" s="76" t="s">
        <v>234</v>
      </c>
      <c r="CV173" s="76" t="s">
        <v>225</v>
      </c>
      <c r="CW173" s="76" t="s">
        <v>234</v>
      </c>
      <c r="CX173" s="76" t="s">
        <v>234</v>
      </c>
      <c r="CY173" s="76" t="s">
        <v>234</v>
      </c>
      <c r="CZ173" s="76" t="s">
        <v>234</v>
      </c>
      <c r="DA173" s="76" t="s">
        <v>234</v>
      </c>
      <c r="DB173" s="76" t="s">
        <v>225</v>
      </c>
      <c r="DC173" s="76" t="s">
        <v>234</v>
      </c>
      <c r="DD173" s="76" t="s">
        <v>234</v>
      </c>
      <c r="DE173" s="76" t="s">
        <v>234</v>
      </c>
      <c r="DF173" s="76" t="s">
        <v>234</v>
      </c>
      <c r="DG173" s="76" t="s">
        <v>225</v>
      </c>
      <c r="DH173" s="76" t="s">
        <v>234</v>
      </c>
      <c r="DI173" s="76" t="s">
        <v>225</v>
      </c>
      <c r="DJ173" s="76" t="s">
        <v>225</v>
      </c>
      <c r="DK173" s="76" t="s">
        <v>225</v>
      </c>
      <c r="DL173" s="76" t="s">
        <v>382</v>
      </c>
      <c r="DM173" s="76" t="s">
        <v>382</v>
      </c>
      <c r="DN173" s="76" t="s">
        <v>382</v>
      </c>
      <c r="DO173" s="103">
        <v>45079.6710489583</v>
      </c>
      <c r="DP173" s="103">
        <v>45079.6710489583</v>
      </c>
      <c r="DQ173" s="76" t="s">
        <v>810</v>
      </c>
      <c r="DR173"/>
    </row>
    <row r="174" s="41" customFormat="1" spans="1:122">
      <c r="A174" s="43" t="s">
        <v>442</v>
      </c>
      <c r="B174" s="45">
        <v>44874</v>
      </c>
      <c r="C174" s="45">
        <v>44874</v>
      </c>
      <c r="D174" s="46" t="s">
        <v>791</v>
      </c>
      <c r="E174" s="46" t="s">
        <v>366</v>
      </c>
      <c r="F174" s="46" t="s">
        <v>583</v>
      </c>
      <c r="G174" s="46" t="s">
        <v>241</v>
      </c>
      <c r="H174" s="47">
        <v>1</v>
      </c>
      <c r="I174" s="47">
        <v>0</v>
      </c>
      <c r="J174" s="46" t="s">
        <v>234</v>
      </c>
      <c r="K174" s="46" t="s">
        <v>369</v>
      </c>
      <c r="L174" s="46" t="s">
        <v>369</v>
      </c>
      <c r="M174" s="45">
        <v>44874</v>
      </c>
      <c r="N174" s="46" t="s">
        <v>792</v>
      </c>
      <c r="O174" s="46" t="s">
        <v>366</v>
      </c>
      <c r="P174" s="47">
        <v>0</v>
      </c>
      <c r="Q174" s="46" t="s">
        <v>586</v>
      </c>
      <c r="R174" s="46" t="s">
        <v>793</v>
      </c>
      <c r="S174" s="47">
        <v>66</v>
      </c>
      <c r="T174" s="46" t="s">
        <v>794</v>
      </c>
      <c r="U174" s="47">
        <v>1</v>
      </c>
      <c r="V174" s="46" t="s">
        <v>241</v>
      </c>
      <c r="W174" s="46" t="s">
        <v>374</v>
      </c>
      <c r="X174" s="46" t="s">
        <v>234</v>
      </c>
      <c r="Y174" s="46" t="s">
        <v>588</v>
      </c>
      <c r="Z174" s="46" t="s">
        <v>376</v>
      </c>
      <c r="AA174" s="46" t="s">
        <v>377</v>
      </c>
      <c r="AB174" s="46" t="s">
        <v>409</v>
      </c>
      <c r="AC174" s="47">
        <v>1461</v>
      </c>
      <c r="AD174" s="46" t="s">
        <v>379</v>
      </c>
      <c r="AE174" s="62">
        <v>44875.2190509259</v>
      </c>
      <c r="AF174" s="46" t="s">
        <v>410</v>
      </c>
      <c r="AG174" s="46" t="s">
        <v>381</v>
      </c>
      <c r="AH174" s="46" t="s">
        <v>212</v>
      </c>
      <c r="AI174" s="46" t="s">
        <v>213</v>
      </c>
      <c r="AJ174" s="46" t="s">
        <v>210</v>
      </c>
      <c r="AK174" s="46" t="s">
        <v>366</v>
      </c>
      <c r="AL174" s="46" t="s">
        <v>382</v>
      </c>
      <c r="AM174" s="46" t="s">
        <v>366</v>
      </c>
      <c r="AN174" s="46" t="s">
        <v>233</v>
      </c>
      <c r="AO174" s="46" t="s">
        <v>366</v>
      </c>
      <c r="AP174" s="46" t="s">
        <v>589</v>
      </c>
      <c r="AQ174" s="46" t="s">
        <v>379</v>
      </c>
      <c r="AR174" s="46" t="s">
        <v>411</v>
      </c>
      <c r="AS174" s="46" t="s">
        <v>366</v>
      </c>
      <c r="AT174" s="46" t="s">
        <v>366</v>
      </c>
      <c r="AU174" s="47">
        <v>0</v>
      </c>
      <c r="AV174" s="46" t="s">
        <v>366</v>
      </c>
      <c r="AW174" s="46" t="s">
        <v>366</v>
      </c>
      <c r="AX174" s="46" t="s">
        <v>366</v>
      </c>
      <c r="AY174" s="46" t="s">
        <v>807</v>
      </c>
      <c r="AZ174" s="46" t="s">
        <v>808</v>
      </c>
      <c r="BA174" s="46" t="s">
        <v>232</v>
      </c>
      <c r="BB174" s="46" t="s">
        <v>379</v>
      </c>
      <c r="BC174" s="46" t="s">
        <v>382</v>
      </c>
      <c r="BD174" s="46" t="s">
        <v>809</v>
      </c>
      <c r="BE174" s="46" t="s">
        <v>382</v>
      </c>
      <c r="BF174" s="46" t="s">
        <v>387</v>
      </c>
      <c r="BG174" s="46" t="s">
        <v>387</v>
      </c>
      <c r="BH174" s="46" t="s">
        <v>240</v>
      </c>
      <c r="BI174" s="46" t="s">
        <v>234</v>
      </c>
      <c r="BJ174" s="46" t="s">
        <v>234</v>
      </c>
      <c r="BK174" s="46" t="s">
        <v>234</v>
      </c>
      <c r="BL174" s="46" t="s">
        <v>234</v>
      </c>
      <c r="BM174" s="46" t="s">
        <v>399</v>
      </c>
      <c r="BN174" s="46" t="s">
        <v>399</v>
      </c>
      <c r="BO174" s="46" t="s">
        <v>399</v>
      </c>
      <c r="BP174" s="46" t="s">
        <v>366</v>
      </c>
      <c r="BQ174" s="46" t="s">
        <v>366</v>
      </c>
      <c r="BR174" s="46" t="s">
        <v>366</v>
      </c>
      <c r="BS174" s="46" t="s">
        <v>523</v>
      </c>
      <c r="BT174" s="46" t="s">
        <v>382</v>
      </c>
      <c r="BU174" s="46" t="s">
        <v>523</v>
      </c>
      <c r="BV174" s="46" t="s">
        <v>382</v>
      </c>
      <c r="BW174" s="46" t="s">
        <v>523</v>
      </c>
      <c r="BX174" s="46" t="s">
        <v>382</v>
      </c>
      <c r="BY174" s="47">
        <v>17</v>
      </c>
      <c r="BZ174" s="47">
        <v>230966</v>
      </c>
      <c r="CA174" s="47">
        <v>0</v>
      </c>
      <c r="CB174" s="47">
        <v>2</v>
      </c>
      <c r="CC174" s="47">
        <v>1</v>
      </c>
      <c r="CD174" s="46" t="s">
        <v>219</v>
      </c>
      <c r="CE174" s="62">
        <v>45083.5817361111</v>
      </c>
      <c r="CF174" s="45" t="s">
        <v>389</v>
      </c>
      <c r="CG174" s="66">
        <v>45083.5791145833</v>
      </c>
      <c r="CH174" s="67">
        <v>0.579108796296296</v>
      </c>
      <c r="CI174" s="45" t="s">
        <v>389</v>
      </c>
      <c r="CJ174" s="46" t="s">
        <v>390</v>
      </c>
      <c r="CK174" s="46" t="s">
        <v>234</v>
      </c>
      <c r="CL174" s="46" t="s">
        <v>234</v>
      </c>
      <c r="CM174" s="46" t="s">
        <v>225</v>
      </c>
      <c r="CN174" s="46" t="s">
        <v>225</v>
      </c>
      <c r="CO174" s="46" t="s">
        <v>366</v>
      </c>
      <c r="CP174" s="46" t="s">
        <v>225</v>
      </c>
      <c r="CQ174" s="46" t="s">
        <v>391</v>
      </c>
      <c r="CR174" s="46" t="s">
        <v>225</v>
      </c>
      <c r="CS174" s="46" t="s">
        <v>234</v>
      </c>
      <c r="CT174" s="46" t="s">
        <v>234</v>
      </c>
      <c r="CU174" s="46" t="s">
        <v>234</v>
      </c>
      <c r="CV174" s="46" t="s">
        <v>225</v>
      </c>
      <c r="CW174" s="46" t="s">
        <v>234</v>
      </c>
      <c r="CX174" s="46" t="s">
        <v>234</v>
      </c>
      <c r="CY174" s="46" t="s">
        <v>234</v>
      </c>
      <c r="CZ174" s="46" t="s">
        <v>234</v>
      </c>
      <c r="DA174" s="46" t="s">
        <v>234</v>
      </c>
      <c r="DB174" s="46" t="s">
        <v>225</v>
      </c>
      <c r="DC174" s="46" t="s">
        <v>234</v>
      </c>
      <c r="DD174" s="46" t="s">
        <v>234</v>
      </c>
      <c r="DE174" s="46" t="s">
        <v>234</v>
      </c>
      <c r="DF174" s="46" t="s">
        <v>234</v>
      </c>
      <c r="DG174" s="46" t="s">
        <v>225</v>
      </c>
      <c r="DH174" s="46" t="s">
        <v>234</v>
      </c>
      <c r="DI174" s="46" t="s">
        <v>225</v>
      </c>
      <c r="DJ174" s="46" t="s">
        <v>225</v>
      </c>
      <c r="DK174" s="46" t="s">
        <v>225</v>
      </c>
      <c r="DL174" s="46" t="s">
        <v>382</v>
      </c>
      <c r="DM174" s="46" t="s">
        <v>382</v>
      </c>
      <c r="DN174" s="46" t="s">
        <v>382</v>
      </c>
      <c r="DO174" s="66">
        <v>45083.5791145833</v>
      </c>
      <c r="DP174" s="66">
        <v>45083.5791145833</v>
      </c>
      <c r="DQ174" s="46" t="s">
        <v>810</v>
      </c>
      <c r="DR174"/>
    </row>
    <row r="175" s="41" customFormat="1" spans="1:121">
      <c r="A175" s="43"/>
      <c r="B175" s="61" t="str">
        <f t="shared" ref="B175:BM175" si="14">IF(B173&lt;&gt;B174,"差異あり","")</f>
        <v/>
      </c>
      <c r="C175" s="61" t="str">
        <f t="shared" si="14"/>
        <v/>
      </c>
      <c r="D175" s="61" t="str">
        <f t="shared" si="14"/>
        <v/>
      </c>
      <c r="E175" s="61" t="str">
        <f t="shared" si="14"/>
        <v/>
      </c>
      <c r="F175" s="61" t="str">
        <f t="shared" si="14"/>
        <v/>
      </c>
      <c r="G175" s="61" t="str">
        <f t="shared" si="14"/>
        <v/>
      </c>
      <c r="H175" s="61" t="str">
        <f t="shared" si="14"/>
        <v/>
      </c>
      <c r="I175" s="61" t="str">
        <f t="shared" si="14"/>
        <v/>
      </c>
      <c r="J175" s="61" t="str">
        <f t="shared" si="14"/>
        <v/>
      </c>
      <c r="K175" s="61" t="str">
        <f t="shared" si="14"/>
        <v/>
      </c>
      <c r="L175" s="61" t="str">
        <f t="shared" si="14"/>
        <v/>
      </c>
      <c r="M175" s="61" t="str">
        <f t="shared" si="14"/>
        <v/>
      </c>
      <c r="N175" s="61" t="str">
        <f t="shared" si="14"/>
        <v/>
      </c>
      <c r="O175" s="61" t="str">
        <f t="shared" si="14"/>
        <v/>
      </c>
      <c r="P175" s="61" t="str">
        <f t="shared" si="14"/>
        <v/>
      </c>
      <c r="Q175" s="61" t="str">
        <f t="shared" si="14"/>
        <v/>
      </c>
      <c r="R175" s="61" t="str">
        <f t="shared" si="14"/>
        <v/>
      </c>
      <c r="S175" s="61" t="str">
        <f t="shared" si="14"/>
        <v/>
      </c>
      <c r="T175" s="61" t="str">
        <f t="shared" si="14"/>
        <v/>
      </c>
      <c r="U175" s="61" t="str">
        <f t="shared" si="14"/>
        <v/>
      </c>
      <c r="V175" s="61" t="str">
        <f t="shared" si="14"/>
        <v/>
      </c>
      <c r="W175" s="61" t="str">
        <f t="shared" si="14"/>
        <v/>
      </c>
      <c r="X175" s="61" t="str">
        <f t="shared" si="14"/>
        <v/>
      </c>
      <c r="Y175" s="61" t="str">
        <f t="shared" si="14"/>
        <v/>
      </c>
      <c r="Z175" s="61" t="str">
        <f t="shared" si="14"/>
        <v/>
      </c>
      <c r="AA175" s="61" t="str">
        <f t="shared" si="14"/>
        <v/>
      </c>
      <c r="AB175" s="61" t="str">
        <f t="shared" si="14"/>
        <v/>
      </c>
      <c r="AC175" s="61" t="str">
        <f t="shared" si="14"/>
        <v/>
      </c>
      <c r="AD175" s="61" t="str">
        <f t="shared" si="14"/>
        <v/>
      </c>
      <c r="AE175" s="61" t="str">
        <f t="shared" si="14"/>
        <v/>
      </c>
      <c r="AF175" s="61" t="str">
        <f t="shared" si="14"/>
        <v/>
      </c>
      <c r="AG175" s="61" t="str">
        <f t="shared" si="14"/>
        <v/>
      </c>
      <c r="AH175" s="61" t="str">
        <f t="shared" si="14"/>
        <v/>
      </c>
      <c r="AI175" s="61" t="str">
        <f t="shared" si="14"/>
        <v/>
      </c>
      <c r="AJ175" s="61" t="str">
        <f t="shared" si="14"/>
        <v/>
      </c>
      <c r="AK175" s="61" t="str">
        <f t="shared" si="14"/>
        <v/>
      </c>
      <c r="AL175" s="61" t="str">
        <f t="shared" si="14"/>
        <v/>
      </c>
      <c r="AM175" s="61" t="str">
        <f t="shared" si="14"/>
        <v/>
      </c>
      <c r="AN175" s="61" t="str">
        <f t="shared" si="14"/>
        <v/>
      </c>
      <c r="AO175" s="61" t="str">
        <f t="shared" si="14"/>
        <v/>
      </c>
      <c r="AP175" s="61" t="str">
        <f t="shared" si="14"/>
        <v/>
      </c>
      <c r="AQ175" s="61" t="str">
        <f t="shared" si="14"/>
        <v/>
      </c>
      <c r="AR175" s="61" t="str">
        <f t="shared" si="14"/>
        <v/>
      </c>
      <c r="AS175" s="61" t="str">
        <f t="shared" si="14"/>
        <v/>
      </c>
      <c r="AT175" s="61" t="str">
        <f t="shared" si="14"/>
        <v/>
      </c>
      <c r="AU175" s="61" t="str">
        <f t="shared" si="14"/>
        <v/>
      </c>
      <c r="AV175" s="61" t="str">
        <f t="shared" si="14"/>
        <v/>
      </c>
      <c r="AW175" s="61" t="str">
        <f t="shared" si="14"/>
        <v/>
      </c>
      <c r="AX175" s="61" t="str">
        <f t="shared" si="14"/>
        <v/>
      </c>
      <c r="AY175" s="61" t="str">
        <f t="shared" si="14"/>
        <v/>
      </c>
      <c r="AZ175" s="61" t="str">
        <f t="shared" si="14"/>
        <v/>
      </c>
      <c r="BA175" s="61" t="str">
        <f t="shared" si="14"/>
        <v/>
      </c>
      <c r="BB175" s="61" t="str">
        <f t="shared" si="14"/>
        <v/>
      </c>
      <c r="BC175" s="61" t="str">
        <f t="shared" si="14"/>
        <v/>
      </c>
      <c r="BD175" s="61" t="str">
        <f t="shared" si="14"/>
        <v/>
      </c>
      <c r="BE175" s="61" t="str">
        <f t="shared" si="14"/>
        <v/>
      </c>
      <c r="BF175" s="61" t="str">
        <f t="shared" si="14"/>
        <v/>
      </c>
      <c r="BG175" s="61" t="str">
        <f t="shared" si="14"/>
        <v/>
      </c>
      <c r="BH175" s="61" t="str">
        <f t="shared" si="14"/>
        <v/>
      </c>
      <c r="BI175" s="61" t="str">
        <f t="shared" si="14"/>
        <v/>
      </c>
      <c r="BJ175" s="61" t="str">
        <f t="shared" si="14"/>
        <v/>
      </c>
      <c r="BK175" s="61" t="str">
        <f t="shared" si="14"/>
        <v/>
      </c>
      <c r="BL175" s="61" t="str">
        <f t="shared" si="14"/>
        <v/>
      </c>
      <c r="BM175" s="61" t="str">
        <f t="shared" si="14"/>
        <v/>
      </c>
      <c r="BN175" s="61" t="str">
        <f t="shared" ref="BN175:DQ175" si="15">IF(BN173&lt;&gt;BN174,"差異あり","")</f>
        <v/>
      </c>
      <c r="BO175" s="61" t="str">
        <f t="shared" si="15"/>
        <v/>
      </c>
      <c r="BP175" s="61" t="str">
        <f t="shared" si="15"/>
        <v/>
      </c>
      <c r="BQ175" s="61" t="str">
        <f t="shared" si="15"/>
        <v/>
      </c>
      <c r="BR175" s="61" t="str">
        <f t="shared" si="15"/>
        <v/>
      </c>
      <c r="BS175" s="61" t="str">
        <f t="shared" si="15"/>
        <v/>
      </c>
      <c r="BT175" s="61" t="str">
        <f t="shared" si="15"/>
        <v/>
      </c>
      <c r="BU175" s="61" t="str">
        <f t="shared" si="15"/>
        <v/>
      </c>
      <c r="BV175" s="61" t="str">
        <f t="shared" si="15"/>
        <v/>
      </c>
      <c r="BW175" s="61" t="str">
        <f t="shared" si="15"/>
        <v/>
      </c>
      <c r="BX175" s="61" t="str">
        <f t="shared" si="15"/>
        <v/>
      </c>
      <c r="BY175" s="61" t="str">
        <f t="shared" si="15"/>
        <v>差異あり</v>
      </c>
      <c r="BZ175" s="61" t="str">
        <f t="shared" si="15"/>
        <v/>
      </c>
      <c r="CA175" s="61" t="str">
        <f t="shared" si="15"/>
        <v/>
      </c>
      <c r="CB175" s="61" t="str">
        <f t="shared" si="15"/>
        <v/>
      </c>
      <c r="CC175" s="61" t="str">
        <f t="shared" si="15"/>
        <v>差異あり</v>
      </c>
      <c r="CD175" s="61" t="str">
        <f t="shared" si="15"/>
        <v/>
      </c>
      <c r="CE175" s="61" t="str">
        <f t="shared" si="15"/>
        <v>差異あり</v>
      </c>
      <c r="CF175" s="61" t="str">
        <f t="shared" si="15"/>
        <v/>
      </c>
      <c r="CG175" s="61" t="str">
        <f t="shared" si="15"/>
        <v>差異あり</v>
      </c>
      <c r="CH175" s="61" t="str">
        <f t="shared" si="15"/>
        <v>差異あり</v>
      </c>
      <c r="CI175" s="61" t="str">
        <f t="shared" si="15"/>
        <v/>
      </c>
      <c r="CJ175" s="61" t="str">
        <f t="shared" si="15"/>
        <v/>
      </c>
      <c r="CK175" s="61" t="str">
        <f t="shared" si="15"/>
        <v/>
      </c>
      <c r="CL175" s="61" t="str">
        <f t="shared" si="15"/>
        <v/>
      </c>
      <c r="CM175" s="61" t="str">
        <f t="shared" si="15"/>
        <v/>
      </c>
      <c r="CN175" s="61" t="str">
        <f t="shared" si="15"/>
        <v/>
      </c>
      <c r="CO175" s="61" t="str">
        <f t="shared" si="15"/>
        <v/>
      </c>
      <c r="CP175" s="61" t="str">
        <f t="shared" si="15"/>
        <v/>
      </c>
      <c r="CQ175" s="61" t="str">
        <f t="shared" si="15"/>
        <v/>
      </c>
      <c r="CR175" s="61" t="str">
        <f t="shared" si="15"/>
        <v/>
      </c>
      <c r="CS175" s="61" t="str">
        <f t="shared" si="15"/>
        <v/>
      </c>
      <c r="CT175" s="61" t="str">
        <f t="shared" si="15"/>
        <v/>
      </c>
      <c r="CU175" s="61" t="str">
        <f t="shared" si="15"/>
        <v/>
      </c>
      <c r="CV175" s="61" t="str">
        <f t="shared" si="15"/>
        <v/>
      </c>
      <c r="CW175" s="61" t="str">
        <f t="shared" si="15"/>
        <v/>
      </c>
      <c r="CX175" s="61" t="str">
        <f t="shared" si="15"/>
        <v/>
      </c>
      <c r="CY175" s="61" t="str">
        <f t="shared" si="15"/>
        <v/>
      </c>
      <c r="CZ175" s="61" t="str">
        <f t="shared" si="15"/>
        <v/>
      </c>
      <c r="DA175" s="61" t="str">
        <f t="shared" si="15"/>
        <v/>
      </c>
      <c r="DB175" s="61" t="str">
        <f t="shared" si="15"/>
        <v/>
      </c>
      <c r="DC175" s="61" t="str">
        <f t="shared" si="15"/>
        <v/>
      </c>
      <c r="DD175" s="61" t="str">
        <f t="shared" si="15"/>
        <v/>
      </c>
      <c r="DE175" s="61" t="str">
        <f t="shared" si="15"/>
        <v/>
      </c>
      <c r="DF175" s="61" t="str">
        <f t="shared" si="15"/>
        <v/>
      </c>
      <c r="DG175" s="61" t="str">
        <f t="shared" si="15"/>
        <v/>
      </c>
      <c r="DH175" s="61" t="str">
        <f t="shared" si="15"/>
        <v/>
      </c>
      <c r="DI175" s="61" t="str">
        <f t="shared" si="15"/>
        <v/>
      </c>
      <c r="DJ175" s="61" t="str">
        <f t="shared" si="15"/>
        <v/>
      </c>
      <c r="DK175" s="61" t="str">
        <f t="shared" si="15"/>
        <v/>
      </c>
      <c r="DL175" s="61" t="str">
        <f t="shared" si="15"/>
        <v/>
      </c>
      <c r="DM175" s="61" t="str">
        <f t="shared" si="15"/>
        <v/>
      </c>
      <c r="DN175" s="61" t="str">
        <f t="shared" si="15"/>
        <v/>
      </c>
      <c r="DO175" s="61" t="str">
        <f t="shared" si="15"/>
        <v>差異あり</v>
      </c>
      <c r="DP175" s="61" t="str">
        <f t="shared" si="15"/>
        <v>差異あり</v>
      </c>
      <c r="DQ175" s="61" t="str">
        <f t="shared" si="15"/>
        <v/>
      </c>
    </row>
    <row r="176" s="41" customFormat="1" spans="1:122">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row>
    <row r="177" s="41" customFormat="1" spans="1:122">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c r="BU177" s="43"/>
      <c r="BV177" s="43"/>
      <c r="BW177" s="43"/>
      <c r="BX177" s="43"/>
      <c r="BY177" s="43"/>
      <c r="BZ177" s="43"/>
      <c r="CA177" s="43"/>
      <c r="CB177" s="43"/>
      <c r="CC177" s="43"/>
      <c r="CD177" s="43"/>
      <c r="CE177" s="43"/>
      <c r="CF177" s="43"/>
      <c r="CG177" s="43"/>
      <c r="CH177" s="43"/>
      <c r="CI177" s="43"/>
      <c r="CJ177" s="43"/>
      <c r="CK177" s="43"/>
      <c r="CL177" s="43"/>
      <c r="CM177" s="43"/>
      <c r="CN177" s="43"/>
      <c r="CO177" s="43"/>
      <c r="CP177" s="43"/>
      <c r="CQ177" s="43"/>
      <c r="CR177" s="43"/>
      <c r="CS177" s="43"/>
      <c r="CT177" s="43"/>
      <c r="CU177" s="43"/>
      <c r="CV177" s="43"/>
      <c r="CW177" s="43"/>
      <c r="CX177" s="43"/>
      <c r="CY177" s="43"/>
      <c r="CZ177" s="43"/>
      <c r="DA177" s="43"/>
      <c r="DB177" s="43"/>
      <c r="DC177" s="43"/>
      <c r="DD177" s="43"/>
      <c r="DE177" s="43"/>
      <c r="DF177" s="43"/>
      <c r="DG177" s="43"/>
      <c r="DH177" s="43"/>
      <c r="DI177" s="43"/>
      <c r="DJ177" s="43"/>
      <c r="DK177" s="43"/>
      <c r="DL177" s="43"/>
      <c r="DM177" s="43"/>
      <c r="DN177" s="43"/>
      <c r="DO177" s="43"/>
      <c r="DP177" s="43"/>
      <c r="DQ177" s="43"/>
      <c r="DR177" s="43"/>
    </row>
    <row r="178" s="41" customFormat="1" ht="30.75" spans="1:122">
      <c r="A178" s="23" t="s">
        <v>827</v>
      </c>
      <c r="B178" s="78"/>
      <c r="C178" s="40"/>
      <c r="D178" s="40"/>
      <c r="E178" s="40"/>
      <c r="F178" s="40"/>
      <c r="G178" s="40"/>
      <c r="H178" s="40"/>
      <c r="CW178" s="43"/>
      <c r="CX178" s="43"/>
      <c r="CY178" s="43"/>
      <c r="CZ178" s="43"/>
      <c r="DA178" s="43"/>
      <c r="DB178" s="43"/>
      <c r="DC178" s="43"/>
      <c r="DD178" s="43"/>
      <c r="DE178" s="43"/>
      <c r="DF178" s="43"/>
      <c r="DG178" s="43"/>
      <c r="DH178" s="43"/>
      <c r="DI178" s="43"/>
      <c r="DJ178" s="43"/>
      <c r="DK178" s="43"/>
      <c r="DL178" s="43"/>
      <c r="DM178" s="43"/>
      <c r="DN178" s="43"/>
      <c r="DO178" s="43"/>
      <c r="DP178" s="43"/>
      <c r="DQ178" s="43"/>
      <c r="DR178" s="43"/>
    </row>
    <row r="179" s="41" customFormat="1" ht="12" customHeight="1" spans="1:122">
      <c r="A179" s="23"/>
      <c r="B179" s="78"/>
      <c r="C179" s="40"/>
      <c r="D179" s="40"/>
      <c r="E179" s="40"/>
      <c r="F179" s="40"/>
      <c r="G179" s="40"/>
      <c r="H179" s="40"/>
      <c r="CW179" s="43"/>
      <c r="CX179" s="43"/>
      <c r="CY179" s="43"/>
      <c r="CZ179" s="43"/>
      <c r="DA179" s="43"/>
      <c r="DB179" s="43"/>
      <c r="DC179" s="43"/>
      <c r="DD179" s="43"/>
      <c r="DE179" s="43"/>
      <c r="DF179" s="43"/>
      <c r="DG179" s="43"/>
      <c r="DH179" s="43"/>
      <c r="DI179" s="43"/>
      <c r="DJ179" s="43"/>
      <c r="DK179" s="43"/>
      <c r="DL179" s="43"/>
      <c r="DM179" s="43"/>
      <c r="DN179" s="43"/>
      <c r="DO179" s="43"/>
      <c r="DP179" s="43"/>
      <c r="DQ179" s="43"/>
      <c r="DR179" s="43"/>
    </row>
    <row r="180" s="41" customFormat="1" spans="1:122">
      <c r="A180" s="78"/>
      <c r="B180" s="78" t="s">
        <v>444</v>
      </c>
      <c r="C180" s="40"/>
      <c r="D180" s="40"/>
      <c r="E180" s="40"/>
      <c r="F180" s="40"/>
      <c r="G180" s="40"/>
      <c r="H180" s="40"/>
      <c r="CW180" s="43"/>
      <c r="CX180" s="43"/>
      <c r="CY180" s="43"/>
      <c r="CZ180" s="43"/>
      <c r="DA180" s="43"/>
      <c r="DB180" s="43"/>
      <c r="DC180" s="43"/>
      <c r="DD180" s="43"/>
      <c r="DE180" s="43"/>
      <c r="DF180" s="43"/>
      <c r="DG180" s="43"/>
      <c r="DH180" s="43"/>
      <c r="DI180" s="43"/>
      <c r="DJ180" s="43"/>
      <c r="DK180" s="43"/>
      <c r="DL180" s="43"/>
      <c r="DM180" s="43"/>
      <c r="DN180" s="43"/>
      <c r="DO180" s="43"/>
      <c r="DP180" s="43"/>
      <c r="DQ180" s="43"/>
      <c r="DR180" s="43"/>
    </row>
    <row r="181" s="41" customFormat="1"/>
    <row r="182" s="41" customFormat="1" spans="1:15">
      <c r="A182" s="41" t="s">
        <v>445</v>
      </c>
      <c r="B182" s="41" t="s">
        <v>828</v>
      </c>
      <c r="J182" s="41" t="s">
        <v>829</v>
      </c>
      <c r="O182" s="41" t="s">
        <v>448</v>
      </c>
    </row>
    <row r="183" s="41" customFormat="1" spans="1:15">
      <c r="A183" s="79">
        <v>1</v>
      </c>
      <c r="B183" s="80" t="s">
        <v>830</v>
      </c>
      <c r="C183" s="81"/>
      <c r="D183" s="81"/>
      <c r="E183" s="81"/>
      <c r="F183" s="81"/>
      <c r="G183" s="81"/>
      <c r="H183" s="81"/>
      <c r="I183" s="92"/>
      <c r="J183" s="93" t="s">
        <v>830</v>
      </c>
      <c r="K183" s="81"/>
      <c r="L183" s="81"/>
      <c r="M183" s="81"/>
      <c r="N183" s="81"/>
      <c r="O183" s="94">
        <f t="shared" ref="O183:O205" si="16">MATCH(J183,$B$183:$B$205,0)</f>
        <v>1</v>
      </c>
    </row>
    <row r="184" s="41" customFormat="1" spans="1:15">
      <c r="A184" s="82">
        <v>2</v>
      </c>
      <c r="B184" s="83" t="s">
        <v>831</v>
      </c>
      <c r="C184" s="84"/>
      <c r="D184" s="84"/>
      <c r="E184" s="84"/>
      <c r="F184" s="84"/>
      <c r="G184" s="84"/>
      <c r="H184" s="84"/>
      <c r="I184" s="95"/>
      <c r="J184" s="96" t="s">
        <v>831</v>
      </c>
      <c r="K184" s="84"/>
      <c r="L184" s="84"/>
      <c r="M184" s="84"/>
      <c r="N184" s="84"/>
      <c r="O184" s="97">
        <f t="shared" si="16"/>
        <v>2</v>
      </c>
    </row>
    <row r="185" s="41" customFormat="1" spans="1:15">
      <c r="A185" s="82">
        <v>3</v>
      </c>
      <c r="B185" s="83" t="s">
        <v>832</v>
      </c>
      <c r="C185" s="84"/>
      <c r="D185" s="84"/>
      <c r="E185" s="84"/>
      <c r="F185" s="84"/>
      <c r="G185" s="84"/>
      <c r="H185" s="84"/>
      <c r="I185" s="95"/>
      <c r="J185" s="96" t="s">
        <v>832</v>
      </c>
      <c r="K185" s="84"/>
      <c r="L185" s="84"/>
      <c r="M185" s="84"/>
      <c r="N185" s="84"/>
      <c r="O185" s="97">
        <f t="shared" si="16"/>
        <v>3</v>
      </c>
    </row>
    <row r="186" s="41" customFormat="1" spans="1:15">
      <c r="A186" s="82">
        <v>4</v>
      </c>
      <c r="B186" s="83" t="s">
        <v>833</v>
      </c>
      <c r="C186" s="84"/>
      <c r="D186" s="84"/>
      <c r="E186" s="84"/>
      <c r="F186" s="84"/>
      <c r="G186" s="84"/>
      <c r="H186" s="84"/>
      <c r="I186" s="95"/>
      <c r="J186" s="96" t="s">
        <v>833</v>
      </c>
      <c r="K186" s="84"/>
      <c r="L186" s="84"/>
      <c r="M186" s="84"/>
      <c r="N186" s="84"/>
      <c r="O186" s="97">
        <f t="shared" si="16"/>
        <v>4</v>
      </c>
    </row>
    <row r="187" s="41" customFormat="1" spans="1:15">
      <c r="A187" s="82">
        <v>5</v>
      </c>
      <c r="B187" s="83" t="s">
        <v>834</v>
      </c>
      <c r="C187" s="84"/>
      <c r="D187" s="84"/>
      <c r="E187" s="84"/>
      <c r="F187" s="84"/>
      <c r="G187" s="84"/>
      <c r="H187" s="84"/>
      <c r="I187" s="95"/>
      <c r="J187" s="96" t="s">
        <v>834</v>
      </c>
      <c r="K187" s="84"/>
      <c r="L187" s="84"/>
      <c r="M187" s="84"/>
      <c r="N187" s="84"/>
      <c r="O187" s="97">
        <f t="shared" si="16"/>
        <v>5</v>
      </c>
    </row>
    <row r="188" s="41" customFormat="1" spans="1:15">
      <c r="A188" s="82">
        <v>6</v>
      </c>
      <c r="B188" s="83" t="s">
        <v>835</v>
      </c>
      <c r="C188" s="84"/>
      <c r="D188" s="84"/>
      <c r="E188" s="84"/>
      <c r="F188" s="84"/>
      <c r="G188" s="84"/>
      <c r="H188" s="84"/>
      <c r="I188" s="95"/>
      <c r="J188" s="96" t="s">
        <v>835</v>
      </c>
      <c r="K188" s="84"/>
      <c r="L188" s="84"/>
      <c r="M188" s="84"/>
      <c r="N188" s="84"/>
      <c r="O188" s="97">
        <f t="shared" si="16"/>
        <v>6</v>
      </c>
    </row>
    <row r="189" s="41" customFormat="1" spans="1:15">
      <c r="A189" s="82">
        <v>7</v>
      </c>
      <c r="B189" s="83" t="s">
        <v>836</v>
      </c>
      <c r="C189" s="84"/>
      <c r="D189" s="84"/>
      <c r="E189" s="84"/>
      <c r="F189" s="84"/>
      <c r="G189" s="84"/>
      <c r="H189" s="84"/>
      <c r="I189" s="95"/>
      <c r="J189" s="96" t="s">
        <v>836</v>
      </c>
      <c r="K189" s="84"/>
      <c r="L189" s="84"/>
      <c r="M189" s="84"/>
      <c r="N189" s="84"/>
      <c r="O189" s="97">
        <f t="shared" si="16"/>
        <v>7</v>
      </c>
    </row>
    <row r="190" s="41" customFormat="1" spans="1:15">
      <c r="A190" s="82">
        <v>8</v>
      </c>
      <c r="B190" s="83" t="s">
        <v>837</v>
      </c>
      <c r="C190" s="84"/>
      <c r="D190" s="84"/>
      <c r="E190" s="84"/>
      <c r="F190" s="84"/>
      <c r="G190" s="84"/>
      <c r="H190" s="84"/>
      <c r="I190" s="95"/>
      <c r="J190" s="96" t="s">
        <v>837</v>
      </c>
      <c r="K190" s="84"/>
      <c r="L190" s="84"/>
      <c r="M190" s="84"/>
      <c r="N190" s="84"/>
      <c r="O190" s="97">
        <f t="shared" si="16"/>
        <v>8</v>
      </c>
    </row>
    <row r="191" s="41" customFormat="1" spans="1:15">
      <c r="A191" s="82">
        <v>9</v>
      </c>
      <c r="B191" s="83" t="s">
        <v>838</v>
      </c>
      <c r="C191" s="84"/>
      <c r="D191" s="84"/>
      <c r="E191" s="84"/>
      <c r="F191" s="84"/>
      <c r="G191" s="84"/>
      <c r="H191" s="84"/>
      <c r="I191" s="95"/>
      <c r="J191" s="96" t="s">
        <v>838</v>
      </c>
      <c r="K191" s="84"/>
      <c r="L191" s="84"/>
      <c r="M191" s="84"/>
      <c r="N191" s="84"/>
      <c r="O191" s="97">
        <f t="shared" si="16"/>
        <v>9</v>
      </c>
    </row>
    <row r="192" s="41" customFormat="1" spans="1:15">
      <c r="A192" s="82">
        <v>10</v>
      </c>
      <c r="B192" s="83" t="s">
        <v>839</v>
      </c>
      <c r="C192" s="84"/>
      <c r="D192" s="84"/>
      <c r="E192" s="84"/>
      <c r="F192" s="84"/>
      <c r="G192" s="84"/>
      <c r="H192" s="84"/>
      <c r="I192" s="95"/>
      <c r="J192" s="96" t="s">
        <v>839</v>
      </c>
      <c r="K192" s="84"/>
      <c r="L192" s="84"/>
      <c r="M192" s="84"/>
      <c r="N192" s="84"/>
      <c r="O192" s="97">
        <f t="shared" si="16"/>
        <v>10</v>
      </c>
    </row>
    <row r="193" s="41" customFormat="1" spans="1:15">
      <c r="A193" s="82">
        <v>11</v>
      </c>
      <c r="B193" s="83" t="s">
        <v>840</v>
      </c>
      <c r="C193" s="85"/>
      <c r="D193" s="85"/>
      <c r="E193" s="85"/>
      <c r="F193" s="85"/>
      <c r="G193" s="85"/>
      <c r="H193" s="85"/>
      <c r="I193" s="85"/>
      <c r="J193" s="96" t="s">
        <v>840</v>
      </c>
      <c r="K193" s="85"/>
      <c r="L193" s="85"/>
      <c r="M193" s="85"/>
      <c r="N193" s="85"/>
      <c r="O193" s="97">
        <f t="shared" si="16"/>
        <v>11</v>
      </c>
    </row>
    <row r="194" spans="1:122">
      <c r="A194" s="82">
        <v>12</v>
      </c>
      <c r="B194" s="83" t="s">
        <v>841</v>
      </c>
      <c r="C194" s="86"/>
      <c r="D194" s="86"/>
      <c r="E194" s="86"/>
      <c r="F194" s="86"/>
      <c r="G194" s="87"/>
      <c r="H194" s="87"/>
      <c r="I194" s="86"/>
      <c r="J194" s="96" t="s">
        <v>841</v>
      </c>
      <c r="K194" s="86"/>
      <c r="L194" s="98"/>
      <c r="M194" s="86"/>
      <c r="N194" s="86"/>
      <c r="O194" s="97">
        <f t="shared" si="16"/>
        <v>12</v>
      </c>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82">
        <v>13</v>
      </c>
      <c r="B195" s="83" t="s">
        <v>842</v>
      </c>
      <c r="C195" s="86"/>
      <c r="D195" s="86"/>
      <c r="E195" s="86"/>
      <c r="F195" s="86"/>
      <c r="G195" s="87"/>
      <c r="H195" s="87"/>
      <c r="I195" s="86"/>
      <c r="J195" s="96" t="s">
        <v>842</v>
      </c>
      <c r="K195" s="86"/>
      <c r="L195" s="98"/>
      <c r="M195" s="86"/>
      <c r="N195" s="86"/>
      <c r="O195" s="97">
        <f t="shared" si="16"/>
        <v>13</v>
      </c>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82">
        <v>14</v>
      </c>
      <c r="B196" s="83" t="s">
        <v>843</v>
      </c>
      <c r="C196" s="86"/>
      <c r="D196" s="86"/>
      <c r="E196" s="86"/>
      <c r="F196" s="86"/>
      <c r="G196" s="87"/>
      <c r="H196" s="87"/>
      <c r="I196" s="86"/>
      <c r="J196" s="96" t="s">
        <v>843</v>
      </c>
      <c r="K196" s="86"/>
      <c r="L196" s="98"/>
      <c r="M196" s="86"/>
      <c r="N196" s="86"/>
      <c r="O196" s="97">
        <f t="shared" si="16"/>
        <v>14</v>
      </c>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82">
        <v>15</v>
      </c>
      <c r="B197" s="83" t="s">
        <v>844</v>
      </c>
      <c r="C197" s="86"/>
      <c r="D197" s="86"/>
      <c r="E197" s="86"/>
      <c r="F197" s="86"/>
      <c r="G197" s="87"/>
      <c r="H197" s="87"/>
      <c r="I197" s="86"/>
      <c r="J197" s="96" t="s">
        <v>844</v>
      </c>
      <c r="K197" s="86"/>
      <c r="L197" s="98"/>
      <c r="M197" s="86"/>
      <c r="N197" s="86"/>
      <c r="O197" s="97">
        <f t="shared" si="16"/>
        <v>15</v>
      </c>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82">
        <v>16</v>
      </c>
      <c r="B198" s="83" t="s">
        <v>845</v>
      </c>
      <c r="C198" s="86"/>
      <c r="D198" s="86"/>
      <c r="E198" s="86"/>
      <c r="F198" s="86"/>
      <c r="G198" s="87"/>
      <c r="H198" s="87"/>
      <c r="I198" s="86"/>
      <c r="J198" s="96" t="s">
        <v>845</v>
      </c>
      <c r="K198" s="86"/>
      <c r="L198" s="98"/>
      <c r="M198" s="86"/>
      <c r="N198" s="86"/>
      <c r="O198" s="97">
        <f t="shared" si="16"/>
        <v>16</v>
      </c>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82">
        <v>17</v>
      </c>
      <c r="B199" s="83" t="s">
        <v>846</v>
      </c>
      <c r="C199" s="86"/>
      <c r="D199" s="86"/>
      <c r="E199" s="86"/>
      <c r="F199" s="86"/>
      <c r="G199" s="87"/>
      <c r="H199" s="87"/>
      <c r="I199" s="86"/>
      <c r="J199" s="96" t="s">
        <v>846</v>
      </c>
      <c r="K199" s="86"/>
      <c r="L199" s="98"/>
      <c r="M199" s="86"/>
      <c r="N199" s="86"/>
      <c r="O199" s="97">
        <f t="shared" si="16"/>
        <v>17</v>
      </c>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82">
        <v>18</v>
      </c>
      <c r="B200" s="83" t="s">
        <v>847</v>
      </c>
      <c r="C200" s="86"/>
      <c r="D200" s="86"/>
      <c r="E200" s="86"/>
      <c r="F200" s="86"/>
      <c r="G200" s="87"/>
      <c r="H200" s="87"/>
      <c r="I200" s="86"/>
      <c r="J200" s="96" t="s">
        <v>847</v>
      </c>
      <c r="K200" s="86"/>
      <c r="L200" s="98"/>
      <c r="M200" s="86"/>
      <c r="N200" s="86"/>
      <c r="O200" s="97">
        <f t="shared" si="16"/>
        <v>18</v>
      </c>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82">
        <v>19</v>
      </c>
      <c r="B201" s="83" t="s">
        <v>848</v>
      </c>
      <c r="C201" s="86"/>
      <c r="D201" s="86"/>
      <c r="E201" s="86"/>
      <c r="F201" s="86"/>
      <c r="G201" s="87"/>
      <c r="H201" s="87"/>
      <c r="I201" s="86"/>
      <c r="J201" s="96" t="s">
        <v>848</v>
      </c>
      <c r="K201" s="86"/>
      <c r="L201" s="98"/>
      <c r="M201" s="86"/>
      <c r="N201" s="86"/>
      <c r="O201" s="97">
        <f t="shared" si="16"/>
        <v>19</v>
      </c>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82">
        <v>20</v>
      </c>
      <c r="B202" s="83" t="s">
        <v>849</v>
      </c>
      <c r="C202" s="86"/>
      <c r="D202" s="86"/>
      <c r="E202" s="86"/>
      <c r="F202" s="86"/>
      <c r="G202" s="87"/>
      <c r="H202" s="87"/>
      <c r="I202" s="86"/>
      <c r="J202" s="96" t="s">
        <v>849</v>
      </c>
      <c r="K202" s="86"/>
      <c r="L202" s="98"/>
      <c r="M202" s="86"/>
      <c r="N202" s="86"/>
      <c r="O202" s="97">
        <f t="shared" si="16"/>
        <v>20</v>
      </c>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82">
        <v>21</v>
      </c>
      <c r="B203" s="83" t="s">
        <v>850</v>
      </c>
      <c r="C203" s="86"/>
      <c r="D203" s="86"/>
      <c r="E203" s="86"/>
      <c r="F203" s="86"/>
      <c r="G203" s="87"/>
      <c r="H203" s="87"/>
      <c r="I203" s="86"/>
      <c r="J203" s="96" t="s">
        <v>850</v>
      </c>
      <c r="K203" s="86"/>
      <c r="L203" s="98"/>
      <c r="M203" s="86"/>
      <c r="N203" s="86"/>
      <c r="O203" s="97">
        <f t="shared" si="16"/>
        <v>21</v>
      </c>
      <c r="P203" s="52"/>
      <c r="Q203" s="52"/>
      <c r="R203" s="53"/>
      <c r="S203" s="52"/>
      <c r="T203" s="53"/>
      <c r="U203" s="52"/>
      <c r="V203" s="52"/>
      <c r="W203" s="52"/>
      <c r="X203" s="52"/>
      <c r="Y203" s="52"/>
      <c r="Z203" s="52"/>
      <c r="AA203" s="52"/>
      <c r="AB203" s="53"/>
      <c r="AC203" s="52"/>
      <c r="AD203" s="64"/>
      <c r="AE203" s="52"/>
      <c r="AF203" s="52"/>
      <c r="AG203" s="52"/>
      <c r="AH203" s="52"/>
      <c r="AI203" s="52"/>
      <c r="AJ203" s="52"/>
      <c r="AK203" s="52"/>
      <c r="AL203" s="52"/>
      <c r="AM203" s="52"/>
      <c r="AN203" s="52"/>
      <c r="AO203" s="52"/>
      <c r="AP203" s="52"/>
      <c r="AQ203" s="52"/>
      <c r="AR203" s="52"/>
      <c r="AS203" s="52"/>
      <c r="AT203" s="53"/>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3"/>
      <c r="BY203" s="53"/>
      <c r="BZ203" s="53"/>
      <c r="CA203" s="53"/>
      <c r="CB203" s="53"/>
      <c r="CC203" s="52"/>
      <c r="CD203" s="64"/>
      <c r="CE203" s="51"/>
      <c r="CF203" s="70"/>
      <c r="CG203" s="71"/>
      <c r="CH203" s="51"/>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70"/>
      <c r="DO203" s="70"/>
      <c r="DP203" s="52"/>
      <c r="DQ203" s="74"/>
      <c r="DR203" s="74"/>
    </row>
    <row r="204" spans="1:122">
      <c r="A204" s="82">
        <v>22</v>
      </c>
      <c r="B204" s="83" t="s">
        <v>851</v>
      </c>
      <c r="C204" s="86"/>
      <c r="D204" s="86"/>
      <c r="E204" s="86"/>
      <c r="F204" s="86"/>
      <c r="G204" s="87"/>
      <c r="H204" s="87"/>
      <c r="I204" s="86"/>
      <c r="J204" s="96" t="s">
        <v>851</v>
      </c>
      <c r="K204" s="86"/>
      <c r="L204" s="98"/>
      <c r="M204" s="86"/>
      <c r="N204" s="86"/>
      <c r="O204" s="97">
        <f t="shared" si="16"/>
        <v>22</v>
      </c>
      <c r="P204" s="52"/>
      <c r="Q204" s="52"/>
      <c r="R204" s="53"/>
      <c r="S204" s="52"/>
      <c r="T204" s="53"/>
      <c r="U204" s="52"/>
      <c r="V204" s="52"/>
      <c r="W204" s="52"/>
      <c r="X204" s="52"/>
      <c r="Y204" s="52"/>
      <c r="Z204" s="52"/>
      <c r="AA204" s="52"/>
      <c r="AB204" s="53"/>
      <c r="AC204" s="52"/>
      <c r="AD204" s="64"/>
      <c r="AE204" s="52"/>
      <c r="AF204" s="52"/>
      <c r="AG204" s="52"/>
      <c r="AH204" s="52"/>
      <c r="AI204" s="52"/>
      <c r="AJ204" s="52"/>
      <c r="AK204" s="52"/>
      <c r="AL204" s="52"/>
      <c r="AM204" s="52"/>
      <c r="AN204" s="52"/>
      <c r="AO204" s="52"/>
      <c r="AP204" s="52"/>
      <c r="AQ204" s="52"/>
      <c r="AR204" s="52"/>
      <c r="AS204" s="52"/>
      <c r="AT204" s="53"/>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3"/>
      <c r="BY204" s="53"/>
      <c r="BZ204" s="53"/>
      <c r="CA204" s="53"/>
      <c r="CB204" s="53"/>
      <c r="CC204" s="52"/>
      <c r="CD204" s="64"/>
      <c r="CE204" s="51"/>
      <c r="CF204" s="70"/>
      <c r="CG204" s="71"/>
      <c r="CH204" s="51"/>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70"/>
      <c r="DO204" s="70"/>
      <c r="DP204" s="52"/>
      <c r="DQ204" s="74"/>
      <c r="DR204" s="74"/>
    </row>
    <row r="205" spans="1:122">
      <c r="A205" s="88">
        <v>23</v>
      </c>
      <c r="B205" s="89" t="s">
        <v>852</v>
      </c>
      <c r="C205" s="90"/>
      <c r="D205" s="90"/>
      <c r="E205" s="90"/>
      <c r="F205" s="90"/>
      <c r="G205" s="91"/>
      <c r="H205" s="91"/>
      <c r="I205" s="90"/>
      <c r="J205" s="99" t="s">
        <v>852</v>
      </c>
      <c r="K205" s="90"/>
      <c r="L205" s="100"/>
      <c r="M205" s="90"/>
      <c r="N205" s="90"/>
      <c r="O205" s="101">
        <f t="shared" si="16"/>
        <v>23</v>
      </c>
      <c r="P205" s="52"/>
      <c r="Q205" s="52"/>
      <c r="R205" s="53"/>
      <c r="S205" s="52"/>
      <c r="T205" s="53"/>
      <c r="U205" s="52"/>
      <c r="V205" s="52"/>
      <c r="W205" s="52"/>
      <c r="X205" s="52"/>
      <c r="Y205" s="52"/>
      <c r="Z205" s="52"/>
      <c r="AA205" s="52"/>
      <c r="AB205" s="53"/>
      <c r="AC205" s="52"/>
      <c r="AD205" s="64"/>
      <c r="AE205" s="52"/>
      <c r="AF205" s="52"/>
      <c r="AG205" s="52"/>
      <c r="AH205" s="52"/>
      <c r="AI205" s="52"/>
      <c r="AJ205" s="52"/>
      <c r="AK205" s="52"/>
      <c r="AL205" s="52"/>
      <c r="AM205" s="52"/>
      <c r="AN205" s="52"/>
      <c r="AO205" s="52"/>
      <c r="AP205" s="52"/>
      <c r="AQ205" s="52"/>
      <c r="AR205" s="52"/>
      <c r="AS205" s="52"/>
      <c r="AT205" s="53"/>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3"/>
      <c r="BY205" s="53"/>
      <c r="BZ205" s="53"/>
      <c r="CA205" s="53"/>
      <c r="CB205" s="53"/>
      <c r="CC205" s="52"/>
      <c r="CD205" s="64"/>
      <c r="CE205" s="51"/>
      <c r="CF205" s="70"/>
      <c r="CG205" s="71"/>
      <c r="CH205" s="51"/>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70"/>
      <c r="DO205" s="70"/>
      <c r="DP205" s="52"/>
      <c r="DQ205" s="74"/>
      <c r="DR205" s="74"/>
    </row>
    <row r="206" spans="1:122">
      <c r="A206" s="51"/>
      <c r="B206" s="51"/>
      <c r="C206" s="52"/>
      <c r="D206" s="52"/>
      <c r="E206" s="52"/>
      <c r="F206" s="52"/>
      <c r="G206" s="53"/>
      <c r="H206" s="53"/>
      <c r="I206" s="52"/>
      <c r="J206" s="52"/>
      <c r="K206" s="52"/>
      <c r="L206" s="51"/>
      <c r="M206" s="52"/>
      <c r="N206" s="52"/>
      <c r="O206" s="53"/>
      <c r="P206" s="52"/>
      <c r="Q206" s="52"/>
      <c r="R206" s="53"/>
      <c r="S206" s="52"/>
      <c r="T206" s="53"/>
      <c r="U206" s="52"/>
      <c r="V206" s="52"/>
      <c r="W206" s="52"/>
      <c r="X206" s="52"/>
      <c r="Y206" s="52"/>
      <c r="Z206" s="52"/>
      <c r="AA206" s="52"/>
      <c r="AB206" s="53"/>
      <c r="AC206" s="52"/>
      <c r="AD206" s="64"/>
      <c r="AE206" s="52"/>
      <c r="AF206" s="52"/>
      <c r="AG206" s="52"/>
      <c r="AH206" s="52"/>
      <c r="AI206" s="52"/>
      <c r="AJ206" s="52"/>
      <c r="AK206" s="52"/>
      <c r="AL206" s="52"/>
      <c r="AM206" s="52"/>
      <c r="AN206" s="52"/>
      <c r="AO206" s="52"/>
      <c r="AP206" s="52"/>
      <c r="AQ206" s="52"/>
      <c r="AR206" s="52"/>
      <c r="AS206" s="52"/>
      <c r="AT206" s="53"/>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3"/>
      <c r="BY206" s="53"/>
      <c r="BZ206" s="53"/>
      <c r="CA206" s="53"/>
      <c r="CB206" s="53"/>
      <c r="CC206" s="52"/>
      <c r="CD206" s="64"/>
      <c r="CE206" s="51"/>
      <c r="CF206" s="70"/>
      <c r="CG206" s="71"/>
      <c r="CH206" s="51"/>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70"/>
      <c r="DO206" s="70"/>
      <c r="DP206" s="52"/>
      <c r="DQ206" s="74"/>
      <c r="DR206" s="74"/>
    </row>
    <row r="207" spans="1:122">
      <c r="A207" s="51"/>
      <c r="B207" s="51"/>
      <c r="C207" s="52"/>
      <c r="D207" s="52"/>
      <c r="E207" s="52"/>
      <c r="F207" s="52"/>
      <c r="G207" s="53"/>
      <c r="H207" s="53"/>
      <c r="I207" s="52"/>
      <c r="J207" s="52"/>
      <c r="K207" s="52"/>
      <c r="L207" s="51"/>
      <c r="M207" s="52"/>
      <c r="N207" s="52"/>
      <c r="O207" s="53"/>
      <c r="P207" s="52"/>
      <c r="Q207" s="52"/>
      <c r="R207" s="53"/>
      <c r="S207" s="52"/>
      <c r="T207" s="53"/>
      <c r="U207" s="52"/>
      <c r="V207" s="52"/>
      <c r="W207" s="52"/>
      <c r="X207" s="52"/>
      <c r="Y207" s="52"/>
      <c r="Z207" s="52"/>
      <c r="AA207" s="52"/>
      <c r="AB207" s="53"/>
      <c r="AC207" s="52"/>
      <c r="AD207" s="64"/>
      <c r="AE207" s="52"/>
      <c r="AF207" s="52"/>
      <c r="AG207" s="52"/>
      <c r="AH207" s="52"/>
      <c r="AI207" s="52"/>
      <c r="AJ207" s="52"/>
      <c r="AK207" s="52"/>
      <c r="AL207" s="52"/>
      <c r="AM207" s="52"/>
      <c r="AN207" s="52"/>
      <c r="AO207" s="52"/>
      <c r="AP207" s="52"/>
      <c r="AQ207" s="52"/>
      <c r="AR207" s="52"/>
      <c r="AS207" s="52"/>
      <c r="AT207" s="53"/>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3"/>
      <c r="BY207" s="53"/>
      <c r="BZ207" s="53"/>
      <c r="CA207" s="53"/>
      <c r="CB207" s="53"/>
      <c r="CC207" s="52"/>
      <c r="CD207" s="64"/>
      <c r="CE207" s="51"/>
      <c r="CF207" s="70"/>
      <c r="CG207" s="71"/>
      <c r="CH207" s="51"/>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70"/>
      <c r="DO207" s="70"/>
      <c r="DP207" s="52"/>
      <c r="DQ207" s="74"/>
      <c r="DR207" s="74"/>
    </row>
    <row r="208" spans="1:122">
      <c r="A208" s="51"/>
      <c r="B208" s="51"/>
      <c r="C208" s="52"/>
      <c r="D208" s="52"/>
      <c r="E208" s="52"/>
      <c r="F208" s="52"/>
      <c r="G208" s="53"/>
      <c r="H208" s="53"/>
      <c r="I208" s="52"/>
      <c r="J208" s="52"/>
      <c r="K208" s="52"/>
      <c r="L208" s="51"/>
      <c r="M208" s="52"/>
      <c r="N208" s="52"/>
      <c r="O208" s="53"/>
      <c r="P208" s="52"/>
      <c r="Q208" s="52"/>
      <c r="R208" s="53"/>
      <c r="S208" s="52"/>
      <c r="T208" s="53"/>
      <c r="U208" s="52"/>
      <c r="V208" s="52"/>
      <c r="W208" s="52"/>
      <c r="X208" s="52"/>
      <c r="Y208" s="52"/>
      <c r="Z208" s="52"/>
      <c r="AA208" s="52"/>
      <c r="AB208" s="53"/>
      <c r="AC208" s="52"/>
      <c r="AD208" s="64"/>
      <c r="AE208" s="52"/>
      <c r="AF208" s="52"/>
      <c r="AG208" s="52"/>
      <c r="AH208" s="52"/>
      <c r="AI208" s="52"/>
      <c r="AJ208" s="52"/>
      <c r="AK208" s="52"/>
      <c r="AL208" s="52"/>
      <c r="AM208" s="52"/>
      <c r="AN208" s="52"/>
      <c r="AO208" s="52"/>
      <c r="AP208" s="52"/>
      <c r="AQ208" s="52"/>
      <c r="AR208" s="52"/>
      <c r="AS208" s="52"/>
      <c r="AT208" s="53"/>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3"/>
      <c r="BY208" s="53"/>
      <c r="BZ208" s="53"/>
      <c r="CA208" s="53"/>
      <c r="CB208" s="53"/>
      <c r="CC208" s="52"/>
      <c r="CD208" s="64"/>
      <c r="CE208" s="51"/>
      <c r="CF208" s="70"/>
      <c r="CG208" s="71"/>
      <c r="CH208" s="51"/>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70"/>
      <c r="DO208" s="70"/>
      <c r="DP208" s="52"/>
      <c r="DQ208" s="74"/>
      <c r="DR208" s="74"/>
    </row>
    <row r="209" spans="1:122">
      <c r="A209" s="51"/>
      <c r="B209" s="51"/>
      <c r="C209" s="52"/>
      <c r="D209" s="52"/>
      <c r="E209" s="52"/>
      <c r="F209" s="52"/>
      <c r="G209" s="53"/>
      <c r="H209" s="53"/>
      <c r="I209" s="52"/>
      <c r="J209" s="52"/>
      <c r="K209" s="52"/>
      <c r="L209" s="51"/>
      <c r="M209" s="52"/>
      <c r="N209" s="52"/>
      <c r="O209" s="53"/>
      <c r="P209" s="52"/>
      <c r="Q209" s="52"/>
      <c r="R209" s="53"/>
      <c r="S209" s="52"/>
      <c r="T209" s="53"/>
      <c r="U209" s="52"/>
      <c r="V209" s="52"/>
      <c r="W209" s="52"/>
      <c r="X209" s="52"/>
      <c r="Y209" s="52"/>
      <c r="Z209" s="52"/>
      <c r="AA209" s="52"/>
      <c r="AB209" s="53"/>
      <c r="AC209" s="52"/>
      <c r="AD209" s="64"/>
      <c r="AE209" s="52"/>
      <c r="AF209" s="52"/>
      <c r="AG209" s="52"/>
      <c r="AH209" s="52"/>
      <c r="AI209" s="52"/>
      <c r="AJ209" s="52"/>
      <c r="AK209" s="52"/>
      <c r="AL209" s="52"/>
      <c r="AM209" s="52"/>
      <c r="AN209" s="52"/>
      <c r="AO209" s="52"/>
      <c r="AP209" s="52"/>
      <c r="AQ209" s="52"/>
      <c r="AR209" s="52"/>
      <c r="AS209" s="52"/>
      <c r="AT209" s="53"/>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3"/>
      <c r="BY209" s="53"/>
      <c r="BZ209" s="53"/>
      <c r="CA209" s="53"/>
      <c r="CB209" s="53"/>
      <c r="CC209" s="52"/>
      <c r="CD209" s="64"/>
      <c r="CE209" s="51"/>
      <c r="CF209" s="70"/>
      <c r="CG209" s="71"/>
      <c r="CH209" s="51"/>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70"/>
      <c r="DO209" s="70"/>
      <c r="DP209" s="52"/>
      <c r="DQ209" s="74"/>
      <c r="DR209" s="74"/>
    </row>
    <row r="210" spans="1:122">
      <c r="A210" s="51"/>
      <c r="B210" s="51"/>
      <c r="C210" s="52"/>
      <c r="D210" s="52"/>
      <c r="E210" s="52"/>
      <c r="F210" s="52"/>
      <c r="G210" s="53"/>
      <c r="H210" s="53"/>
      <c r="I210" s="52"/>
      <c r="J210" s="52"/>
      <c r="K210" s="52"/>
      <c r="L210" s="51"/>
      <c r="M210" s="52"/>
      <c r="N210" s="52"/>
      <c r="O210" s="53"/>
      <c r="P210" s="52"/>
      <c r="Q210" s="52"/>
      <c r="R210" s="53"/>
      <c r="S210" s="52"/>
      <c r="T210" s="53"/>
      <c r="U210" s="52"/>
      <c r="V210" s="52"/>
      <c r="W210" s="52"/>
      <c r="X210" s="52"/>
      <c r="Y210" s="52"/>
      <c r="Z210" s="52"/>
      <c r="AA210" s="52"/>
      <c r="AB210" s="53"/>
      <c r="AC210" s="52"/>
      <c r="AD210" s="64"/>
      <c r="AE210" s="52"/>
      <c r="AF210" s="52"/>
      <c r="AG210" s="52"/>
      <c r="AH210" s="52"/>
      <c r="AI210" s="52"/>
      <c r="AJ210" s="52"/>
      <c r="AK210" s="52"/>
      <c r="AL210" s="52"/>
      <c r="AM210" s="52"/>
      <c r="AN210" s="52"/>
      <c r="AO210" s="52"/>
      <c r="AP210" s="52"/>
      <c r="AQ210" s="52"/>
      <c r="AR210" s="52"/>
      <c r="AS210" s="52"/>
      <c r="AT210" s="53"/>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3"/>
      <c r="BY210" s="53"/>
      <c r="BZ210" s="53"/>
      <c r="CA210" s="53"/>
      <c r="CB210" s="53"/>
      <c r="CC210" s="52"/>
      <c r="CD210" s="64"/>
      <c r="CE210" s="51"/>
      <c r="CF210" s="70"/>
      <c r="CG210" s="71"/>
      <c r="CH210" s="51"/>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70"/>
      <c r="DO210" s="70"/>
      <c r="DP210" s="52"/>
      <c r="DQ210" s="74"/>
      <c r="DR210" s="74"/>
    </row>
    <row r="211" spans="1:122">
      <c r="A211" s="51"/>
      <c r="B211" s="51"/>
      <c r="C211" s="52"/>
      <c r="D211" s="52"/>
      <c r="E211" s="52"/>
      <c r="F211" s="52"/>
      <c r="G211" s="53"/>
      <c r="H211" s="53"/>
      <c r="I211" s="52"/>
      <c r="J211" s="52"/>
      <c r="K211" s="52"/>
      <c r="L211" s="51"/>
      <c r="M211" s="52"/>
      <c r="N211" s="52"/>
      <c r="O211" s="53"/>
      <c r="P211" s="52"/>
      <c r="Q211" s="52"/>
      <c r="R211" s="53"/>
      <c r="S211" s="52"/>
      <c r="T211" s="53"/>
      <c r="U211" s="52"/>
      <c r="V211" s="52"/>
      <c r="W211" s="52"/>
      <c r="X211" s="52"/>
      <c r="Y211" s="52"/>
      <c r="Z211" s="52"/>
      <c r="AA211" s="52"/>
      <c r="AB211" s="53"/>
      <c r="AC211" s="52"/>
      <c r="AD211" s="64"/>
      <c r="AE211" s="52"/>
      <c r="AF211" s="52"/>
      <c r="AG211" s="52"/>
      <c r="AH211" s="52"/>
      <c r="AI211" s="52"/>
      <c r="AJ211" s="52"/>
      <c r="AK211" s="52"/>
      <c r="AL211" s="52"/>
      <c r="AM211" s="52"/>
      <c r="AN211" s="52"/>
      <c r="AO211" s="52"/>
      <c r="AP211" s="52"/>
      <c r="AQ211" s="52"/>
      <c r="AR211" s="52"/>
      <c r="AS211" s="52"/>
      <c r="AT211" s="53"/>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3"/>
      <c r="BY211" s="53"/>
      <c r="BZ211" s="53"/>
      <c r="CA211" s="53"/>
      <c r="CB211" s="53"/>
      <c r="CC211" s="52"/>
      <c r="CD211" s="64"/>
      <c r="CE211" s="51"/>
      <c r="CF211" s="70"/>
      <c r="CG211" s="71"/>
      <c r="CH211" s="51"/>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70"/>
      <c r="DO211" s="70"/>
      <c r="DP211" s="52"/>
      <c r="DQ211" s="74"/>
      <c r="DR211" s="74"/>
    </row>
    <row r="212" spans="1:122">
      <c r="A212" s="51"/>
      <c r="B212" s="51"/>
      <c r="C212" s="52"/>
      <c r="D212" s="52"/>
      <c r="E212" s="52"/>
      <c r="F212" s="52"/>
      <c r="G212" s="53"/>
      <c r="H212" s="53"/>
      <c r="I212" s="52"/>
      <c r="J212" s="52"/>
      <c r="K212" s="52"/>
      <c r="L212" s="51"/>
      <c r="M212" s="52"/>
      <c r="N212" s="52"/>
      <c r="O212" s="53"/>
      <c r="P212" s="52"/>
      <c r="Q212" s="52"/>
      <c r="R212" s="53"/>
      <c r="S212" s="52"/>
      <c r="T212" s="53"/>
      <c r="U212" s="52"/>
      <c r="V212" s="52"/>
      <c r="W212" s="52"/>
      <c r="X212" s="52"/>
      <c r="Y212" s="52"/>
      <c r="Z212" s="52"/>
      <c r="AA212" s="52"/>
      <c r="AB212" s="53"/>
      <c r="AC212" s="52"/>
      <c r="AD212" s="64"/>
      <c r="AE212" s="52"/>
      <c r="AF212" s="52"/>
      <c r="AG212" s="52"/>
      <c r="AH212" s="52"/>
      <c r="AI212" s="52"/>
      <c r="AJ212" s="52"/>
      <c r="AK212" s="52"/>
      <c r="AL212" s="52"/>
      <c r="AM212" s="52"/>
      <c r="AN212" s="52"/>
      <c r="AO212" s="52"/>
      <c r="AP212" s="52"/>
      <c r="AQ212" s="52"/>
      <c r="AR212" s="52"/>
      <c r="AS212" s="52"/>
      <c r="AT212" s="53"/>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3"/>
      <c r="BY212" s="53"/>
      <c r="BZ212" s="53"/>
      <c r="CA212" s="53"/>
      <c r="CB212" s="53"/>
      <c r="CC212" s="52"/>
      <c r="CD212" s="64"/>
      <c r="CE212" s="51"/>
      <c r="CF212" s="70"/>
      <c r="CG212" s="71"/>
      <c r="CH212" s="51"/>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70"/>
      <c r="DO212" s="70"/>
      <c r="DP212" s="52"/>
      <c r="DQ212" s="74"/>
      <c r="DR212" s="74"/>
    </row>
    <row r="213" spans="1:122">
      <c r="A213" s="51"/>
      <c r="B213" s="51"/>
      <c r="C213" s="52"/>
      <c r="D213" s="52"/>
      <c r="E213" s="52"/>
      <c r="F213" s="52"/>
      <c r="G213" s="53"/>
      <c r="H213" s="53"/>
      <c r="I213" s="52"/>
      <c r="J213" s="52"/>
      <c r="K213" s="52"/>
      <c r="L213" s="51"/>
      <c r="M213" s="52"/>
      <c r="N213" s="52"/>
      <c r="O213" s="53"/>
      <c r="P213" s="52"/>
      <c r="Q213" s="52"/>
      <c r="R213" s="53"/>
      <c r="S213" s="52"/>
      <c r="T213" s="53"/>
      <c r="U213" s="52"/>
      <c r="V213" s="52"/>
      <c r="W213" s="52"/>
      <c r="X213" s="52"/>
      <c r="Y213" s="52"/>
      <c r="Z213" s="52"/>
      <c r="AA213" s="52"/>
      <c r="AB213" s="53"/>
      <c r="AC213" s="52"/>
      <c r="AD213" s="64"/>
      <c r="AE213" s="52"/>
      <c r="AF213" s="52"/>
      <c r="AG213" s="52"/>
      <c r="AH213" s="52"/>
      <c r="AI213" s="52"/>
      <c r="AJ213" s="52"/>
      <c r="AK213" s="52"/>
      <c r="AL213" s="52"/>
      <c r="AM213" s="52"/>
      <c r="AN213" s="52"/>
      <c r="AO213" s="52"/>
      <c r="AP213" s="52"/>
      <c r="AQ213" s="52"/>
      <c r="AR213" s="52"/>
      <c r="AS213" s="52"/>
      <c r="AT213" s="53"/>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3"/>
      <c r="BY213" s="53"/>
      <c r="BZ213" s="53"/>
      <c r="CA213" s="53"/>
      <c r="CB213" s="53"/>
      <c r="CC213" s="52"/>
      <c r="CD213" s="64"/>
      <c r="CE213" s="51"/>
      <c r="CF213" s="70"/>
      <c r="CG213" s="71"/>
      <c r="CH213" s="51"/>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70"/>
      <c r="DO213" s="70"/>
      <c r="DP213" s="52"/>
      <c r="DQ213" s="74"/>
      <c r="DR213" s="74"/>
    </row>
    <row r="214" spans="1:122">
      <c r="A214" s="51"/>
      <c r="B214" s="51"/>
      <c r="C214" s="52"/>
      <c r="D214" s="52"/>
      <c r="E214" s="52"/>
      <c r="F214" s="52"/>
      <c r="G214" s="53"/>
      <c r="H214" s="53"/>
      <c r="I214" s="52"/>
      <c r="J214" s="52"/>
      <c r="K214" s="52"/>
      <c r="L214" s="51"/>
      <c r="M214" s="52"/>
      <c r="N214" s="52"/>
      <c r="O214" s="53"/>
      <c r="P214" s="52"/>
      <c r="Q214" s="52"/>
      <c r="R214" s="53"/>
      <c r="S214" s="52"/>
      <c r="T214" s="53"/>
      <c r="U214" s="52"/>
      <c r="V214" s="52"/>
      <c r="W214" s="52"/>
      <c r="X214" s="52"/>
      <c r="Y214" s="52"/>
      <c r="Z214" s="52"/>
      <c r="AA214" s="52"/>
      <c r="AB214" s="53"/>
      <c r="AC214" s="52"/>
      <c r="AD214" s="64"/>
      <c r="AE214" s="52"/>
      <c r="AF214" s="52"/>
      <c r="AG214" s="52"/>
      <c r="AH214" s="52"/>
      <c r="AI214" s="52"/>
      <c r="AJ214" s="52"/>
      <c r="AK214" s="52"/>
      <c r="AL214" s="52"/>
      <c r="AM214" s="52"/>
      <c r="AN214" s="52"/>
      <c r="AO214" s="52"/>
      <c r="AP214" s="52"/>
      <c r="AQ214" s="52"/>
      <c r="AR214" s="52"/>
      <c r="AS214" s="52"/>
      <c r="AT214" s="53"/>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3"/>
      <c r="BY214" s="53"/>
      <c r="BZ214" s="53"/>
      <c r="CA214" s="53"/>
      <c r="CB214" s="53"/>
      <c r="CC214" s="52"/>
      <c r="CD214" s="64"/>
      <c r="CE214" s="51"/>
      <c r="CF214" s="70"/>
      <c r="CG214" s="71"/>
      <c r="CH214" s="51"/>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70"/>
      <c r="DO214" s="70"/>
      <c r="DP214" s="52"/>
      <c r="DQ214" s="74"/>
      <c r="DR214" s="74"/>
    </row>
    <row r="215" spans="1:122">
      <c r="A215" s="51"/>
      <c r="B215" s="51"/>
      <c r="C215" s="52"/>
      <c r="D215" s="52"/>
      <c r="E215" s="52"/>
      <c r="F215" s="52"/>
      <c r="G215" s="53"/>
      <c r="H215" s="53"/>
      <c r="I215" s="52"/>
      <c r="J215" s="52"/>
      <c r="K215" s="52"/>
      <c r="L215" s="51"/>
      <c r="M215" s="52"/>
      <c r="N215" s="52"/>
      <c r="O215" s="53"/>
      <c r="P215" s="52"/>
      <c r="Q215" s="52"/>
      <c r="R215" s="53"/>
      <c r="S215" s="52"/>
      <c r="T215" s="53"/>
      <c r="U215" s="52"/>
      <c r="V215" s="52"/>
      <c r="W215" s="52"/>
      <c r="X215" s="52"/>
      <c r="Y215" s="52"/>
      <c r="Z215" s="52"/>
      <c r="AA215" s="52"/>
      <c r="AB215" s="53"/>
      <c r="AC215" s="52"/>
      <c r="AD215" s="64"/>
      <c r="AE215" s="52"/>
      <c r="AF215" s="52"/>
      <c r="AG215" s="52"/>
      <c r="AH215" s="52"/>
      <c r="AI215" s="52"/>
      <c r="AJ215" s="52"/>
      <c r="AK215" s="52"/>
      <c r="AL215" s="52"/>
      <c r="AM215" s="52"/>
      <c r="AN215" s="52"/>
      <c r="AO215" s="52"/>
      <c r="AP215" s="52"/>
      <c r="AQ215" s="52"/>
      <c r="AR215" s="52"/>
      <c r="AS215" s="52"/>
      <c r="AT215" s="53"/>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3"/>
      <c r="BY215" s="53"/>
      <c r="BZ215" s="53"/>
      <c r="CA215" s="53"/>
      <c r="CB215" s="53"/>
      <c r="CC215" s="52"/>
      <c r="CD215" s="64"/>
      <c r="CE215" s="51"/>
      <c r="CF215" s="70"/>
      <c r="CG215" s="71"/>
      <c r="CH215" s="51"/>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c r="DJ215" s="52"/>
      <c r="DK215" s="52"/>
      <c r="DL215" s="52"/>
      <c r="DM215" s="52"/>
      <c r="DN215" s="70"/>
      <c r="DO215" s="70"/>
      <c r="DP215" s="52"/>
      <c r="DQ215" s="74"/>
      <c r="DR215" s="74"/>
    </row>
    <row r="216" spans="1:122">
      <c r="A216" s="51"/>
      <c r="B216" s="51"/>
      <c r="C216" s="52"/>
      <c r="D216" s="52"/>
      <c r="E216" s="52"/>
      <c r="F216" s="52"/>
      <c r="G216" s="53"/>
      <c r="H216" s="53"/>
      <c r="I216" s="52"/>
      <c r="J216" s="52"/>
      <c r="K216" s="52"/>
      <c r="L216" s="51"/>
      <c r="M216" s="52"/>
      <c r="N216" s="52"/>
      <c r="O216" s="53"/>
      <c r="P216" s="52"/>
      <c r="Q216" s="52"/>
      <c r="R216" s="53"/>
      <c r="S216" s="52"/>
      <c r="T216" s="53"/>
      <c r="U216" s="52"/>
      <c r="V216" s="52"/>
      <c r="W216" s="52"/>
      <c r="X216" s="52"/>
      <c r="Y216" s="52"/>
      <c r="Z216" s="52"/>
      <c r="AA216" s="52"/>
      <c r="AB216" s="53"/>
      <c r="AC216" s="52"/>
      <c r="AD216" s="64"/>
      <c r="AE216" s="52"/>
      <c r="AF216" s="52"/>
      <c r="AG216" s="52"/>
      <c r="AH216" s="52"/>
      <c r="AI216" s="52"/>
      <c r="AJ216" s="52"/>
      <c r="AK216" s="52"/>
      <c r="AL216" s="52"/>
      <c r="AM216" s="52"/>
      <c r="AN216" s="52"/>
      <c r="AO216" s="52"/>
      <c r="AP216" s="52"/>
      <c r="AQ216" s="52"/>
      <c r="AR216" s="52"/>
      <c r="AS216" s="52"/>
      <c r="AT216" s="53"/>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3"/>
      <c r="BY216" s="53"/>
      <c r="BZ216" s="53"/>
      <c r="CA216" s="53"/>
      <c r="CB216" s="53"/>
      <c r="CC216" s="52"/>
      <c r="CD216" s="64"/>
      <c r="CE216" s="51"/>
      <c r="CF216" s="70"/>
      <c r="CG216" s="71"/>
      <c r="CH216" s="51"/>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c r="DJ216" s="52"/>
      <c r="DK216" s="52"/>
      <c r="DL216" s="52"/>
      <c r="DM216" s="52"/>
      <c r="DN216" s="70"/>
      <c r="DO216" s="70"/>
      <c r="DP216" s="52"/>
      <c r="DQ216" s="74"/>
      <c r="DR216" s="74"/>
    </row>
    <row r="217" spans="1:122">
      <c r="A217" s="51"/>
      <c r="B217" s="51"/>
      <c r="C217" s="52"/>
      <c r="D217" s="52"/>
      <c r="E217" s="52"/>
      <c r="F217" s="52"/>
      <c r="G217" s="53"/>
      <c r="H217" s="53"/>
      <c r="I217" s="52"/>
      <c r="J217" s="52"/>
      <c r="K217" s="52"/>
      <c r="L217" s="51"/>
      <c r="M217" s="52"/>
      <c r="N217" s="52"/>
      <c r="O217" s="53"/>
      <c r="P217" s="52"/>
      <c r="Q217" s="52"/>
      <c r="R217" s="53"/>
      <c r="S217" s="52"/>
      <c r="T217" s="53"/>
      <c r="U217" s="52"/>
      <c r="V217" s="52"/>
      <c r="W217" s="52"/>
      <c r="X217" s="52"/>
      <c r="Y217" s="52"/>
      <c r="Z217" s="52"/>
      <c r="AA217" s="52"/>
      <c r="AB217" s="53"/>
      <c r="AC217" s="52"/>
      <c r="AD217" s="64"/>
      <c r="AE217" s="52"/>
      <c r="AF217" s="52"/>
      <c r="AG217" s="52"/>
      <c r="AH217" s="52"/>
      <c r="AI217" s="52"/>
      <c r="AJ217" s="52"/>
      <c r="AK217" s="52"/>
      <c r="AL217" s="52"/>
      <c r="AM217" s="52"/>
      <c r="AN217" s="52"/>
      <c r="AO217" s="52"/>
      <c r="AP217" s="52"/>
      <c r="AQ217" s="52"/>
      <c r="AR217" s="52"/>
      <c r="AS217" s="52"/>
      <c r="AT217" s="53"/>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3"/>
      <c r="BY217" s="53"/>
      <c r="BZ217" s="53"/>
      <c r="CA217" s="53"/>
      <c r="CB217" s="53"/>
      <c r="CC217" s="52"/>
      <c r="CD217" s="64"/>
      <c r="CE217" s="51"/>
      <c r="CF217" s="70"/>
      <c r="CG217" s="71"/>
      <c r="CH217" s="51"/>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c r="DJ217" s="52"/>
      <c r="DK217" s="52"/>
      <c r="DL217" s="52"/>
      <c r="DM217" s="52"/>
      <c r="DN217" s="70"/>
      <c r="DO217" s="70"/>
      <c r="DP217" s="52"/>
      <c r="DQ217" s="74"/>
      <c r="DR217" s="74"/>
    </row>
    <row r="218" spans="1:122">
      <c r="A218" s="51"/>
      <c r="B218" s="51"/>
      <c r="C218" s="52"/>
      <c r="D218" s="52"/>
      <c r="E218" s="52"/>
      <c r="F218" s="52"/>
      <c r="G218" s="53"/>
      <c r="H218" s="53"/>
      <c r="I218" s="52"/>
      <c r="J218" s="52"/>
      <c r="K218" s="52"/>
      <c r="L218" s="51"/>
      <c r="M218" s="52"/>
      <c r="N218" s="52"/>
      <c r="O218" s="53"/>
      <c r="P218" s="52"/>
      <c r="Q218" s="52"/>
      <c r="R218" s="53"/>
      <c r="S218" s="52"/>
      <c r="T218" s="53"/>
      <c r="U218" s="52"/>
      <c r="V218" s="52"/>
      <c r="W218" s="52"/>
      <c r="X218" s="52"/>
      <c r="Y218" s="52"/>
      <c r="Z218" s="52"/>
      <c r="AA218" s="52"/>
      <c r="AB218" s="53"/>
      <c r="AC218" s="52"/>
      <c r="AD218" s="64"/>
      <c r="AE218" s="52"/>
      <c r="AF218" s="52"/>
      <c r="AG218" s="52"/>
      <c r="AH218" s="52"/>
      <c r="AI218" s="52"/>
      <c r="AJ218" s="52"/>
      <c r="AK218" s="52"/>
      <c r="AL218" s="52"/>
      <c r="AM218" s="52"/>
      <c r="AN218" s="52"/>
      <c r="AO218" s="52"/>
      <c r="AP218" s="52"/>
      <c r="AQ218" s="52"/>
      <c r="AR218" s="52"/>
      <c r="AS218" s="52"/>
      <c r="AT218" s="53"/>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3"/>
      <c r="BY218" s="53"/>
      <c r="BZ218" s="53"/>
      <c r="CA218" s="53"/>
      <c r="CB218" s="53"/>
      <c r="CC218" s="52"/>
      <c r="CD218" s="64"/>
      <c r="CE218" s="51"/>
      <c r="CF218" s="70"/>
      <c r="CG218" s="71"/>
      <c r="CH218" s="51"/>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c r="DJ218" s="52"/>
      <c r="DK218" s="52"/>
      <c r="DL218" s="52"/>
      <c r="DM218" s="52"/>
      <c r="DN218" s="70"/>
      <c r="DO218" s="70"/>
      <c r="DP218" s="52"/>
      <c r="DQ218" s="74"/>
      <c r="DR218" s="74"/>
    </row>
    <row r="219" spans="1:122">
      <c r="A219" s="51"/>
      <c r="B219" s="51"/>
      <c r="C219" s="52"/>
      <c r="D219" s="52"/>
      <c r="E219" s="52"/>
      <c r="F219" s="52"/>
      <c r="G219" s="53"/>
      <c r="H219" s="53"/>
      <c r="I219" s="52"/>
      <c r="J219" s="52"/>
      <c r="K219" s="52"/>
      <c r="L219" s="51"/>
      <c r="M219" s="52"/>
      <c r="N219" s="52"/>
      <c r="O219" s="53"/>
      <c r="P219" s="52"/>
      <c r="Q219" s="52"/>
      <c r="R219" s="53"/>
      <c r="S219" s="52"/>
      <c r="T219" s="53"/>
      <c r="U219" s="52"/>
      <c r="V219" s="52"/>
      <c r="W219" s="52"/>
      <c r="X219" s="52"/>
      <c r="Y219" s="52"/>
      <c r="Z219" s="52"/>
      <c r="AA219" s="52"/>
      <c r="AB219" s="53"/>
      <c r="AC219" s="52"/>
      <c r="AD219" s="64"/>
      <c r="AE219" s="52"/>
      <c r="AF219" s="52"/>
      <c r="AG219" s="52"/>
      <c r="AH219" s="52"/>
      <c r="AI219" s="52"/>
      <c r="AJ219" s="52"/>
      <c r="AK219" s="52"/>
      <c r="AL219" s="52"/>
      <c r="AM219" s="52"/>
      <c r="AN219" s="52"/>
      <c r="AO219" s="52"/>
      <c r="AP219" s="52"/>
      <c r="AQ219" s="52"/>
      <c r="AR219" s="52"/>
      <c r="AS219" s="52"/>
      <c r="AT219" s="53"/>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3"/>
      <c r="BY219" s="53"/>
      <c r="BZ219" s="53"/>
      <c r="CA219" s="53"/>
      <c r="CB219" s="53"/>
      <c r="CC219" s="52"/>
      <c r="CD219" s="64"/>
      <c r="CE219" s="51"/>
      <c r="CF219" s="70"/>
      <c r="CG219" s="71"/>
      <c r="CH219" s="51"/>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c r="DJ219" s="52"/>
      <c r="DK219" s="52"/>
      <c r="DL219" s="52"/>
      <c r="DM219" s="52"/>
      <c r="DN219" s="70"/>
      <c r="DO219" s="70"/>
      <c r="DP219" s="52"/>
      <c r="DQ219" s="74"/>
      <c r="DR219" s="74"/>
    </row>
    <row r="220" spans="1:122">
      <c r="A220" s="51"/>
      <c r="B220" s="51"/>
      <c r="C220" s="52"/>
      <c r="D220" s="52"/>
      <c r="E220" s="52"/>
      <c r="F220" s="52"/>
      <c r="G220" s="53"/>
      <c r="H220" s="53"/>
      <c r="I220" s="52"/>
      <c r="J220" s="52"/>
      <c r="K220" s="52"/>
      <c r="L220" s="51"/>
      <c r="M220" s="52"/>
      <c r="N220" s="52"/>
      <c r="O220" s="53"/>
      <c r="P220" s="52"/>
      <c r="Q220" s="52"/>
      <c r="R220" s="53"/>
      <c r="S220" s="52"/>
      <c r="T220" s="53"/>
      <c r="U220" s="52"/>
      <c r="V220" s="52"/>
      <c r="W220" s="52"/>
      <c r="X220" s="52"/>
      <c r="Y220" s="52"/>
      <c r="Z220" s="52"/>
      <c r="AA220" s="52"/>
      <c r="AB220" s="53"/>
      <c r="AC220" s="52"/>
      <c r="AD220" s="64"/>
      <c r="AE220" s="52"/>
      <c r="AF220" s="52"/>
      <c r="AG220" s="52"/>
      <c r="AH220" s="52"/>
      <c r="AI220" s="52"/>
      <c r="AJ220" s="52"/>
      <c r="AK220" s="52"/>
      <c r="AL220" s="52"/>
      <c r="AM220" s="52"/>
      <c r="AN220" s="52"/>
      <c r="AO220" s="52"/>
      <c r="AP220" s="52"/>
      <c r="AQ220" s="52"/>
      <c r="AR220" s="52"/>
      <c r="AS220" s="52"/>
      <c r="AT220" s="53"/>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3"/>
      <c r="BY220" s="53"/>
      <c r="BZ220" s="53"/>
      <c r="CA220" s="53"/>
      <c r="CB220" s="53"/>
      <c r="CC220" s="52"/>
      <c r="CD220" s="64"/>
      <c r="CE220" s="51"/>
      <c r="CF220" s="70"/>
      <c r="CG220" s="71"/>
      <c r="CH220" s="51"/>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c r="DJ220" s="52"/>
      <c r="DK220" s="52"/>
      <c r="DL220" s="52"/>
      <c r="DM220" s="52"/>
      <c r="DN220" s="70"/>
      <c r="DO220" s="70"/>
      <c r="DP220" s="52"/>
      <c r="DQ220" s="74"/>
      <c r="DR220" s="74"/>
    </row>
    <row r="221" spans="1:122">
      <c r="A221" s="51"/>
      <c r="B221" s="51"/>
      <c r="C221" s="52"/>
      <c r="D221" s="52"/>
      <c r="E221" s="52"/>
      <c r="F221" s="52"/>
      <c r="G221" s="53"/>
      <c r="H221" s="53"/>
      <c r="I221" s="52"/>
      <c r="J221" s="52"/>
      <c r="K221" s="52"/>
      <c r="L221" s="51"/>
      <c r="M221" s="52"/>
      <c r="N221" s="52"/>
      <c r="O221" s="53"/>
      <c r="P221" s="52"/>
      <c r="Q221" s="52"/>
      <c r="R221" s="53"/>
      <c r="S221" s="52"/>
      <c r="T221" s="53"/>
      <c r="U221" s="52"/>
      <c r="V221" s="52"/>
      <c r="W221" s="52"/>
      <c r="X221" s="52"/>
      <c r="Y221" s="52"/>
      <c r="Z221" s="52"/>
      <c r="AA221" s="52"/>
      <c r="AB221" s="53"/>
      <c r="AC221" s="52"/>
      <c r="AD221" s="64"/>
      <c r="AE221" s="52"/>
      <c r="AF221" s="52"/>
      <c r="AG221" s="52"/>
      <c r="AH221" s="52"/>
      <c r="AI221" s="52"/>
      <c r="AJ221" s="52"/>
      <c r="AK221" s="52"/>
      <c r="AL221" s="52"/>
      <c r="AM221" s="52"/>
      <c r="AN221" s="52"/>
      <c r="AO221" s="52"/>
      <c r="AP221" s="52"/>
      <c r="AQ221" s="52"/>
      <c r="AR221" s="52"/>
      <c r="AS221" s="52"/>
      <c r="AT221" s="53"/>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3"/>
      <c r="BY221" s="53"/>
      <c r="BZ221" s="53"/>
      <c r="CA221" s="53"/>
      <c r="CB221" s="53"/>
      <c r="CC221" s="52"/>
      <c r="CD221" s="64"/>
      <c r="CE221" s="51"/>
      <c r="CF221" s="70"/>
      <c r="CG221" s="71"/>
      <c r="CH221" s="51"/>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c r="DJ221" s="52"/>
      <c r="DK221" s="52"/>
      <c r="DL221" s="52"/>
      <c r="DM221" s="52"/>
      <c r="DN221" s="70"/>
      <c r="DO221" s="70"/>
      <c r="DP221" s="52"/>
      <c r="DQ221" s="74"/>
      <c r="DR221" s="74"/>
    </row>
    <row r="222" spans="1:122">
      <c r="A222" s="51"/>
      <c r="B222" s="51"/>
      <c r="C222" s="52"/>
      <c r="D222" s="52"/>
      <c r="E222" s="52"/>
      <c r="F222" s="52"/>
      <c r="G222" s="53"/>
      <c r="H222" s="53"/>
      <c r="I222" s="52"/>
      <c r="J222" s="52"/>
      <c r="K222" s="52"/>
      <c r="L222" s="51"/>
      <c r="M222" s="52"/>
      <c r="N222" s="52"/>
      <c r="O222" s="53"/>
      <c r="P222" s="52"/>
      <c r="Q222" s="52"/>
      <c r="R222" s="53"/>
      <c r="S222" s="52"/>
      <c r="T222" s="53"/>
      <c r="U222" s="52"/>
      <c r="V222" s="52"/>
      <c r="W222" s="52"/>
      <c r="X222" s="52"/>
      <c r="Y222" s="52"/>
      <c r="Z222" s="52"/>
      <c r="AA222" s="52"/>
      <c r="AB222" s="53"/>
      <c r="AC222" s="52"/>
      <c r="AD222" s="64"/>
      <c r="AE222" s="52"/>
      <c r="AF222" s="52"/>
      <c r="AG222" s="52"/>
      <c r="AH222" s="52"/>
      <c r="AI222" s="52"/>
      <c r="AJ222" s="52"/>
      <c r="AK222" s="52"/>
      <c r="AL222" s="52"/>
      <c r="AM222" s="52"/>
      <c r="AN222" s="52"/>
      <c r="AO222" s="52"/>
      <c r="AP222" s="52"/>
      <c r="AQ222" s="52"/>
      <c r="AR222" s="52"/>
      <c r="AS222" s="52"/>
      <c r="AT222" s="53"/>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3"/>
      <c r="BY222" s="53"/>
      <c r="BZ222" s="53"/>
      <c r="CA222" s="53"/>
      <c r="CB222" s="53"/>
      <c r="CC222" s="52"/>
      <c r="CD222" s="64"/>
      <c r="CE222" s="51"/>
      <c r="CF222" s="70"/>
      <c r="CG222" s="71"/>
      <c r="CH222" s="51"/>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c r="DJ222" s="52"/>
      <c r="DK222" s="52"/>
      <c r="DL222" s="52"/>
      <c r="DM222" s="52"/>
      <c r="DN222" s="70"/>
      <c r="DO222" s="70"/>
      <c r="DP222" s="52"/>
      <c r="DQ222" s="74"/>
      <c r="DR222" s="74"/>
    </row>
    <row r="223" spans="1:122">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c r="BU223" s="43"/>
      <c r="BV223" s="43"/>
      <c r="BW223" s="43"/>
      <c r="BX223" s="43"/>
      <c r="BY223" s="43"/>
      <c r="BZ223" s="43"/>
      <c r="CA223" s="43"/>
      <c r="CB223" s="43"/>
      <c r="CC223" s="43"/>
      <c r="CD223" s="43"/>
      <c r="CE223" s="43"/>
      <c r="CF223" s="43"/>
      <c r="CG223" s="43"/>
      <c r="CH223" s="43"/>
      <c r="CI223" s="43"/>
      <c r="CJ223" s="43"/>
      <c r="CK223" s="43"/>
      <c r="CL223" s="43"/>
      <c r="CM223" s="43"/>
      <c r="CN223" s="43"/>
      <c r="CO223" s="43"/>
      <c r="CP223" s="43"/>
      <c r="CQ223" s="43"/>
      <c r="CR223" s="43"/>
      <c r="CS223" s="43"/>
      <c r="CT223" s="43"/>
      <c r="CU223" s="43"/>
      <c r="CV223" s="43"/>
      <c r="CW223" s="43"/>
      <c r="CX223" s="43"/>
      <c r="CY223" s="43"/>
      <c r="CZ223" s="43"/>
      <c r="DA223" s="43"/>
      <c r="DB223" s="43"/>
      <c r="DC223" s="43"/>
      <c r="DD223" s="43"/>
      <c r="DE223" s="43"/>
      <c r="DF223" s="43"/>
      <c r="DG223" s="43"/>
      <c r="DH223" s="43"/>
      <c r="DI223" s="43"/>
      <c r="DJ223" s="43"/>
      <c r="DK223" s="43"/>
      <c r="DL223" s="43"/>
      <c r="DM223" s="43"/>
      <c r="DN223" s="43"/>
      <c r="DO223" s="43"/>
      <c r="DP223" s="43"/>
      <c r="DQ223" s="43"/>
      <c r="DR223" s="43"/>
    </row>
  </sheetData>
  <pageMargins left="0.751388888888889" right="0.751388888888889" top="1" bottom="1" header="0.507638888888889" footer="0.507638888888889"/>
  <pageSetup paperSize="9" scale="40" orientation="landscape" horizontalDpi="600"/>
  <headerFooter/>
  <rowBreaks count="2" manualBreakCount="2">
    <brk id="85" max="16" man="1"/>
    <brk id="150" max="15" man="1"/>
  </rowBreaks>
  <colBreaks count="1" manualBreakCount="1">
    <brk id="17" max="65339" man="1"/>
  </col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24" sqref="A24"/>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830</v>
      </c>
      <c r="B2" s="28"/>
      <c r="C2" s="28"/>
      <c r="D2" s="29"/>
      <c r="E2" s="30" t="s">
        <v>830</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03700362900</v>
      </c>
      <c r="C8" s="33"/>
      <c r="D8" s="33"/>
      <c r="E8" s="34" t="s">
        <v>465</v>
      </c>
      <c r="F8" s="36" t="str">
        <f>MIDB($E$2,9,11)</f>
        <v>03700362900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0012151</v>
      </c>
      <c r="C12" s="33"/>
      <c r="D12" s="33"/>
      <c r="E12" s="34" t="s">
        <v>469</v>
      </c>
      <c r="F12" s="36" t="str">
        <f>MIDB($E$2,20,7)</f>
        <v>0012151</v>
      </c>
      <c r="G12" s="34"/>
      <c r="H12" s="34"/>
    </row>
    <row r="13" spans="1:8">
      <c r="A13" s="33" t="s">
        <v>470</v>
      </c>
      <c r="B13" s="35" t="str">
        <f>MIDB($A$2,27,11)</f>
        <v>03700362900</v>
      </c>
      <c r="C13" s="33"/>
      <c r="D13" s="33"/>
      <c r="E13" s="34" t="s">
        <v>470</v>
      </c>
      <c r="F13" s="36" t="str">
        <f>MIDB($E$2,27,11)</f>
        <v>03700362900</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0012151</v>
      </c>
      <c r="C17" s="33"/>
      <c r="D17" s="33"/>
      <c r="E17" s="34" t="s">
        <v>471</v>
      </c>
      <c r="F17" s="36" t="str">
        <f>MIDB($E$2,38,7)</f>
        <v>0012151</v>
      </c>
      <c r="G17" s="34"/>
      <c r="H17" s="34"/>
    </row>
    <row r="18" spans="1:8">
      <c r="A18" s="33" t="s">
        <v>472</v>
      </c>
      <c r="B18" s="35" t="str">
        <f>MIDB($A$2,45,8)</f>
        <v>      90</v>
      </c>
      <c r="C18" s="33"/>
      <c r="D18" s="33"/>
      <c r="E18" s="34" t="s">
        <v>472</v>
      </c>
      <c r="F18" s="36" t="str">
        <f>MIDB($E$2,45,8)</f>
        <v>      90</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5</v>
      </c>
      <c r="C29" s="33"/>
      <c r="D29" s="33"/>
      <c r="E29" s="34" t="s">
        <v>482</v>
      </c>
      <c r="F29" s="37" t="str">
        <f>MIDB($E$2,73,1)</f>
        <v>5</v>
      </c>
      <c r="G29" s="34"/>
      <c r="H29" s="34"/>
    </row>
    <row r="30" spans="1:8">
      <c r="A30" s="33" t="s">
        <v>483</v>
      </c>
      <c r="B30" s="37" t="str">
        <f>MIDB($A$2,74,1)</f>
        <v>5</v>
      </c>
      <c r="C30" s="33"/>
      <c r="D30" s="33"/>
      <c r="E30" s="34" t="s">
        <v>483</v>
      </c>
      <c r="F30" s="37" t="str">
        <f>MIDB($E$2,74,1)</f>
        <v>5</v>
      </c>
      <c r="G30" s="34"/>
      <c r="H30" s="34"/>
    </row>
    <row r="31" spans="1:8">
      <c r="A31" s="33" t="s">
        <v>484</v>
      </c>
      <c r="B31" s="37" t="str">
        <f>MIDB($A$2,75,1)</f>
        <v>5</v>
      </c>
      <c r="C31" s="33"/>
      <c r="D31" s="33"/>
      <c r="E31" s="34" t="s">
        <v>484</v>
      </c>
      <c r="F31" s="37" t="str">
        <f>MIDB($E$2,75,1)</f>
        <v>5</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0151</v>
      </c>
      <c r="C42" s="38"/>
      <c r="D42" s="38"/>
      <c r="E42" s="39" t="s">
        <v>494</v>
      </c>
      <c r="F42" s="36" t="str">
        <f>MIDB($E$2,101,4)</f>
        <v>0151</v>
      </c>
      <c r="G42" s="39"/>
      <c r="H42" s="39"/>
    </row>
    <row r="43" spans="1:8">
      <c r="A43" s="38" t="s">
        <v>480</v>
      </c>
      <c r="B43" s="38"/>
      <c r="C43" s="38"/>
      <c r="D43" s="38"/>
      <c r="E43" s="39" t="s">
        <v>480</v>
      </c>
      <c r="F43" s="39"/>
      <c r="G43" s="39"/>
      <c r="H43" s="39"/>
    </row>
    <row r="44" spans="1:8">
      <c r="A44" s="38" t="s">
        <v>495</v>
      </c>
      <c r="B44" s="35" t="str">
        <f>MIDB($A$2,105,6)</f>
        <v>230966</v>
      </c>
      <c r="C44" s="38"/>
      <c r="D44" s="38"/>
      <c r="E44" s="39" t="s">
        <v>495</v>
      </c>
      <c r="F44" s="36" t="str">
        <f>MIDB($E$2,105,6)</f>
        <v>230966</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 right="0.75" top="1" bottom="1" header="0.509027777777778" footer="0.509027777777778"/>
  <pageSetup paperSize="9" scale="56" orientation="landscape"/>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78" sqref="A78"/>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853</v>
      </c>
    </row>
    <row r="3" ht="30.75" spans="1:1">
      <c r="A3" s="23" t="s">
        <v>854</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855</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856</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857</v>
      </c>
      <c r="D70" s="76" t="s">
        <v>366</v>
      </c>
      <c r="E70" s="76" t="s">
        <v>367</v>
      </c>
      <c r="F70" s="76" t="s">
        <v>368</v>
      </c>
      <c r="G70" s="77">
        <v>1</v>
      </c>
      <c r="H70" s="77">
        <v>0</v>
      </c>
      <c r="I70" s="76" t="s">
        <v>234</v>
      </c>
      <c r="J70" s="76" t="s">
        <v>369</v>
      </c>
      <c r="K70" s="76" t="s">
        <v>369</v>
      </c>
      <c r="L70" s="75">
        <v>44874</v>
      </c>
      <c r="M70" s="76" t="s">
        <v>858</v>
      </c>
      <c r="N70" s="76" t="s">
        <v>366</v>
      </c>
      <c r="O70" s="77">
        <v>0</v>
      </c>
      <c r="P70" s="76" t="s">
        <v>859</v>
      </c>
      <c r="Q70" s="76" t="s">
        <v>860</v>
      </c>
      <c r="R70" s="77">
        <v>96</v>
      </c>
      <c r="S70" s="76" t="s">
        <v>861</v>
      </c>
      <c r="T70" s="77">
        <v>1</v>
      </c>
      <c r="U70" s="76" t="s">
        <v>368</v>
      </c>
      <c r="V70" s="76" t="s">
        <v>374</v>
      </c>
      <c r="W70" s="76" t="s">
        <v>234</v>
      </c>
      <c r="X70" s="76" t="s">
        <v>375</v>
      </c>
      <c r="Y70" s="76" t="s">
        <v>376</v>
      </c>
      <c r="Z70" s="76" t="s">
        <v>377</v>
      </c>
      <c r="AA70" s="76" t="s">
        <v>518</v>
      </c>
      <c r="AB70" s="77">
        <v>896</v>
      </c>
      <c r="AC70" s="76" t="s">
        <v>379</v>
      </c>
      <c r="AD70" s="102">
        <v>44875.1704513889</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862</v>
      </c>
      <c r="AY70" s="76" t="s">
        <v>863</v>
      </c>
      <c r="AZ70" s="76" t="s">
        <v>232</v>
      </c>
      <c r="BA70" s="76" t="s">
        <v>379</v>
      </c>
      <c r="BB70" s="76" t="s">
        <v>382</v>
      </c>
      <c r="BC70" s="76" t="s">
        <v>864</v>
      </c>
      <c r="BD70" s="76" t="s">
        <v>382</v>
      </c>
      <c r="BE70" s="76" t="s">
        <v>415</v>
      </c>
      <c r="BF70" s="76" t="s">
        <v>387</v>
      </c>
      <c r="BG70" s="76" t="s">
        <v>240</v>
      </c>
      <c r="BH70" s="76" t="s">
        <v>234</v>
      </c>
      <c r="BI70" s="76" t="s">
        <v>234</v>
      </c>
      <c r="BJ70" s="76" t="s">
        <v>234</v>
      </c>
      <c r="BK70" s="76" t="s">
        <v>234</v>
      </c>
      <c r="BL70" s="76" t="s">
        <v>529</v>
      </c>
      <c r="BM70" s="76" t="s">
        <v>529</v>
      </c>
      <c r="BN70" s="76" t="s">
        <v>529</v>
      </c>
      <c r="BO70" s="76" t="s">
        <v>366</v>
      </c>
      <c r="BP70" s="76" t="s">
        <v>366</v>
      </c>
      <c r="BQ70" s="76" t="s">
        <v>366</v>
      </c>
      <c r="BR70" s="76" t="s">
        <v>523</v>
      </c>
      <c r="BS70" s="76" t="s">
        <v>382</v>
      </c>
      <c r="BT70" s="76" t="s">
        <v>388</v>
      </c>
      <c r="BU70" s="76" t="s">
        <v>382</v>
      </c>
      <c r="BV70" s="76" t="s">
        <v>523</v>
      </c>
      <c r="BW70" s="76" t="s">
        <v>382</v>
      </c>
      <c r="BX70" s="77">
        <v>1</v>
      </c>
      <c r="BY70" s="77">
        <v>13796</v>
      </c>
      <c r="BZ70" s="77">
        <v>0</v>
      </c>
      <c r="CA70" s="77">
        <v>6</v>
      </c>
      <c r="CB70" s="77">
        <v>3</v>
      </c>
      <c r="CC70" s="76" t="s">
        <v>219</v>
      </c>
      <c r="CD70" s="102">
        <v>45079.6964467593</v>
      </c>
      <c r="CE70" s="75" t="s">
        <v>389</v>
      </c>
      <c r="CF70" s="103">
        <v>45079.6951344676</v>
      </c>
      <c r="CG70" s="104">
        <v>0.695127314814815</v>
      </c>
      <c r="CH70" s="75" t="s">
        <v>389</v>
      </c>
      <c r="CI70" s="76" t="s">
        <v>390</v>
      </c>
      <c r="CJ70" s="76" t="s">
        <v>234</v>
      </c>
      <c r="CK70" s="76" t="s">
        <v>234</v>
      </c>
      <c r="CL70" s="76" t="s">
        <v>225</v>
      </c>
      <c r="CM70" s="76" t="s">
        <v>225</v>
      </c>
      <c r="CN70" s="76" t="s">
        <v>366</v>
      </c>
      <c r="CO70" s="76" t="s">
        <v>225</v>
      </c>
      <c r="CP70" s="76" t="s">
        <v>391</v>
      </c>
      <c r="CQ70" s="76" t="s">
        <v>240</v>
      </c>
      <c r="CR70" s="76" t="s">
        <v>225</v>
      </c>
      <c r="CS70" s="76" t="s">
        <v>229</v>
      </c>
      <c r="CT70" s="76" t="s">
        <v>234</v>
      </c>
      <c r="CU70" s="76" t="s">
        <v>225</v>
      </c>
      <c r="CV70" s="76" t="s">
        <v>234</v>
      </c>
      <c r="CW70" s="76" t="s">
        <v>225</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45079.6951933218</v>
      </c>
      <c r="DO70" s="103">
        <v>45079.6951344676</v>
      </c>
      <c r="DP70" s="76" t="s">
        <v>865</v>
      </c>
    </row>
    <row r="71" spans="1:120">
      <c r="A71" s="75">
        <v>44874</v>
      </c>
      <c r="B71" s="75">
        <v>44874</v>
      </c>
      <c r="C71" s="76" t="s">
        <v>857</v>
      </c>
      <c r="D71" s="76" t="s">
        <v>366</v>
      </c>
      <c r="E71" s="76" t="s">
        <v>367</v>
      </c>
      <c r="F71" s="76" t="s">
        <v>393</v>
      </c>
      <c r="G71" s="77">
        <v>1</v>
      </c>
      <c r="H71" s="77">
        <v>0</v>
      </c>
      <c r="I71" s="76" t="s">
        <v>234</v>
      </c>
      <c r="J71" s="76" t="s">
        <v>369</v>
      </c>
      <c r="K71" s="76" t="s">
        <v>369</v>
      </c>
      <c r="L71" s="75">
        <v>44874</v>
      </c>
      <c r="M71" s="76" t="s">
        <v>858</v>
      </c>
      <c r="N71" s="76" t="s">
        <v>366</v>
      </c>
      <c r="O71" s="77">
        <v>0</v>
      </c>
      <c r="P71" s="76" t="s">
        <v>859</v>
      </c>
      <c r="Q71" s="76" t="s">
        <v>860</v>
      </c>
      <c r="R71" s="77">
        <v>96</v>
      </c>
      <c r="S71" s="76" t="s">
        <v>861</v>
      </c>
      <c r="T71" s="77">
        <v>1</v>
      </c>
      <c r="U71" s="76" t="s">
        <v>393</v>
      </c>
      <c r="V71" s="76" t="s">
        <v>374</v>
      </c>
      <c r="W71" s="76" t="s">
        <v>234</v>
      </c>
      <c r="X71" s="76" t="s">
        <v>375</v>
      </c>
      <c r="Y71" s="76" t="s">
        <v>376</v>
      </c>
      <c r="Z71" s="76" t="s">
        <v>377</v>
      </c>
      <c r="AA71" s="76" t="s">
        <v>394</v>
      </c>
      <c r="AB71" s="77">
        <v>896</v>
      </c>
      <c r="AC71" s="76" t="s">
        <v>379</v>
      </c>
      <c r="AD71" s="102">
        <v>44875.1704513889</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866</v>
      </c>
      <c r="AY71" s="76" t="s">
        <v>867</v>
      </c>
      <c r="AZ71" s="76" t="s">
        <v>232</v>
      </c>
      <c r="BA71" s="76" t="s">
        <v>379</v>
      </c>
      <c r="BB71" s="76" t="s">
        <v>382</v>
      </c>
      <c r="BC71" s="76" t="s">
        <v>868</v>
      </c>
      <c r="BD71" s="76" t="s">
        <v>382</v>
      </c>
      <c r="BE71" s="76" t="s">
        <v>387</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523</v>
      </c>
      <c r="BS71" s="76" t="s">
        <v>382</v>
      </c>
      <c r="BT71" s="76" t="s">
        <v>388</v>
      </c>
      <c r="BU71" s="76" t="s">
        <v>382</v>
      </c>
      <c r="BV71" s="76" t="s">
        <v>523</v>
      </c>
      <c r="BW71" s="76" t="s">
        <v>382</v>
      </c>
      <c r="BX71" s="77">
        <v>1</v>
      </c>
      <c r="BY71" s="77">
        <v>13796</v>
      </c>
      <c r="BZ71" s="77">
        <v>0</v>
      </c>
      <c r="CA71" s="77">
        <v>14</v>
      </c>
      <c r="CB71" s="77">
        <v>10</v>
      </c>
      <c r="CC71" s="76" t="s">
        <v>219</v>
      </c>
      <c r="CD71" s="102">
        <v>45079.6964467593</v>
      </c>
      <c r="CE71" s="75" t="s">
        <v>389</v>
      </c>
      <c r="CF71" s="103">
        <v>45079.6951344444</v>
      </c>
      <c r="CG71" s="104">
        <v>0.695127314814815</v>
      </c>
      <c r="CH71" s="75" t="s">
        <v>389</v>
      </c>
      <c r="CI71" s="76" t="s">
        <v>390</v>
      </c>
      <c r="CJ71" s="76" t="s">
        <v>234</v>
      </c>
      <c r="CK71" s="76" t="s">
        <v>234</v>
      </c>
      <c r="CL71" s="76" t="s">
        <v>225</v>
      </c>
      <c r="CM71" s="76" t="s">
        <v>225</v>
      </c>
      <c r="CN71" s="76" t="s">
        <v>366</v>
      </c>
      <c r="CO71" s="76" t="s">
        <v>225</v>
      </c>
      <c r="CP71" s="76" t="s">
        <v>391</v>
      </c>
      <c r="CQ71" s="76" t="s">
        <v>225</v>
      </c>
      <c r="CR71" s="76" t="s">
        <v>234</v>
      </c>
      <c r="CS71" s="76" t="s">
        <v>229</v>
      </c>
      <c r="CT71" s="76" t="s">
        <v>234</v>
      </c>
      <c r="CU71" s="76" t="s">
        <v>225</v>
      </c>
      <c r="CV71" s="76" t="s">
        <v>234</v>
      </c>
      <c r="CW71" s="76" t="s">
        <v>225</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45079.6951932407</v>
      </c>
      <c r="DO71" s="103">
        <v>45079.6951344444</v>
      </c>
      <c r="DP71" s="76" t="s">
        <v>869</v>
      </c>
    </row>
    <row r="72" spans="1:120">
      <c r="A72" s="75">
        <v>44874</v>
      </c>
      <c r="B72" s="75">
        <v>44874</v>
      </c>
      <c r="C72" s="76" t="s">
        <v>857</v>
      </c>
      <c r="D72" s="76" t="s">
        <v>366</v>
      </c>
      <c r="E72" s="76" t="s">
        <v>367</v>
      </c>
      <c r="F72" s="76" t="s">
        <v>401</v>
      </c>
      <c r="G72" s="77">
        <v>1</v>
      </c>
      <c r="H72" s="77">
        <v>0</v>
      </c>
      <c r="I72" s="76" t="s">
        <v>234</v>
      </c>
      <c r="J72" s="76" t="s">
        <v>369</v>
      </c>
      <c r="K72" s="76" t="s">
        <v>369</v>
      </c>
      <c r="L72" s="75">
        <v>44874</v>
      </c>
      <c r="M72" s="76" t="s">
        <v>858</v>
      </c>
      <c r="N72" s="76" t="s">
        <v>366</v>
      </c>
      <c r="O72" s="77">
        <v>0</v>
      </c>
      <c r="P72" s="76" t="s">
        <v>859</v>
      </c>
      <c r="Q72" s="76" t="s">
        <v>860</v>
      </c>
      <c r="R72" s="77">
        <v>96</v>
      </c>
      <c r="S72" s="76" t="s">
        <v>861</v>
      </c>
      <c r="T72" s="77">
        <v>1</v>
      </c>
      <c r="U72" s="76" t="s">
        <v>401</v>
      </c>
      <c r="V72" s="76" t="s">
        <v>374</v>
      </c>
      <c r="W72" s="76" t="s">
        <v>234</v>
      </c>
      <c r="X72" s="76" t="s">
        <v>375</v>
      </c>
      <c r="Y72" s="76" t="s">
        <v>376</v>
      </c>
      <c r="Z72" s="76" t="s">
        <v>377</v>
      </c>
      <c r="AA72" s="76" t="s">
        <v>402</v>
      </c>
      <c r="AB72" s="77">
        <v>896</v>
      </c>
      <c r="AC72" s="76" t="s">
        <v>379</v>
      </c>
      <c r="AD72" s="102">
        <v>44875.1704513889</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870</v>
      </c>
      <c r="AY72" s="76" t="s">
        <v>871</v>
      </c>
      <c r="AZ72" s="76" t="s">
        <v>232</v>
      </c>
      <c r="BA72" s="76" t="s">
        <v>379</v>
      </c>
      <c r="BB72" s="76" t="s">
        <v>382</v>
      </c>
      <c r="BC72" s="76" t="s">
        <v>872</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523</v>
      </c>
      <c r="BS72" s="76" t="s">
        <v>382</v>
      </c>
      <c r="BT72" s="76" t="s">
        <v>388</v>
      </c>
      <c r="BU72" s="76" t="s">
        <v>382</v>
      </c>
      <c r="BV72" s="76" t="s">
        <v>523</v>
      </c>
      <c r="BW72" s="76" t="s">
        <v>382</v>
      </c>
      <c r="BX72" s="77">
        <v>1</v>
      </c>
      <c r="BY72" s="77">
        <v>13796</v>
      </c>
      <c r="BZ72" s="77">
        <v>0</v>
      </c>
      <c r="CA72" s="77">
        <v>10</v>
      </c>
      <c r="CB72" s="77">
        <v>13</v>
      </c>
      <c r="CC72" s="76" t="s">
        <v>219</v>
      </c>
      <c r="CD72" s="102">
        <v>45079.6964467593</v>
      </c>
      <c r="CE72" s="75" t="s">
        <v>389</v>
      </c>
      <c r="CF72" s="103">
        <v>45079.695134456</v>
      </c>
      <c r="CG72" s="104">
        <v>0.695127314814815</v>
      </c>
      <c r="CH72" s="75" t="s">
        <v>389</v>
      </c>
      <c r="CI72" s="76" t="s">
        <v>390</v>
      </c>
      <c r="CJ72" s="76" t="s">
        <v>234</v>
      </c>
      <c r="CK72" s="76" t="s">
        <v>234</v>
      </c>
      <c r="CL72" s="76" t="s">
        <v>225</v>
      </c>
      <c r="CM72" s="76" t="s">
        <v>225</v>
      </c>
      <c r="CN72" s="76" t="s">
        <v>366</v>
      </c>
      <c r="CO72" s="76" t="s">
        <v>225</v>
      </c>
      <c r="CP72" s="76" t="s">
        <v>391</v>
      </c>
      <c r="CQ72" s="76" t="s">
        <v>225</v>
      </c>
      <c r="CR72" s="76" t="s">
        <v>225</v>
      </c>
      <c r="CS72" s="76" t="s">
        <v>229</v>
      </c>
      <c r="CT72" s="76" t="s">
        <v>234</v>
      </c>
      <c r="CU72" s="76" t="s">
        <v>225</v>
      </c>
      <c r="CV72" s="76" t="s">
        <v>234</v>
      </c>
      <c r="CW72" s="76" t="s">
        <v>225</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45079.695193287</v>
      </c>
      <c r="DO72" s="103">
        <v>45079.695134456</v>
      </c>
      <c r="DP72" s="76" t="s">
        <v>873</v>
      </c>
    </row>
    <row r="73" spans="1:120">
      <c r="A73" s="75">
        <v>44874</v>
      </c>
      <c r="B73" s="75">
        <v>44874</v>
      </c>
      <c r="C73" s="76" t="s">
        <v>857</v>
      </c>
      <c r="D73" s="76" t="s">
        <v>366</v>
      </c>
      <c r="E73" s="76" t="s">
        <v>367</v>
      </c>
      <c r="F73" s="76" t="s">
        <v>209</v>
      </c>
      <c r="G73" s="77">
        <v>1</v>
      </c>
      <c r="H73" s="77">
        <v>0</v>
      </c>
      <c r="I73" s="76" t="s">
        <v>234</v>
      </c>
      <c r="J73" s="76" t="s">
        <v>369</v>
      </c>
      <c r="K73" s="76" t="s">
        <v>369</v>
      </c>
      <c r="L73" s="75">
        <v>44874</v>
      </c>
      <c r="M73" s="76" t="s">
        <v>858</v>
      </c>
      <c r="N73" s="76" t="s">
        <v>366</v>
      </c>
      <c r="O73" s="77">
        <v>0</v>
      </c>
      <c r="P73" s="76" t="s">
        <v>859</v>
      </c>
      <c r="Q73" s="76" t="s">
        <v>860</v>
      </c>
      <c r="R73" s="77">
        <v>96</v>
      </c>
      <c r="S73" s="76" t="s">
        <v>861</v>
      </c>
      <c r="T73" s="77">
        <v>1</v>
      </c>
      <c r="U73" s="76" t="s">
        <v>209</v>
      </c>
      <c r="V73" s="76" t="s">
        <v>374</v>
      </c>
      <c r="W73" s="76" t="s">
        <v>234</v>
      </c>
      <c r="X73" s="76" t="s">
        <v>375</v>
      </c>
      <c r="Y73" s="76" t="s">
        <v>376</v>
      </c>
      <c r="Z73" s="76" t="s">
        <v>377</v>
      </c>
      <c r="AA73" s="76" t="s">
        <v>409</v>
      </c>
      <c r="AB73" s="77">
        <v>896</v>
      </c>
      <c r="AC73" s="76" t="s">
        <v>379</v>
      </c>
      <c r="AD73" s="102">
        <v>44875.1704513889</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874</v>
      </c>
      <c r="AY73" s="76" t="s">
        <v>875</v>
      </c>
      <c r="AZ73" s="76" t="s">
        <v>232</v>
      </c>
      <c r="BA73" s="76" t="s">
        <v>379</v>
      </c>
      <c r="BB73" s="76" t="s">
        <v>382</v>
      </c>
      <c r="BC73" s="76" t="s">
        <v>876</v>
      </c>
      <c r="BD73" s="76" t="s">
        <v>382</v>
      </c>
      <c r="BE73" s="76" t="s">
        <v>415</v>
      </c>
      <c r="BF73" s="76" t="s">
        <v>387</v>
      </c>
      <c r="BG73" s="76" t="s">
        <v>240</v>
      </c>
      <c r="BH73" s="76" t="s">
        <v>234</v>
      </c>
      <c r="BI73" s="76" t="s">
        <v>234</v>
      </c>
      <c r="BJ73" s="76" t="s">
        <v>234</v>
      </c>
      <c r="BK73" s="76" t="s">
        <v>234</v>
      </c>
      <c r="BL73" s="76" t="s">
        <v>529</v>
      </c>
      <c r="BM73" s="76" t="s">
        <v>529</v>
      </c>
      <c r="BN73" s="76" t="s">
        <v>529</v>
      </c>
      <c r="BO73" s="76" t="s">
        <v>366</v>
      </c>
      <c r="BP73" s="76" t="s">
        <v>366</v>
      </c>
      <c r="BQ73" s="76" t="s">
        <v>366</v>
      </c>
      <c r="BR73" s="76" t="s">
        <v>523</v>
      </c>
      <c r="BS73" s="76" t="s">
        <v>382</v>
      </c>
      <c r="BT73" s="76" t="s">
        <v>388</v>
      </c>
      <c r="BU73" s="76" t="s">
        <v>382</v>
      </c>
      <c r="BV73" s="76" t="s">
        <v>523</v>
      </c>
      <c r="BW73" s="76" t="s">
        <v>382</v>
      </c>
      <c r="BX73" s="77">
        <v>1</v>
      </c>
      <c r="BY73" s="77">
        <v>13796</v>
      </c>
      <c r="BZ73" s="77">
        <v>0</v>
      </c>
      <c r="CA73" s="77">
        <v>3</v>
      </c>
      <c r="CB73" s="77">
        <v>18</v>
      </c>
      <c r="CC73" s="76" t="s">
        <v>219</v>
      </c>
      <c r="CD73" s="102">
        <v>45079.6964467593</v>
      </c>
      <c r="CE73" s="75" t="s">
        <v>389</v>
      </c>
      <c r="CF73" s="103">
        <v>45079.6951344792</v>
      </c>
      <c r="CG73" s="104">
        <v>0.695127314814815</v>
      </c>
      <c r="CH73" s="75" t="s">
        <v>389</v>
      </c>
      <c r="CI73" s="76" t="s">
        <v>390</v>
      </c>
      <c r="CJ73" s="76" t="s">
        <v>234</v>
      </c>
      <c r="CK73" s="76" t="s">
        <v>234</v>
      </c>
      <c r="CL73" s="76" t="s">
        <v>225</v>
      </c>
      <c r="CM73" s="76" t="s">
        <v>225</v>
      </c>
      <c r="CN73" s="76" t="s">
        <v>366</v>
      </c>
      <c r="CO73" s="76" t="s">
        <v>225</v>
      </c>
      <c r="CP73" s="76" t="s">
        <v>391</v>
      </c>
      <c r="CQ73" s="76" t="s">
        <v>240</v>
      </c>
      <c r="CR73" s="76" t="s">
        <v>234</v>
      </c>
      <c r="CS73" s="76" t="s">
        <v>229</v>
      </c>
      <c r="CT73" s="76" t="s">
        <v>234</v>
      </c>
      <c r="CU73" s="76" t="s">
        <v>225</v>
      </c>
      <c r="CV73" s="76" t="s">
        <v>234</v>
      </c>
      <c r="CW73" s="76" t="s">
        <v>225</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45079.6951933565</v>
      </c>
      <c r="DO73" s="103">
        <v>45079.6951344792</v>
      </c>
      <c r="DP73" s="76" t="s">
        <v>877</v>
      </c>
    </row>
    <row r="74" spans="1:120">
      <c r="A74" s="48"/>
      <c r="B74" s="48"/>
      <c r="C74" s="49"/>
      <c r="D74" s="49"/>
      <c r="E74" s="49"/>
      <c r="F74" s="49"/>
      <c r="G74" s="50"/>
      <c r="H74" s="50"/>
      <c r="I74" s="49"/>
      <c r="J74" s="49"/>
      <c r="K74" s="49"/>
      <c r="L74" s="48"/>
      <c r="M74" s="49"/>
      <c r="N74" s="49"/>
      <c r="O74" s="50"/>
      <c r="P74" s="49"/>
      <c r="Q74" s="49"/>
      <c r="R74" s="50"/>
      <c r="S74" s="49"/>
      <c r="T74" s="50"/>
      <c r="U74" s="49"/>
      <c r="V74" s="49"/>
      <c r="W74" s="49"/>
      <c r="X74" s="49"/>
      <c r="Y74" s="49"/>
      <c r="Z74" s="49"/>
      <c r="AA74" s="49"/>
      <c r="AB74" s="50"/>
      <c r="AC74" s="49"/>
      <c r="AD74" s="63"/>
      <c r="AE74" s="49"/>
      <c r="AF74" s="49"/>
      <c r="AG74" s="49"/>
      <c r="AH74" s="49"/>
      <c r="AI74" s="49"/>
      <c r="AJ74" s="49"/>
      <c r="AK74" s="49"/>
      <c r="AL74" s="49"/>
      <c r="AM74" s="49"/>
      <c r="AN74" s="49"/>
      <c r="AO74" s="49"/>
      <c r="AP74" s="49"/>
      <c r="AQ74" s="49"/>
      <c r="AR74" s="49"/>
      <c r="AS74" s="49"/>
      <c r="AT74" s="50"/>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50"/>
      <c r="BY74" s="50"/>
      <c r="BZ74" s="50"/>
      <c r="CA74" s="50"/>
      <c r="CB74" s="50"/>
      <c r="CC74" s="49"/>
      <c r="CD74" s="63"/>
      <c r="CE74" s="48"/>
      <c r="CF74" s="68"/>
      <c r="CG74" s="69"/>
      <c r="CH74" s="48"/>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68"/>
      <c r="DO74" s="68"/>
      <c r="DP74" s="49"/>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878</v>
      </c>
    </row>
    <row r="78" s="41" customFormat="1"/>
    <row r="79" s="41" customFormat="1" spans="1:2">
      <c r="A79" s="40" t="s">
        <v>879</v>
      </c>
      <c r="B79" s="40"/>
    </row>
    <row r="80" s="41" customFormat="1" spans="1:37">
      <c r="A80" s="40"/>
      <c r="B80" s="40" t="s">
        <v>880</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881</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882</v>
      </c>
      <c r="C82" s="56"/>
      <c r="D82" s="56"/>
      <c r="E82" s="56"/>
      <c r="F82" s="56"/>
      <c r="G82" s="56"/>
    </row>
    <row r="83" s="41" customFormat="1" spans="1:7">
      <c r="A83" s="40"/>
      <c r="B83" s="55"/>
      <c r="C83" s="56"/>
      <c r="D83" s="56"/>
      <c r="E83" s="56"/>
      <c r="F83" s="56"/>
      <c r="G83" s="56"/>
    </row>
    <row r="84" s="41" customFormat="1"/>
  </sheetData>
  <pageMargins left="0.75" right="0.75" top="1" bottom="1" header="0.509027777777778" footer="0.509027777777778"/>
  <pageSetup paperSize="9" scale="39" orientation="landscape" horizontalDpi="600"/>
  <headerFooter/>
  <rowBreaks count="1" manualBreakCount="1">
    <brk id="63" max="16" man="1"/>
  </rowBreaks>
  <colBreaks count="1" manualBreakCount="1">
    <brk id="17" max="65200" man="1"/>
  </col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0"/>
  <sheetViews>
    <sheetView showGridLines="0" view="pageBreakPreview" zoomScale="70" zoomScaleNormal="70" zoomScaleSheetLayoutView="70" workbookViewId="0">
      <selection activeCell="A132" sqref="A13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883</v>
      </c>
    </row>
    <row r="3" ht="30.75" spans="1:1">
      <c r="A3" s="23" t="s">
        <v>884</v>
      </c>
    </row>
    <row r="5" ht="18.75" spans="1:1">
      <c r="A5" s="42" t="s">
        <v>424</v>
      </c>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885</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856</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857</v>
      </c>
      <c r="D72" s="46" t="s">
        <v>366</v>
      </c>
      <c r="E72" s="46" t="s">
        <v>367</v>
      </c>
      <c r="F72" s="46" t="s">
        <v>368</v>
      </c>
      <c r="G72" s="47">
        <v>1</v>
      </c>
      <c r="H72" s="47">
        <v>0</v>
      </c>
      <c r="I72" s="46" t="s">
        <v>234</v>
      </c>
      <c r="J72" s="46" t="s">
        <v>369</v>
      </c>
      <c r="K72" s="46" t="s">
        <v>369</v>
      </c>
      <c r="L72" s="45">
        <v>44874</v>
      </c>
      <c r="M72" s="46" t="s">
        <v>858</v>
      </c>
      <c r="N72" s="46" t="s">
        <v>366</v>
      </c>
      <c r="O72" s="47">
        <v>0</v>
      </c>
      <c r="P72" s="46" t="s">
        <v>859</v>
      </c>
      <c r="Q72" s="46" t="s">
        <v>860</v>
      </c>
      <c r="R72" s="47">
        <v>96</v>
      </c>
      <c r="S72" s="46" t="s">
        <v>861</v>
      </c>
      <c r="T72" s="47">
        <v>1</v>
      </c>
      <c r="U72" s="46" t="s">
        <v>368</v>
      </c>
      <c r="V72" s="46" t="s">
        <v>374</v>
      </c>
      <c r="W72" s="46" t="s">
        <v>234</v>
      </c>
      <c r="X72" s="46" t="s">
        <v>375</v>
      </c>
      <c r="Y72" s="46" t="s">
        <v>376</v>
      </c>
      <c r="Z72" s="46" t="s">
        <v>377</v>
      </c>
      <c r="AA72" s="46" t="s">
        <v>518</v>
      </c>
      <c r="AB72" s="47">
        <v>896</v>
      </c>
      <c r="AC72" s="46" t="s">
        <v>379</v>
      </c>
      <c r="AD72" s="62">
        <v>44875.1704513889</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862</v>
      </c>
      <c r="AY72" s="46" t="s">
        <v>863</v>
      </c>
      <c r="AZ72" s="46" t="s">
        <v>232</v>
      </c>
      <c r="BA72" s="46" t="s">
        <v>379</v>
      </c>
      <c r="BB72" s="46" t="s">
        <v>382</v>
      </c>
      <c r="BC72" s="46" t="s">
        <v>864</v>
      </c>
      <c r="BD72" s="46" t="s">
        <v>382</v>
      </c>
      <c r="BE72" s="46" t="s">
        <v>415</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523</v>
      </c>
      <c r="BS72" s="46" t="s">
        <v>382</v>
      </c>
      <c r="BT72" s="46" t="s">
        <v>388</v>
      </c>
      <c r="BU72" s="46" t="s">
        <v>382</v>
      </c>
      <c r="BV72" s="46" t="s">
        <v>523</v>
      </c>
      <c r="BW72" s="46" t="s">
        <v>382</v>
      </c>
      <c r="BX72" s="47">
        <v>17</v>
      </c>
      <c r="BY72" s="47">
        <v>13796</v>
      </c>
      <c r="BZ72" s="47">
        <v>0</v>
      </c>
      <c r="CA72" s="47">
        <v>19</v>
      </c>
      <c r="CB72" s="47">
        <v>9</v>
      </c>
      <c r="CC72" s="46" t="s">
        <v>219</v>
      </c>
      <c r="CD72" s="62">
        <v>45083.6694791667</v>
      </c>
      <c r="CE72" s="45" t="s">
        <v>389</v>
      </c>
      <c r="CF72" s="66">
        <v>45083.6667941551</v>
      </c>
      <c r="CG72" s="67">
        <v>0.666793981481482</v>
      </c>
      <c r="CH72" s="45" t="s">
        <v>389</v>
      </c>
      <c r="CI72" s="46" t="s">
        <v>390</v>
      </c>
      <c r="CJ72" s="46" t="s">
        <v>234</v>
      </c>
      <c r="CK72" s="46" t="s">
        <v>234</v>
      </c>
      <c r="CL72" s="46" t="s">
        <v>225</v>
      </c>
      <c r="CM72" s="46" t="s">
        <v>225</v>
      </c>
      <c r="CN72" s="46" t="s">
        <v>366</v>
      </c>
      <c r="CO72" s="46" t="s">
        <v>225</v>
      </c>
      <c r="CP72" s="46" t="s">
        <v>391</v>
      </c>
      <c r="CQ72" s="46" t="s">
        <v>240</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45083.6668557755</v>
      </c>
      <c r="DO72" s="66">
        <v>45083.6667941551</v>
      </c>
      <c r="DP72" s="46" t="s">
        <v>865</v>
      </c>
    </row>
    <row r="73" spans="1:120">
      <c r="A73" s="45">
        <v>44874</v>
      </c>
      <c r="B73" s="45">
        <v>44874</v>
      </c>
      <c r="C73" s="46" t="s">
        <v>857</v>
      </c>
      <c r="D73" s="46" t="s">
        <v>366</v>
      </c>
      <c r="E73" s="46" t="s">
        <v>367</v>
      </c>
      <c r="F73" s="46" t="s">
        <v>393</v>
      </c>
      <c r="G73" s="47">
        <v>1</v>
      </c>
      <c r="H73" s="47">
        <v>0</v>
      </c>
      <c r="I73" s="46" t="s">
        <v>234</v>
      </c>
      <c r="J73" s="46" t="s">
        <v>369</v>
      </c>
      <c r="K73" s="46" t="s">
        <v>369</v>
      </c>
      <c r="L73" s="45">
        <v>44874</v>
      </c>
      <c r="M73" s="46" t="s">
        <v>858</v>
      </c>
      <c r="N73" s="46" t="s">
        <v>366</v>
      </c>
      <c r="O73" s="47">
        <v>0</v>
      </c>
      <c r="P73" s="46" t="s">
        <v>859</v>
      </c>
      <c r="Q73" s="46" t="s">
        <v>860</v>
      </c>
      <c r="R73" s="47">
        <v>96</v>
      </c>
      <c r="S73" s="46" t="s">
        <v>861</v>
      </c>
      <c r="T73" s="47">
        <v>1</v>
      </c>
      <c r="U73" s="46" t="s">
        <v>393</v>
      </c>
      <c r="V73" s="46" t="s">
        <v>374</v>
      </c>
      <c r="W73" s="46" t="s">
        <v>234</v>
      </c>
      <c r="X73" s="46" t="s">
        <v>375</v>
      </c>
      <c r="Y73" s="46" t="s">
        <v>376</v>
      </c>
      <c r="Z73" s="46" t="s">
        <v>377</v>
      </c>
      <c r="AA73" s="46" t="s">
        <v>394</v>
      </c>
      <c r="AB73" s="47">
        <v>896</v>
      </c>
      <c r="AC73" s="46" t="s">
        <v>379</v>
      </c>
      <c r="AD73" s="62">
        <v>44875.1704513889</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866</v>
      </c>
      <c r="AY73" s="46" t="s">
        <v>867</v>
      </c>
      <c r="AZ73" s="46" t="s">
        <v>232</v>
      </c>
      <c r="BA73" s="46" t="s">
        <v>379</v>
      </c>
      <c r="BB73" s="46" t="s">
        <v>382</v>
      </c>
      <c r="BC73" s="46" t="s">
        <v>868</v>
      </c>
      <c r="BD73" s="46" t="s">
        <v>382</v>
      </c>
      <c r="BE73" s="46" t="s">
        <v>387</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523</v>
      </c>
      <c r="BS73" s="46" t="s">
        <v>382</v>
      </c>
      <c r="BT73" s="46" t="s">
        <v>388</v>
      </c>
      <c r="BU73" s="46" t="s">
        <v>382</v>
      </c>
      <c r="BV73" s="46" t="s">
        <v>523</v>
      </c>
      <c r="BW73" s="46" t="s">
        <v>382</v>
      </c>
      <c r="BX73" s="47">
        <v>17</v>
      </c>
      <c r="BY73" s="47">
        <v>13796</v>
      </c>
      <c r="BZ73" s="47">
        <v>0</v>
      </c>
      <c r="CA73" s="47">
        <v>48</v>
      </c>
      <c r="CB73" s="47">
        <v>8</v>
      </c>
      <c r="CC73" s="46" t="s">
        <v>219</v>
      </c>
      <c r="CD73" s="62">
        <v>45083.6694791667</v>
      </c>
      <c r="CE73" s="45" t="s">
        <v>389</v>
      </c>
      <c r="CF73" s="66">
        <v>45083.6667941204</v>
      </c>
      <c r="CG73" s="67">
        <v>0.666793981481482</v>
      </c>
      <c r="CH73" s="45" t="s">
        <v>389</v>
      </c>
      <c r="CI73" s="46" t="s">
        <v>390</v>
      </c>
      <c r="CJ73" s="46" t="s">
        <v>234</v>
      </c>
      <c r="CK73" s="46" t="s">
        <v>234</v>
      </c>
      <c r="CL73" s="46" t="s">
        <v>225</v>
      </c>
      <c r="CM73" s="46" t="s">
        <v>225</v>
      </c>
      <c r="CN73" s="46" t="s">
        <v>366</v>
      </c>
      <c r="CO73" s="46" t="s">
        <v>225</v>
      </c>
      <c r="CP73" s="46" t="s">
        <v>391</v>
      </c>
      <c r="CQ73" s="46" t="s">
        <v>225</v>
      </c>
      <c r="CR73" s="46" t="s">
        <v>234</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45083.6668556134</v>
      </c>
      <c r="DO73" s="66">
        <v>45083.6667941204</v>
      </c>
      <c r="DP73" s="46" t="s">
        <v>869</v>
      </c>
    </row>
    <row r="74" spans="1:120">
      <c r="A74" s="45">
        <v>44874</v>
      </c>
      <c r="B74" s="45">
        <v>44874</v>
      </c>
      <c r="C74" s="46" t="s">
        <v>857</v>
      </c>
      <c r="D74" s="46" t="s">
        <v>366</v>
      </c>
      <c r="E74" s="46" t="s">
        <v>367</v>
      </c>
      <c r="F74" s="46" t="s">
        <v>401</v>
      </c>
      <c r="G74" s="47">
        <v>1</v>
      </c>
      <c r="H74" s="47">
        <v>0</v>
      </c>
      <c r="I74" s="46" t="s">
        <v>234</v>
      </c>
      <c r="J74" s="46" t="s">
        <v>369</v>
      </c>
      <c r="K74" s="46" t="s">
        <v>369</v>
      </c>
      <c r="L74" s="45">
        <v>44874</v>
      </c>
      <c r="M74" s="46" t="s">
        <v>858</v>
      </c>
      <c r="N74" s="46" t="s">
        <v>366</v>
      </c>
      <c r="O74" s="47">
        <v>0</v>
      </c>
      <c r="P74" s="46" t="s">
        <v>859</v>
      </c>
      <c r="Q74" s="46" t="s">
        <v>860</v>
      </c>
      <c r="R74" s="47">
        <v>96</v>
      </c>
      <c r="S74" s="46" t="s">
        <v>861</v>
      </c>
      <c r="T74" s="47">
        <v>1</v>
      </c>
      <c r="U74" s="46" t="s">
        <v>401</v>
      </c>
      <c r="V74" s="46" t="s">
        <v>374</v>
      </c>
      <c r="W74" s="46" t="s">
        <v>234</v>
      </c>
      <c r="X74" s="46" t="s">
        <v>375</v>
      </c>
      <c r="Y74" s="46" t="s">
        <v>376</v>
      </c>
      <c r="Z74" s="46" t="s">
        <v>377</v>
      </c>
      <c r="AA74" s="46" t="s">
        <v>402</v>
      </c>
      <c r="AB74" s="47">
        <v>896</v>
      </c>
      <c r="AC74" s="46" t="s">
        <v>379</v>
      </c>
      <c r="AD74" s="62">
        <v>44875.1704513889</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870</v>
      </c>
      <c r="AY74" s="46" t="s">
        <v>871</v>
      </c>
      <c r="AZ74" s="46" t="s">
        <v>232</v>
      </c>
      <c r="BA74" s="46" t="s">
        <v>379</v>
      </c>
      <c r="BB74" s="46" t="s">
        <v>382</v>
      </c>
      <c r="BC74" s="46" t="s">
        <v>872</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523</v>
      </c>
      <c r="BS74" s="46" t="s">
        <v>382</v>
      </c>
      <c r="BT74" s="46" t="s">
        <v>388</v>
      </c>
      <c r="BU74" s="46" t="s">
        <v>382</v>
      </c>
      <c r="BV74" s="46" t="s">
        <v>523</v>
      </c>
      <c r="BW74" s="46" t="s">
        <v>382</v>
      </c>
      <c r="BX74" s="47">
        <v>17</v>
      </c>
      <c r="BY74" s="47">
        <v>13796</v>
      </c>
      <c r="BZ74" s="47">
        <v>0</v>
      </c>
      <c r="CA74" s="47">
        <v>41</v>
      </c>
      <c r="CB74" s="47">
        <v>6</v>
      </c>
      <c r="CC74" s="46" t="s">
        <v>219</v>
      </c>
      <c r="CD74" s="62">
        <v>45083.6694791667</v>
      </c>
      <c r="CE74" s="45" t="s">
        <v>389</v>
      </c>
      <c r="CF74" s="66">
        <v>45083.6667941435</v>
      </c>
      <c r="CG74" s="67">
        <v>0.666793981481482</v>
      </c>
      <c r="CH74" s="45" t="s">
        <v>389</v>
      </c>
      <c r="CI74" s="46" t="s">
        <v>390</v>
      </c>
      <c r="CJ74" s="46" t="s">
        <v>234</v>
      </c>
      <c r="CK74" s="46" t="s">
        <v>234</v>
      </c>
      <c r="CL74" s="46" t="s">
        <v>225</v>
      </c>
      <c r="CM74" s="46" t="s">
        <v>225</v>
      </c>
      <c r="CN74" s="46" t="s">
        <v>366</v>
      </c>
      <c r="CO74" s="46" t="s">
        <v>225</v>
      </c>
      <c r="CP74" s="46" t="s">
        <v>391</v>
      </c>
      <c r="CQ74" s="46" t="s">
        <v>225</v>
      </c>
      <c r="CR74" s="46" t="s">
        <v>225</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45083.6668557176</v>
      </c>
      <c r="DO74" s="66">
        <v>45083.6667941435</v>
      </c>
      <c r="DP74" s="46" t="s">
        <v>873</v>
      </c>
    </row>
    <row r="75" spans="1:120">
      <c r="A75" s="45">
        <v>44874</v>
      </c>
      <c r="B75" s="45">
        <v>44874</v>
      </c>
      <c r="C75" s="46" t="s">
        <v>857</v>
      </c>
      <c r="D75" s="46" t="s">
        <v>366</v>
      </c>
      <c r="E75" s="46" t="s">
        <v>367</v>
      </c>
      <c r="F75" s="46" t="s">
        <v>209</v>
      </c>
      <c r="G75" s="47">
        <v>1</v>
      </c>
      <c r="H75" s="47">
        <v>0</v>
      </c>
      <c r="I75" s="46" t="s">
        <v>234</v>
      </c>
      <c r="J75" s="46" t="s">
        <v>369</v>
      </c>
      <c r="K75" s="46" t="s">
        <v>369</v>
      </c>
      <c r="L75" s="45">
        <v>44874</v>
      </c>
      <c r="M75" s="46" t="s">
        <v>858</v>
      </c>
      <c r="N75" s="46" t="s">
        <v>366</v>
      </c>
      <c r="O75" s="47">
        <v>0</v>
      </c>
      <c r="P75" s="46" t="s">
        <v>859</v>
      </c>
      <c r="Q75" s="46" t="s">
        <v>860</v>
      </c>
      <c r="R75" s="47">
        <v>96</v>
      </c>
      <c r="S75" s="46" t="s">
        <v>861</v>
      </c>
      <c r="T75" s="47">
        <v>1</v>
      </c>
      <c r="U75" s="46" t="s">
        <v>209</v>
      </c>
      <c r="V75" s="46" t="s">
        <v>374</v>
      </c>
      <c r="W75" s="46" t="s">
        <v>234</v>
      </c>
      <c r="X75" s="46" t="s">
        <v>375</v>
      </c>
      <c r="Y75" s="46" t="s">
        <v>376</v>
      </c>
      <c r="Z75" s="46" t="s">
        <v>377</v>
      </c>
      <c r="AA75" s="46" t="s">
        <v>409</v>
      </c>
      <c r="AB75" s="47">
        <v>896</v>
      </c>
      <c r="AC75" s="46" t="s">
        <v>379</v>
      </c>
      <c r="AD75" s="62">
        <v>44875.1704513889</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874</v>
      </c>
      <c r="AY75" s="46" t="s">
        <v>875</v>
      </c>
      <c r="AZ75" s="46" t="s">
        <v>232</v>
      </c>
      <c r="BA75" s="46" t="s">
        <v>379</v>
      </c>
      <c r="BB75" s="46" t="s">
        <v>382</v>
      </c>
      <c r="BC75" s="46" t="s">
        <v>876</v>
      </c>
      <c r="BD75" s="46" t="s">
        <v>382</v>
      </c>
      <c r="BE75" s="46" t="s">
        <v>415</v>
      </c>
      <c r="BF75" s="46" t="s">
        <v>387</v>
      </c>
      <c r="BG75" s="46" t="s">
        <v>240</v>
      </c>
      <c r="BH75" s="46" t="s">
        <v>234</v>
      </c>
      <c r="BI75" s="46" t="s">
        <v>234</v>
      </c>
      <c r="BJ75" s="46" t="s">
        <v>234</v>
      </c>
      <c r="BK75" s="46" t="s">
        <v>234</v>
      </c>
      <c r="BL75" s="46" t="s">
        <v>529</v>
      </c>
      <c r="BM75" s="46" t="s">
        <v>529</v>
      </c>
      <c r="BN75" s="46" t="s">
        <v>529</v>
      </c>
      <c r="BO75" s="46" t="s">
        <v>366</v>
      </c>
      <c r="BP75" s="46" t="s">
        <v>366</v>
      </c>
      <c r="BQ75" s="46" t="s">
        <v>366</v>
      </c>
      <c r="BR75" s="46" t="s">
        <v>523</v>
      </c>
      <c r="BS75" s="46" t="s">
        <v>382</v>
      </c>
      <c r="BT75" s="46" t="s">
        <v>388</v>
      </c>
      <c r="BU75" s="46" t="s">
        <v>382</v>
      </c>
      <c r="BV75" s="46" t="s">
        <v>523</v>
      </c>
      <c r="BW75" s="46" t="s">
        <v>382</v>
      </c>
      <c r="BX75" s="47">
        <v>17</v>
      </c>
      <c r="BY75" s="47">
        <v>13796</v>
      </c>
      <c r="BZ75" s="47">
        <v>0</v>
      </c>
      <c r="CA75" s="47">
        <v>28</v>
      </c>
      <c r="CB75" s="47">
        <v>12</v>
      </c>
      <c r="CC75" s="46" t="s">
        <v>219</v>
      </c>
      <c r="CD75" s="62">
        <v>45083.6694791667</v>
      </c>
      <c r="CE75" s="45" t="s">
        <v>389</v>
      </c>
      <c r="CF75" s="66">
        <v>45083.6667941898</v>
      </c>
      <c r="CG75" s="67">
        <v>0.666793981481482</v>
      </c>
      <c r="CH75" s="45" t="s">
        <v>389</v>
      </c>
      <c r="CI75" s="46" t="s">
        <v>390</v>
      </c>
      <c r="CJ75" s="46" t="s">
        <v>234</v>
      </c>
      <c r="CK75" s="46" t="s">
        <v>234</v>
      </c>
      <c r="CL75" s="46" t="s">
        <v>225</v>
      </c>
      <c r="CM75" s="46" t="s">
        <v>225</v>
      </c>
      <c r="CN75" s="46" t="s">
        <v>366</v>
      </c>
      <c r="CO75" s="46" t="s">
        <v>225</v>
      </c>
      <c r="CP75" s="46" t="s">
        <v>391</v>
      </c>
      <c r="CQ75" s="46" t="s">
        <v>240</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45083.6668558218</v>
      </c>
      <c r="DO75" s="66">
        <v>45083.6667941898</v>
      </c>
      <c r="DP75" s="46" t="s">
        <v>877</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886</v>
      </c>
    </row>
    <row r="80" s="41" customFormat="1"/>
    <row r="81" s="41" customFormat="1" spans="1:1">
      <c r="A81" s="41" t="s">
        <v>887</v>
      </c>
    </row>
    <row r="82" s="41" customFormat="1" spans="2:37">
      <c r="B82" s="40" t="s">
        <v>880</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881</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882</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888</v>
      </c>
      <c r="B87" s="55"/>
      <c r="C87" s="56"/>
      <c r="D87" s="56"/>
      <c r="E87" s="56"/>
      <c r="F87" s="56"/>
      <c r="G87" s="56"/>
    </row>
    <row r="88" s="41" customFormat="1" spans="2:7">
      <c r="B88" s="55"/>
      <c r="C88" s="56"/>
      <c r="D88" s="56"/>
      <c r="E88" s="56"/>
      <c r="F88" s="56"/>
      <c r="G88" s="56"/>
    </row>
    <row r="89" s="41" customFormat="1" spans="2:7">
      <c r="B89" s="55" t="s">
        <v>889</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890</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856</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857</v>
      </c>
      <c r="D99" s="58" t="s">
        <v>366</v>
      </c>
      <c r="E99" s="58" t="s">
        <v>367</v>
      </c>
      <c r="F99" s="58" t="s">
        <v>368</v>
      </c>
      <c r="G99" s="59">
        <v>1</v>
      </c>
      <c r="H99" s="59">
        <v>0</v>
      </c>
      <c r="I99" s="58" t="s">
        <v>234</v>
      </c>
      <c r="J99" s="58" t="s">
        <v>369</v>
      </c>
      <c r="K99" s="58" t="s">
        <v>369</v>
      </c>
      <c r="L99" s="57">
        <v>44874</v>
      </c>
      <c r="M99" s="58" t="s">
        <v>858</v>
      </c>
      <c r="N99" s="58" t="s">
        <v>366</v>
      </c>
      <c r="O99" s="59">
        <v>0</v>
      </c>
      <c r="P99" s="58" t="s">
        <v>859</v>
      </c>
      <c r="Q99" s="58" t="s">
        <v>860</v>
      </c>
      <c r="R99" s="59">
        <v>96</v>
      </c>
      <c r="S99" s="58" t="s">
        <v>861</v>
      </c>
      <c r="T99" s="59">
        <v>1</v>
      </c>
      <c r="U99" s="58" t="s">
        <v>368</v>
      </c>
      <c r="V99" s="58" t="s">
        <v>374</v>
      </c>
      <c r="W99" s="58" t="s">
        <v>234</v>
      </c>
      <c r="X99" s="58" t="s">
        <v>375</v>
      </c>
      <c r="Y99" s="58" t="s">
        <v>376</v>
      </c>
      <c r="Z99" s="58" t="s">
        <v>377</v>
      </c>
      <c r="AA99" s="58" t="s">
        <v>518</v>
      </c>
      <c r="AB99" s="59">
        <v>896</v>
      </c>
      <c r="AC99" s="58" t="s">
        <v>379</v>
      </c>
      <c r="AD99" s="65">
        <v>44875.1704513889</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862</v>
      </c>
      <c r="AY99" s="58" t="s">
        <v>863</v>
      </c>
      <c r="AZ99" s="58" t="s">
        <v>232</v>
      </c>
      <c r="BA99" s="58" t="s">
        <v>379</v>
      </c>
      <c r="BB99" s="58" t="s">
        <v>382</v>
      </c>
      <c r="BC99" s="58" t="s">
        <v>864</v>
      </c>
      <c r="BD99" s="58" t="s">
        <v>382</v>
      </c>
      <c r="BE99" s="58" t="s">
        <v>415</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523</v>
      </c>
      <c r="BS99" s="58" t="s">
        <v>382</v>
      </c>
      <c r="BT99" s="58" t="s">
        <v>388</v>
      </c>
      <c r="BU99" s="58" t="s">
        <v>382</v>
      </c>
      <c r="BV99" s="58" t="s">
        <v>523</v>
      </c>
      <c r="BW99" s="58" t="s">
        <v>382</v>
      </c>
      <c r="BX99" s="59">
        <v>17</v>
      </c>
      <c r="BY99" s="59">
        <v>13796</v>
      </c>
      <c r="BZ99" s="59">
        <v>0</v>
      </c>
      <c r="CA99" s="59">
        <v>19</v>
      </c>
      <c r="CB99" s="59">
        <v>9</v>
      </c>
      <c r="CC99" s="58" t="s">
        <v>219</v>
      </c>
      <c r="CD99" s="65">
        <v>45083.6694791667</v>
      </c>
      <c r="CE99" s="57" t="s">
        <v>389</v>
      </c>
      <c r="CF99" s="72">
        <v>45083.6724426852</v>
      </c>
      <c r="CG99" s="73">
        <v>0.666793981481482</v>
      </c>
      <c r="CH99" s="57" t="s">
        <v>389</v>
      </c>
      <c r="CI99" s="58" t="s">
        <v>390</v>
      </c>
      <c r="CJ99" s="58" t="s">
        <v>234</v>
      </c>
      <c r="CK99" s="58" t="s">
        <v>234</v>
      </c>
      <c r="CL99" s="58" t="s">
        <v>225</v>
      </c>
      <c r="CM99" s="58" t="s">
        <v>225</v>
      </c>
      <c r="CN99" s="58" t="s">
        <v>366</v>
      </c>
      <c r="CO99" s="58" t="s">
        <v>225</v>
      </c>
      <c r="CP99" s="58" t="s">
        <v>432</v>
      </c>
      <c r="CQ99" s="58" t="s">
        <v>240</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45083.6724426852</v>
      </c>
      <c r="DO99" s="72">
        <v>45083.6667941551</v>
      </c>
      <c r="DP99" s="58" t="s">
        <v>865</v>
      </c>
    </row>
    <row r="100" s="41" customFormat="1" spans="1:120">
      <c r="A100" s="57">
        <v>44874</v>
      </c>
      <c r="B100" s="57">
        <v>44874</v>
      </c>
      <c r="C100" s="58" t="s">
        <v>857</v>
      </c>
      <c r="D100" s="58" t="s">
        <v>366</v>
      </c>
      <c r="E100" s="58" t="s">
        <v>367</v>
      </c>
      <c r="F100" s="58" t="s">
        <v>393</v>
      </c>
      <c r="G100" s="59">
        <v>1</v>
      </c>
      <c r="H100" s="59">
        <v>0</v>
      </c>
      <c r="I100" s="58" t="s">
        <v>234</v>
      </c>
      <c r="J100" s="58" t="s">
        <v>369</v>
      </c>
      <c r="K100" s="58" t="s">
        <v>369</v>
      </c>
      <c r="L100" s="57">
        <v>44874</v>
      </c>
      <c r="M100" s="58" t="s">
        <v>858</v>
      </c>
      <c r="N100" s="58" t="s">
        <v>366</v>
      </c>
      <c r="O100" s="59">
        <v>0</v>
      </c>
      <c r="P100" s="58" t="s">
        <v>859</v>
      </c>
      <c r="Q100" s="58" t="s">
        <v>860</v>
      </c>
      <c r="R100" s="59">
        <v>96</v>
      </c>
      <c r="S100" s="58" t="s">
        <v>861</v>
      </c>
      <c r="T100" s="59">
        <v>1</v>
      </c>
      <c r="U100" s="58" t="s">
        <v>393</v>
      </c>
      <c r="V100" s="58" t="s">
        <v>374</v>
      </c>
      <c r="W100" s="58" t="s">
        <v>234</v>
      </c>
      <c r="X100" s="58" t="s">
        <v>375</v>
      </c>
      <c r="Y100" s="58" t="s">
        <v>376</v>
      </c>
      <c r="Z100" s="58" t="s">
        <v>377</v>
      </c>
      <c r="AA100" s="58" t="s">
        <v>394</v>
      </c>
      <c r="AB100" s="59">
        <v>896</v>
      </c>
      <c r="AC100" s="58" t="s">
        <v>379</v>
      </c>
      <c r="AD100" s="65">
        <v>44875.1704513889</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866</v>
      </c>
      <c r="AY100" s="58" t="s">
        <v>867</v>
      </c>
      <c r="AZ100" s="58" t="s">
        <v>232</v>
      </c>
      <c r="BA100" s="58" t="s">
        <v>379</v>
      </c>
      <c r="BB100" s="58" t="s">
        <v>382</v>
      </c>
      <c r="BC100" s="58" t="s">
        <v>868</v>
      </c>
      <c r="BD100" s="58" t="s">
        <v>382</v>
      </c>
      <c r="BE100" s="58" t="s">
        <v>387</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523</v>
      </c>
      <c r="BS100" s="58" t="s">
        <v>382</v>
      </c>
      <c r="BT100" s="58" t="s">
        <v>388</v>
      </c>
      <c r="BU100" s="58" t="s">
        <v>382</v>
      </c>
      <c r="BV100" s="58" t="s">
        <v>523</v>
      </c>
      <c r="BW100" s="58" t="s">
        <v>382</v>
      </c>
      <c r="BX100" s="59">
        <v>17</v>
      </c>
      <c r="BY100" s="59">
        <v>13796</v>
      </c>
      <c r="BZ100" s="59">
        <v>0</v>
      </c>
      <c r="CA100" s="59">
        <v>48</v>
      </c>
      <c r="CB100" s="59">
        <v>8</v>
      </c>
      <c r="CC100" s="58" t="s">
        <v>219</v>
      </c>
      <c r="CD100" s="65">
        <v>45083.6694791667</v>
      </c>
      <c r="CE100" s="57" t="s">
        <v>389</v>
      </c>
      <c r="CF100" s="72">
        <v>45083.6724428356</v>
      </c>
      <c r="CG100" s="73">
        <v>0.666793981481482</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45083.6724428356</v>
      </c>
      <c r="DO100" s="72">
        <v>45083.6667941204</v>
      </c>
      <c r="DP100" s="58" t="s">
        <v>869</v>
      </c>
    </row>
    <row r="101" s="41" customFormat="1" spans="1:120">
      <c r="A101" s="57">
        <v>44874</v>
      </c>
      <c r="B101" s="57">
        <v>44874</v>
      </c>
      <c r="C101" s="58" t="s">
        <v>857</v>
      </c>
      <c r="D101" s="58" t="s">
        <v>366</v>
      </c>
      <c r="E101" s="58" t="s">
        <v>367</v>
      </c>
      <c r="F101" s="58" t="s">
        <v>401</v>
      </c>
      <c r="G101" s="59">
        <v>1</v>
      </c>
      <c r="H101" s="59">
        <v>0</v>
      </c>
      <c r="I101" s="58" t="s">
        <v>234</v>
      </c>
      <c r="J101" s="58" t="s">
        <v>369</v>
      </c>
      <c r="K101" s="58" t="s">
        <v>369</v>
      </c>
      <c r="L101" s="57">
        <v>44874</v>
      </c>
      <c r="M101" s="58" t="s">
        <v>858</v>
      </c>
      <c r="N101" s="58" t="s">
        <v>366</v>
      </c>
      <c r="O101" s="59">
        <v>0</v>
      </c>
      <c r="P101" s="58" t="s">
        <v>859</v>
      </c>
      <c r="Q101" s="58" t="s">
        <v>860</v>
      </c>
      <c r="R101" s="59">
        <v>96</v>
      </c>
      <c r="S101" s="58" t="s">
        <v>861</v>
      </c>
      <c r="T101" s="59">
        <v>1</v>
      </c>
      <c r="U101" s="58" t="s">
        <v>401</v>
      </c>
      <c r="V101" s="58" t="s">
        <v>374</v>
      </c>
      <c r="W101" s="58" t="s">
        <v>234</v>
      </c>
      <c r="X101" s="58" t="s">
        <v>375</v>
      </c>
      <c r="Y101" s="58" t="s">
        <v>376</v>
      </c>
      <c r="Z101" s="58" t="s">
        <v>377</v>
      </c>
      <c r="AA101" s="58" t="s">
        <v>402</v>
      </c>
      <c r="AB101" s="59">
        <v>896</v>
      </c>
      <c r="AC101" s="58" t="s">
        <v>379</v>
      </c>
      <c r="AD101" s="65">
        <v>44875.1704513889</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870</v>
      </c>
      <c r="AY101" s="58" t="s">
        <v>871</v>
      </c>
      <c r="AZ101" s="58" t="s">
        <v>232</v>
      </c>
      <c r="BA101" s="58" t="s">
        <v>379</v>
      </c>
      <c r="BB101" s="58" t="s">
        <v>382</v>
      </c>
      <c r="BC101" s="58" t="s">
        <v>872</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523</v>
      </c>
      <c r="BS101" s="58" t="s">
        <v>382</v>
      </c>
      <c r="BT101" s="58" t="s">
        <v>388</v>
      </c>
      <c r="BU101" s="58" t="s">
        <v>382</v>
      </c>
      <c r="BV101" s="58" t="s">
        <v>523</v>
      </c>
      <c r="BW101" s="58" t="s">
        <v>382</v>
      </c>
      <c r="BX101" s="59">
        <v>17</v>
      </c>
      <c r="BY101" s="59">
        <v>13796</v>
      </c>
      <c r="BZ101" s="59">
        <v>0</v>
      </c>
      <c r="CA101" s="59">
        <v>41</v>
      </c>
      <c r="CB101" s="59">
        <v>6</v>
      </c>
      <c r="CC101" s="58" t="s">
        <v>219</v>
      </c>
      <c r="CD101" s="65">
        <v>45083.6694791667</v>
      </c>
      <c r="CE101" s="57" t="s">
        <v>389</v>
      </c>
      <c r="CF101" s="72">
        <v>45083.6724427893</v>
      </c>
      <c r="CG101" s="73">
        <v>0.666793981481482</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45083.6724427893</v>
      </c>
      <c r="DO101" s="72">
        <v>45083.6667941435</v>
      </c>
      <c r="DP101" s="58" t="s">
        <v>873</v>
      </c>
    </row>
    <row r="102" s="41" customFormat="1" spans="1:120">
      <c r="A102" s="57">
        <v>44874</v>
      </c>
      <c r="B102" s="57">
        <v>44874</v>
      </c>
      <c r="C102" s="58" t="s">
        <v>857</v>
      </c>
      <c r="D102" s="58" t="s">
        <v>366</v>
      </c>
      <c r="E102" s="58" t="s">
        <v>367</v>
      </c>
      <c r="F102" s="58" t="s">
        <v>209</v>
      </c>
      <c r="G102" s="59">
        <v>1</v>
      </c>
      <c r="H102" s="59">
        <v>0</v>
      </c>
      <c r="I102" s="58" t="s">
        <v>234</v>
      </c>
      <c r="J102" s="58" t="s">
        <v>369</v>
      </c>
      <c r="K102" s="58" t="s">
        <v>369</v>
      </c>
      <c r="L102" s="57">
        <v>44874</v>
      </c>
      <c r="M102" s="58" t="s">
        <v>858</v>
      </c>
      <c r="N102" s="58" t="s">
        <v>366</v>
      </c>
      <c r="O102" s="59">
        <v>0</v>
      </c>
      <c r="P102" s="58" t="s">
        <v>859</v>
      </c>
      <c r="Q102" s="58" t="s">
        <v>860</v>
      </c>
      <c r="R102" s="59">
        <v>96</v>
      </c>
      <c r="S102" s="58" t="s">
        <v>861</v>
      </c>
      <c r="T102" s="59">
        <v>1</v>
      </c>
      <c r="U102" s="58" t="s">
        <v>209</v>
      </c>
      <c r="V102" s="58" t="s">
        <v>374</v>
      </c>
      <c r="W102" s="58" t="s">
        <v>234</v>
      </c>
      <c r="X102" s="58" t="s">
        <v>375</v>
      </c>
      <c r="Y102" s="58" t="s">
        <v>376</v>
      </c>
      <c r="Z102" s="58" t="s">
        <v>377</v>
      </c>
      <c r="AA102" s="58" t="s">
        <v>409</v>
      </c>
      <c r="AB102" s="59">
        <v>896</v>
      </c>
      <c r="AC102" s="58" t="s">
        <v>379</v>
      </c>
      <c r="AD102" s="65">
        <v>44875.1704513889</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874</v>
      </c>
      <c r="AY102" s="58" t="s">
        <v>875</v>
      </c>
      <c r="AZ102" s="58" t="s">
        <v>232</v>
      </c>
      <c r="BA102" s="58" t="s">
        <v>379</v>
      </c>
      <c r="BB102" s="58" t="s">
        <v>382</v>
      </c>
      <c r="BC102" s="58" t="s">
        <v>876</v>
      </c>
      <c r="BD102" s="58" t="s">
        <v>382</v>
      </c>
      <c r="BE102" s="58" t="s">
        <v>415</v>
      </c>
      <c r="BF102" s="58" t="s">
        <v>387</v>
      </c>
      <c r="BG102" s="58" t="s">
        <v>240</v>
      </c>
      <c r="BH102" s="58" t="s">
        <v>234</v>
      </c>
      <c r="BI102" s="58" t="s">
        <v>234</v>
      </c>
      <c r="BJ102" s="58" t="s">
        <v>234</v>
      </c>
      <c r="BK102" s="58" t="s">
        <v>225</v>
      </c>
      <c r="BL102" s="58" t="s">
        <v>529</v>
      </c>
      <c r="BM102" s="58" t="s">
        <v>529</v>
      </c>
      <c r="BN102" s="58" t="s">
        <v>529</v>
      </c>
      <c r="BO102" s="58" t="s">
        <v>366</v>
      </c>
      <c r="BP102" s="58" t="s">
        <v>366</v>
      </c>
      <c r="BQ102" s="58" t="s">
        <v>366</v>
      </c>
      <c r="BR102" s="58" t="s">
        <v>523</v>
      </c>
      <c r="BS102" s="58" t="s">
        <v>382</v>
      </c>
      <c r="BT102" s="58" t="s">
        <v>388</v>
      </c>
      <c r="BU102" s="58" t="s">
        <v>382</v>
      </c>
      <c r="BV102" s="58" t="s">
        <v>523</v>
      </c>
      <c r="BW102" s="58" t="s">
        <v>382</v>
      </c>
      <c r="BX102" s="59">
        <v>17</v>
      </c>
      <c r="BY102" s="59">
        <v>13796</v>
      </c>
      <c r="BZ102" s="59">
        <v>0</v>
      </c>
      <c r="CA102" s="59">
        <v>28</v>
      </c>
      <c r="CB102" s="59">
        <v>12</v>
      </c>
      <c r="CC102" s="58" t="s">
        <v>219</v>
      </c>
      <c r="CD102" s="65">
        <v>45083.6694791667</v>
      </c>
      <c r="CE102" s="57" t="s">
        <v>389</v>
      </c>
      <c r="CF102" s="72">
        <v>45083.6724428704</v>
      </c>
      <c r="CG102" s="73">
        <v>0.666793981481482</v>
      </c>
      <c r="CH102" s="57" t="s">
        <v>389</v>
      </c>
      <c r="CI102" s="58" t="s">
        <v>390</v>
      </c>
      <c r="CJ102" s="58" t="s">
        <v>234</v>
      </c>
      <c r="CK102" s="58" t="s">
        <v>234</v>
      </c>
      <c r="CL102" s="58" t="s">
        <v>225</v>
      </c>
      <c r="CM102" s="58" t="s">
        <v>225</v>
      </c>
      <c r="CN102" s="58" t="s">
        <v>366</v>
      </c>
      <c r="CO102" s="58" t="s">
        <v>225</v>
      </c>
      <c r="CP102" s="58" t="s">
        <v>432</v>
      </c>
      <c r="CQ102" s="58" t="s">
        <v>240</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45083.6724428704</v>
      </c>
      <c r="DO102" s="72">
        <v>45083.6667941898</v>
      </c>
      <c r="DP102" s="58" t="s">
        <v>877</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891</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857</v>
      </c>
      <c r="E109" s="46" t="s">
        <v>366</v>
      </c>
      <c r="F109" s="46" t="s">
        <v>367</v>
      </c>
      <c r="G109" s="46" t="s">
        <v>368</v>
      </c>
      <c r="H109" s="47">
        <v>1</v>
      </c>
      <c r="I109" s="47">
        <v>0</v>
      </c>
      <c r="J109" s="46" t="s">
        <v>234</v>
      </c>
      <c r="K109" s="46" t="s">
        <v>369</v>
      </c>
      <c r="L109" s="46" t="s">
        <v>369</v>
      </c>
      <c r="M109" s="45">
        <v>44874</v>
      </c>
      <c r="N109" s="46" t="s">
        <v>858</v>
      </c>
      <c r="O109" s="46" t="s">
        <v>366</v>
      </c>
      <c r="P109" s="47">
        <v>0</v>
      </c>
      <c r="Q109" s="46" t="s">
        <v>859</v>
      </c>
      <c r="R109" s="46" t="s">
        <v>860</v>
      </c>
      <c r="S109" s="47">
        <v>96</v>
      </c>
      <c r="T109" s="46" t="s">
        <v>861</v>
      </c>
      <c r="U109" s="47">
        <v>1</v>
      </c>
      <c r="V109" s="46" t="s">
        <v>368</v>
      </c>
      <c r="W109" s="46" t="s">
        <v>374</v>
      </c>
      <c r="X109" s="46" t="s">
        <v>234</v>
      </c>
      <c r="Y109" s="46" t="s">
        <v>375</v>
      </c>
      <c r="Z109" s="46" t="s">
        <v>376</v>
      </c>
      <c r="AA109" s="46" t="s">
        <v>377</v>
      </c>
      <c r="AB109" s="46" t="s">
        <v>518</v>
      </c>
      <c r="AC109" s="47">
        <v>896</v>
      </c>
      <c r="AD109" s="46" t="s">
        <v>379</v>
      </c>
      <c r="AE109" s="62">
        <v>44875.1704513889</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862</v>
      </c>
      <c r="AZ109" s="46" t="s">
        <v>863</v>
      </c>
      <c r="BA109" s="46" t="s">
        <v>232</v>
      </c>
      <c r="BB109" s="46" t="s">
        <v>379</v>
      </c>
      <c r="BC109" s="46" t="s">
        <v>382</v>
      </c>
      <c r="BD109" s="46" t="s">
        <v>864</v>
      </c>
      <c r="BE109" s="46" t="s">
        <v>382</v>
      </c>
      <c r="BF109" s="46" t="s">
        <v>415</v>
      </c>
      <c r="BG109" s="46" t="s">
        <v>387</v>
      </c>
      <c r="BH109" s="46" t="s">
        <v>240</v>
      </c>
      <c r="BI109" s="46" t="s">
        <v>234</v>
      </c>
      <c r="BJ109" s="46" t="s">
        <v>234</v>
      </c>
      <c r="BK109" s="46" t="s">
        <v>234</v>
      </c>
      <c r="BL109" s="46" t="s">
        <v>234</v>
      </c>
      <c r="BM109" s="46" t="s">
        <v>529</v>
      </c>
      <c r="BN109" s="46" t="s">
        <v>529</v>
      </c>
      <c r="BO109" s="46" t="s">
        <v>529</v>
      </c>
      <c r="BP109" s="46" t="s">
        <v>366</v>
      </c>
      <c r="BQ109" s="46" t="s">
        <v>366</v>
      </c>
      <c r="BR109" s="46" t="s">
        <v>366</v>
      </c>
      <c r="BS109" s="46" t="s">
        <v>523</v>
      </c>
      <c r="BT109" s="46" t="s">
        <v>382</v>
      </c>
      <c r="BU109" s="46" t="s">
        <v>388</v>
      </c>
      <c r="BV109" s="46" t="s">
        <v>382</v>
      </c>
      <c r="BW109" s="46" t="s">
        <v>523</v>
      </c>
      <c r="BX109" s="46" t="s">
        <v>382</v>
      </c>
      <c r="BY109" s="47">
        <v>17</v>
      </c>
      <c r="BZ109" s="47">
        <v>13796</v>
      </c>
      <c r="CA109" s="47">
        <v>0</v>
      </c>
      <c r="CB109" s="47">
        <v>19</v>
      </c>
      <c r="CC109" s="47">
        <v>9</v>
      </c>
      <c r="CD109" s="46" t="s">
        <v>219</v>
      </c>
      <c r="CE109" s="62">
        <v>45083.6694791667</v>
      </c>
      <c r="CF109" s="45" t="s">
        <v>389</v>
      </c>
      <c r="CG109" s="66">
        <v>45083.6667941551</v>
      </c>
      <c r="CH109" s="67">
        <v>0.666793981481482</v>
      </c>
      <c r="CI109" s="45" t="s">
        <v>389</v>
      </c>
      <c r="CJ109" s="46" t="s">
        <v>390</v>
      </c>
      <c r="CK109" s="46" t="s">
        <v>234</v>
      </c>
      <c r="CL109" s="46" t="s">
        <v>234</v>
      </c>
      <c r="CM109" s="46" t="s">
        <v>225</v>
      </c>
      <c r="CN109" s="46" t="s">
        <v>225</v>
      </c>
      <c r="CO109" s="46" t="s">
        <v>366</v>
      </c>
      <c r="CP109" s="46" t="s">
        <v>225</v>
      </c>
      <c r="CQ109" s="46" t="s">
        <v>391</v>
      </c>
      <c r="CR109" s="46" t="s">
        <v>240</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45083.6668557755</v>
      </c>
      <c r="DP109" s="66">
        <v>45083.6667941551</v>
      </c>
      <c r="DQ109" s="46" t="s">
        <v>865</v>
      </c>
    </row>
    <row r="110" s="41" customFormat="1" spans="1:121">
      <c r="A110" s="43" t="s">
        <v>436</v>
      </c>
      <c r="B110" s="57">
        <v>44874</v>
      </c>
      <c r="C110" s="57">
        <v>44874</v>
      </c>
      <c r="D110" s="58" t="s">
        <v>857</v>
      </c>
      <c r="E110" s="58" t="s">
        <v>366</v>
      </c>
      <c r="F110" s="58" t="s">
        <v>367</v>
      </c>
      <c r="G110" s="58" t="s">
        <v>368</v>
      </c>
      <c r="H110" s="59">
        <v>1</v>
      </c>
      <c r="I110" s="59">
        <v>0</v>
      </c>
      <c r="J110" s="58" t="s">
        <v>234</v>
      </c>
      <c r="K110" s="58" t="s">
        <v>369</v>
      </c>
      <c r="L110" s="58" t="s">
        <v>369</v>
      </c>
      <c r="M110" s="57">
        <v>44874</v>
      </c>
      <c r="N110" s="58" t="s">
        <v>858</v>
      </c>
      <c r="O110" s="58" t="s">
        <v>366</v>
      </c>
      <c r="P110" s="59">
        <v>0</v>
      </c>
      <c r="Q110" s="58" t="s">
        <v>859</v>
      </c>
      <c r="R110" s="58" t="s">
        <v>860</v>
      </c>
      <c r="S110" s="59">
        <v>96</v>
      </c>
      <c r="T110" s="58" t="s">
        <v>861</v>
      </c>
      <c r="U110" s="59">
        <v>1</v>
      </c>
      <c r="V110" s="58" t="s">
        <v>368</v>
      </c>
      <c r="W110" s="58" t="s">
        <v>374</v>
      </c>
      <c r="X110" s="58" t="s">
        <v>234</v>
      </c>
      <c r="Y110" s="58" t="s">
        <v>375</v>
      </c>
      <c r="Z110" s="58" t="s">
        <v>376</v>
      </c>
      <c r="AA110" s="58" t="s">
        <v>377</v>
      </c>
      <c r="AB110" s="58" t="s">
        <v>518</v>
      </c>
      <c r="AC110" s="59">
        <v>896</v>
      </c>
      <c r="AD110" s="58" t="s">
        <v>379</v>
      </c>
      <c r="AE110" s="65">
        <v>44875.1704513889</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862</v>
      </c>
      <c r="AZ110" s="58" t="s">
        <v>863</v>
      </c>
      <c r="BA110" s="58" t="s">
        <v>232</v>
      </c>
      <c r="BB110" s="58" t="s">
        <v>379</v>
      </c>
      <c r="BC110" s="58" t="s">
        <v>382</v>
      </c>
      <c r="BD110" s="58" t="s">
        <v>864</v>
      </c>
      <c r="BE110" s="58" t="s">
        <v>382</v>
      </c>
      <c r="BF110" s="58" t="s">
        <v>415</v>
      </c>
      <c r="BG110" s="58" t="s">
        <v>387</v>
      </c>
      <c r="BH110" s="58" t="s">
        <v>240</v>
      </c>
      <c r="BI110" s="58" t="s">
        <v>234</v>
      </c>
      <c r="BJ110" s="58" t="s">
        <v>234</v>
      </c>
      <c r="BK110" s="58" t="s">
        <v>234</v>
      </c>
      <c r="BL110" s="58" t="s">
        <v>225</v>
      </c>
      <c r="BM110" s="58" t="s">
        <v>529</v>
      </c>
      <c r="BN110" s="58" t="s">
        <v>529</v>
      </c>
      <c r="BO110" s="58" t="s">
        <v>529</v>
      </c>
      <c r="BP110" s="58" t="s">
        <v>366</v>
      </c>
      <c r="BQ110" s="58" t="s">
        <v>366</v>
      </c>
      <c r="BR110" s="58" t="s">
        <v>366</v>
      </c>
      <c r="BS110" s="58" t="s">
        <v>523</v>
      </c>
      <c r="BT110" s="58" t="s">
        <v>382</v>
      </c>
      <c r="BU110" s="58" t="s">
        <v>388</v>
      </c>
      <c r="BV110" s="58" t="s">
        <v>382</v>
      </c>
      <c r="BW110" s="58" t="s">
        <v>523</v>
      </c>
      <c r="BX110" s="58" t="s">
        <v>382</v>
      </c>
      <c r="BY110" s="59">
        <v>17</v>
      </c>
      <c r="BZ110" s="59">
        <v>13796</v>
      </c>
      <c r="CA110" s="59">
        <v>0</v>
      </c>
      <c r="CB110" s="59">
        <v>19</v>
      </c>
      <c r="CC110" s="59">
        <v>9</v>
      </c>
      <c r="CD110" s="58" t="s">
        <v>219</v>
      </c>
      <c r="CE110" s="65">
        <v>45083.6694791667</v>
      </c>
      <c r="CF110" s="57" t="s">
        <v>389</v>
      </c>
      <c r="CG110" s="72">
        <v>45083.6724426852</v>
      </c>
      <c r="CH110" s="73">
        <v>0.666793981481482</v>
      </c>
      <c r="CI110" s="57" t="s">
        <v>389</v>
      </c>
      <c r="CJ110" s="58" t="s">
        <v>390</v>
      </c>
      <c r="CK110" s="58" t="s">
        <v>234</v>
      </c>
      <c r="CL110" s="58" t="s">
        <v>234</v>
      </c>
      <c r="CM110" s="58" t="s">
        <v>225</v>
      </c>
      <c r="CN110" s="58" t="s">
        <v>225</v>
      </c>
      <c r="CO110" s="58" t="s">
        <v>366</v>
      </c>
      <c r="CP110" s="58" t="s">
        <v>225</v>
      </c>
      <c r="CQ110" s="58" t="s">
        <v>432</v>
      </c>
      <c r="CR110" s="58" t="s">
        <v>240</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45083.6724426852</v>
      </c>
      <c r="DP110" s="72">
        <v>45083.6667941551</v>
      </c>
      <c r="DQ110" s="58" t="s">
        <v>865</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857</v>
      </c>
      <c r="E115" s="46" t="s">
        <v>366</v>
      </c>
      <c r="F115" s="46" t="s">
        <v>367</v>
      </c>
      <c r="G115" s="46" t="s">
        <v>393</v>
      </c>
      <c r="H115" s="47">
        <v>1</v>
      </c>
      <c r="I115" s="47">
        <v>0</v>
      </c>
      <c r="J115" s="46" t="s">
        <v>234</v>
      </c>
      <c r="K115" s="46" t="s">
        <v>369</v>
      </c>
      <c r="L115" s="46" t="s">
        <v>369</v>
      </c>
      <c r="M115" s="45">
        <v>44874</v>
      </c>
      <c r="N115" s="46" t="s">
        <v>858</v>
      </c>
      <c r="O115" s="46" t="s">
        <v>366</v>
      </c>
      <c r="P115" s="47">
        <v>0</v>
      </c>
      <c r="Q115" s="46" t="s">
        <v>859</v>
      </c>
      <c r="R115" s="46" t="s">
        <v>860</v>
      </c>
      <c r="S115" s="47">
        <v>96</v>
      </c>
      <c r="T115" s="46" t="s">
        <v>861</v>
      </c>
      <c r="U115" s="47">
        <v>1</v>
      </c>
      <c r="V115" s="46" t="s">
        <v>393</v>
      </c>
      <c r="W115" s="46" t="s">
        <v>374</v>
      </c>
      <c r="X115" s="46" t="s">
        <v>234</v>
      </c>
      <c r="Y115" s="46" t="s">
        <v>375</v>
      </c>
      <c r="Z115" s="46" t="s">
        <v>376</v>
      </c>
      <c r="AA115" s="46" t="s">
        <v>377</v>
      </c>
      <c r="AB115" s="46" t="s">
        <v>394</v>
      </c>
      <c r="AC115" s="47">
        <v>896</v>
      </c>
      <c r="AD115" s="46" t="s">
        <v>379</v>
      </c>
      <c r="AE115" s="62">
        <v>44875.1704513889</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866</v>
      </c>
      <c r="AZ115" s="46" t="s">
        <v>867</v>
      </c>
      <c r="BA115" s="46" t="s">
        <v>232</v>
      </c>
      <c r="BB115" s="46" t="s">
        <v>379</v>
      </c>
      <c r="BC115" s="46" t="s">
        <v>382</v>
      </c>
      <c r="BD115" s="46" t="s">
        <v>868</v>
      </c>
      <c r="BE115" s="46" t="s">
        <v>382</v>
      </c>
      <c r="BF115" s="46" t="s">
        <v>387</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523</v>
      </c>
      <c r="BT115" s="46" t="s">
        <v>382</v>
      </c>
      <c r="BU115" s="46" t="s">
        <v>388</v>
      </c>
      <c r="BV115" s="46" t="s">
        <v>382</v>
      </c>
      <c r="BW115" s="46" t="s">
        <v>523</v>
      </c>
      <c r="BX115" s="46" t="s">
        <v>382</v>
      </c>
      <c r="BY115" s="47">
        <v>17</v>
      </c>
      <c r="BZ115" s="47">
        <v>13796</v>
      </c>
      <c r="CA115" s="47">
        <v>0</v>
      </c>
      <c r="CB115" s="47">
        <v>48</v>
      </c>
      <c r="CC115" s="47">
        <v>8</v>
      </c>
      <c r="CD115" s="46" t="s">
        <v>219</v>
      </c>
      <c r="CE115" s="62">
        <v>45083.6694791667</v>
      </c>
      <c r="CF115" s="45" t="s">
        <v>389</v>
      </c>
      <c r="CG115" s="66">
        <v>45083.6667941204</v>
      </c>
      <c r="CH115" s="67">
        <v>0.666793981481482</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45083.6668556134</v>
      </c>
      <c r="DP115" s="66">
        <v>45083.6667941204</v>
      </c>
      <c r="DQ115" s="46" t="s">
        <v>869</v>
      </c>
    </row>
    <row r="116" s="41" customFormat="1" spans="1:121">
      <c r="A116" s="43" t="s">
        <v>436</v>
      </c>
      <c r="B116" s="57">
        <v>44874</v>
      </c>
      <c r="C116" s="57">
        <v>44874</v>
      </c>
      <c r="D116" s="58" t="s">
        <v>857</v>
      </c>
      <c r="E116" s="58" t="s">
        <v>366</v>
      </c>
      <c r="F116" s="58" t="s">
        <v>367</v>
      </c>
      <c r="G116" s="58" t="s">
        <v>393</v>
      </c>
      <c r="H116" s="59">
        <v>1</v>
      </c>
      <c r="I116" s="59">
        <v>0</v>
      </c>
      <c r="J116" s="58" t="s">
        <v>234</v>
      </c>
      <c r="K116" s="58" t="s">
        <v>369</v>
      </c>
      <c r="L116" s="58" t="s">
        <v>369</v>
      </c>
      <c r="M116" s="57">
        <v>44874</v>
      </c>
      <c r="N116" s="58" t="s">
        <v>858</v>
      </c>
      <c r="O116" s="58" t="s">
        <v>366</v>
      </c>
      <c r="P116" s="59">
        <v>0</v>
      </c>
      <c r="Q116" s="58" t="s">
        <v>859</v>
      </c>
      <c r="R116" s="58" t="s">
        <v>860</v>
      </c>
      <c r="S116" s="59">
        <v>96</v>
      </c>
      <c r="T116" s="58" t="s">
        <v>861</v>
      </c>
      <c r="U116" s="59">
        <v>1</v>
      </c>
      <c r="V116" s="58" t="s">
        <v>393</v>
      </c>
      <c r="W116" s="58" t="s">
        <v>374</v>
      </c>
      <c r="X116" s="58" t="s">
        <v>234</v>
      </c>
      <c r="Y116" s="58" t="s">
        <v>375</v>
      </c>
      <c r="Z116" s="58" t="s">
        <v>376</v>
      </c>
      <c r="AA116" s="58" t="s">
        <v>377</v>
      </c>
      <c r="AB116" s="58" t="s">
        <v>394</v>
      </c>
      <c r="AC116" s="59">
        <v>896</v>
      </c>
      <c r="AD116" s="58" t="s">
        <v>379</v>
      </c>
      <c r="AE116" s="65">
        <v>44875.1704513889</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866</v>
      </c>
      <c r="AZ116" s="58" t="s">
        <v>867</v>
      </c>
      <c r="BA116" s="58" t="s">
        <v>232</v>
      </c>
      <c r="BB116" s="58" t="s">
        <v>379</v>
      </c>
      <c r="BC116" s="58" t="s">
        <v>382</v>
      </c>
      <c r="BD116" s="58" t="s">
        <v>868</v>
      </c>
      <c r="BE116" s="58" t="s">
        <v>382</v>
      </c>
      <c r="BF116" s="58" t="s">
        <v>387</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523</v>
      </c>
      <c r="BT116" s="58" t="s">
        <v>382</v>
      </c>
      <c r="BU116" s="58" t="s">
        <v>388</v>
      </c>
      <c r="BV116" s="58" t="s">
        <v>382</v>
      </c>
      <c r="BW116" s="58" t="s">
        <v>523</v>
      </c>
      <c r="BX116" s="58" t="s">
        <v>382</v>
      </c>
      <c r="BY116" s="59">
        <v>17</v>
      </c>
      <c r="BZ116" s="59">
        <v>13796</v>
      </c>
      <c r="CA116" s="59">
        <v>0</v>
      </c>
      <c r="CB116" s="59">
        <v>48</v>
      </c>
      <c r="CC116" s="59">
        <v>8</v>
      </c>
      <c r="CD116" s="58" t="s">
        <v>219</v>
      </c>
      <c r="CE116" s="65">
        <v>45083.6694791667</v>
      </c>
      <c r="CF116" s="57" t="s">
        <v>389</v>
      </c>
      <c r="CG116" s="72">
        <v>45083.6724428356</v>
      </c>
      <c r="CH116" s="73">
        <v>0.666793981481482</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45083.6724428356</v>
      </c>
      <c r="DP116" s="72">
        <v>45083.6667941204</v>
      </c>
      <c r="DQ116" s="58" t="s">
        <v>869</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857</v>
      </c>
      <c r="E121" s="46" t="s">
        <v>366</v>
      </c>
      <c r="F121" s="46" t="s">
        <v>367</v>
      </c>
      <c r="G121" s="46" t="s">
        <v>401</v>
      </c>
      <c r="H121" s="47">
        <v>1</v>
      </c>
      <c r="I121" s="47">
        <v>0</v>
      </c>
      <c r="J121" s="46" t="s">
        <v>234</v>
      </c>
      <c r="K121" s="46" t="s">
        <v>369</v>
      </c>
      <c r="L121" s="46" t="s">
        <v>369</v>
      </c>
      <c r="M121" s="45">
        <v>44874</v>
      </c>
      <c r="N121" s="46" t="s">
        <v>858</v>
      </c>
      <c r="O121" s="46" t="s">
        <v>366</v>
      </c>
      <c r="P121" s="47">
        <v>0</v>
      </c>
      <c r="Q121" s="46" t="s">
        <v>859</v>
      </c>
      <c r="R121" s="46" t="s">
        <v>860</v>
      </c>
      <c r="S121" s="47">
        <v>96</v>
      </c>
      <c r="T121" s="46" t="s">
        <v>861</v>
      </c>
      <c r="U121" s="47">
        <v>1</v>
      </c>
      <c r="V121" s="46" t="s">
        <v>401</v>
      </c>
      <c r="W121" s="46" t="s">
        <v>374</v>
      </c>
      <c r="X121" s="46" t="s">
        <v>234</v>
      </c>
      <c r="Y121" s="46" t="s">
        <v>375</v>
      </c>
      <c r="Z121" s="46" t="s">
        <v>376</v>
      </c>
      <c r="AA121" s="46" t="s">
        <v>377</v>
      </c>
      <c r="AB121" s="46" t="s">
        <v>402</v>
      </c>
      <c r="AC121" s="47">
        <v>896</v>
      </c>
      <c r="AD121" s="46" t="s">
        <v>379</v>
      </c>
      <c r="AE121" s="62">
        <v>44875.1704513889</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870</v>
      </c>
      <c r="AZ121" s="46" t="s">
        <v>871</v>
      </c>
      <c r="BA121" s="46" t="s">
        <v>232</v>
      </c>
      <c r="BB121" s="46" t="s">
        <v>379</v>
      </c>
      <c r="BC121" s="46" t="s">
        <v>382</v>
      </c>
      <c r="BD121" s="46" t="s">
        <v>872</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523</v>
      </c>
      <c r="BT121" s="46" t="s">
        <v>382</v>
      </c>
      <c r="BU121" s="46" t="s">
        <v>388</v>
      </c>
      <c r="BV121" s="46" t="s">
        <v>382</v>
      </c>
      <c r="BW121" s="46" t="s">
        <v>523</v>
      </c>
      <c r="BX121" s="46" t="s">
        <v>382</v>
      </c>
      <c r="BY121" s="47">
        <v>17</v>
      </c>
      <c r="BZ121" s="47">
        <v>13796</v>
      </c>
      <c r="CA121" s="47">
        <v>0</v>
      </c>
      <c r="CB121" s="47">
        <v>41</v>
      </c>
      <c r="CC121" s="47">
        <v>6</v>
      </c>
      <c r="CD121" s="46" t="s">
        <v>219</v>
      </c>
      <c r="CE121" s="62">
        <v>45083.6694791667</v>
      </c>
      <c r="CF121" s="45" t="s">
        <v>389</v>
      </c>
      <c r="CG121" s="66">
        <v>45083.6667941435</v>
      </c>
      <c r="CH121" s="67">
        <v>0.666793981481482</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45083.6668557176</v>
      </c>
      <c r="DP121" s="66">
        <v>45083.6667941435</v>
      </c>
      <c r="DQ121" s="46" t="s">
        <v>873</v>
      </c>
    </row>
    <row r="122" s="41" customFormat="1" spans="1:121">
      <c r="A122" s="43" t="s">
        <v>436</v>
      </c>
      <c r="B122" s="57">
        <v>44874</v>
      </c>
      <c r="C122" s="57">
        <v>44874</v>
      </c>
      <c r="D122" s="58" t="s">
        <v>857</v>
      </c>
      <c r="E122" s="58" t="s">
        <v>366</v>
      </c>
      <c r="F122" s="58" t="s">
        <v>367</v>
      </c>
      <c r="G122" s="58" t="s">
        <v>401</v>
      </c>
      <c r="H122" s="59">
        <v>1</v>
      </c>
      <c r="I122" s="59">
        <v>0</v>
      </c>
      <c r="J122" s="58" t="s">
        <v>234</v>
      </c>
      <c r="K122" s="58" t="s">
        <v>369</v>
      </c>
      <c r="L122" s="58" t="s">
        <v>369</v>
      </c>
      <c r="M122" s="57">
        <v>44874</v>
      </c>
      <c r="N122" s="58" t="s">
        <v>858</v>
      </c>
      <c r="O122" s="58" t="s">
        <v>366</v>
      </c>
      <c r="P122" s="59">
        <v>0</v>
      </c>
      <c r="Q122" s="58" t="s">
        <v>859</v>
      </c>
      <c r="R122" s="58" t="s">
        <v>860</v>
      </c>
      <c r="S122" s="59">
        <v>96</v>
      </c>
      <c r="T122" s="58" t="s">
        <v>861</v>
      </c>
      <c r="U122" s="59">
        <v>1</v>
      </c>
      <c r="V122" s="58" t="s">
        <v>401</v>
      </c>
      <c r="W122" s="58" t="s">
        <v>374</v>
      </c>
      <c r="X122" s="58" t="s">
        <v>234</v>
      </c>
      <c r="Y122" s="58" t="s">
        <v>375</v>
      </c>
      <c r="Z122" s="58" t="s">
        <v>376</v>
      </c>
      <c r="AA122" s="58" t="s">
        <v>377</v>
      </c>
      <c r="AB122" s="58" t="s">
        <v>402</v>
      </c>
      <c r="AC122" s="59">
        <v>896</v>
      </c>
      <c r="AD122" s="58" t="s">
        <v>379</v>
      </c>
      <c r="AE122" s="65">
        <v>44875.1704513889</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870</v>
      </c>
      <c r="AZ122" s="58" t="s">
        <v>871</v>
      </c>
      <c r="BA122" s="58" t="s">
        <v>232</v>
      </c>
      <c r="BB122" s="58" t="s">
        <v>379</v>
      </c>
      <c r="BC122" s="58" t="s">
        <v>382</v>
      </c>
      <c r="BD122" s="58" t="s">
        <v>872</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523</v>
      </c>
      <c r="BT122" s="58" t="s">
        <v>382</v>
      </c>
      <c r="BU122" s="58" t="s">
        <v>388</v>
      </c>
      <c r="BV122" s="58" t="s">
        <v>382</v>
      </c>
      <c r="BW122" s="58" t="s">
        <v>523</v>
      </c>
      <c r="BX122" s="58" t="s">
        <v>382</v>
      </c>
      <c r="BY122" s="59">
        <v>17</v>
      </c>
      <c r="BZ122" s="59">
        <v>13796</v>
      </c>
      <c r="CA122" s="59">
        <v>0</v>
      </c>
      <c r="CB122" s="59">
        <v>41</v>
      </c>
      <c r="CC122" s="59">
        <v>6</v>
      </c>
      <c r="CD122" s="58" t="s">
        <v>219</v>
      </c>
      <c r="CE122" s="65">
        <v>45083.6694791667</v>
      </c>
      <c r="CF122" s="57" t="s">
        <v>389</v>
      </c>
      <c r="CG122" s="72">
        <v>45083.6724427893</v>
      </c>
      <c r="CH122" s="73">
        <v>0.666793981481482</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45083.6724427893</v>
      </c>
      <c r="DP122" s="72">
        <v>45083.6667941435</v>
      </c>
      <c r="DQ122" s="58" t="s">
        <v>873</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857</v>
      </c>
      <c r="E127" s="46" t="s">
        <v>366</v>
      </c>
      <c r="F127" s="46" t="s">
        <v>367</v>
      </c>
      <c r="G127" s="46" t="s">
        <v>209</v>
      </c>
      <c r="H127" s="47">
        <v>1</v>
      </c>
      <c r="I127" s="47">
        <v>0</v>
      </c>
      <c r="J127" s="46" t="s">
        <v>234</v>
      </c>
      <c r="K127" s="46" t="s">
        <v>369</v>
      </c>
      <c r="L127" s="46" t="s">
        <v>369</v>
      </c>
      <c r="M127" s="45">
        <v>44874</v>
      </c>
      <c r="N127" s="46" t="s">
        <v>858</v>
      </c>
      <c r="O127" s="46" t="s">
        <v>366</v>
      </c>
      <c r="P127" s="47">
        <v>0</v>
      </c>
      <c r="Q127" s="46" t="s">
        <v>859</v>
      </c>
      <c r="R127" s="46" t="s">
        <v>860</v>
      </c>
      <c r="S127" s="47">
        <v>96</v>
      </c>
      <c r="T127" s="46" t="s">
        <v>861</v>
      </c>
      <c r="U127" s="47">
        <v>1</v>
      </c>
      <c r="V127" s="46" t="s">
        <v>209</v>
      </c>
      <c r="W127" s="46" t="s">
        <v>374</v>
      </c>
      <c r="X127" s="46" t="s">
        <v>234</v>
      </c>
      <c r="Y127" s="46" t="s">
        <v>375</v>
      </c>
      <c r="Z127" s="46" t="s">
        <v>376</v>
      </c>
      <c r="AA127" s="46" t="s">
        <v>377</v>
      </c>
      <c r="AB127" s="46" t="s">
        <v>409</v>
      </c>
      <c r="AC127" s="47">
        <v>896</v>
      </c>
      <c r="AD127" s="46" t="s">
        <v>379</v>
      </c>
      <c r="AE127" s="62">
        <v>44875.1704513889</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874</v>
      </c>
      <c r="AZ127" s="46" t="s">
        <v>875</v>
      </c>
      <c r="BA127" s="46" t="s">
        <v>232</v>
      </c>
      <c r="BB127" s="46" t="s">
        <v>379</v>
      </c>
      <c r="BC127" s="46" t="s">
        <v>382</v>
      </c>
      <c r="BD127" s="46" t="s">
        <v>876</v>
      </c>
      <c r="BE127" s="46" t="s">
        <v>382</v>
      </c>
      <c r="BF127" s="46" t="s">
        <v>415</v>
      </c>
      <c r="BG127" s="46" t="s">
        <v>387</v>
      </c>
      <c r="BH127" s="46" t="s">
        <v>240</v>
      </c>
      <c r="BI127" s="46" t="s">
        <v>234</v>
      </c>
      <c r="BJ127" s="46" t="s">
        <v>234</v>
      </c>
      <c r="BK127" s="46" t="s">
        <v>234</v>
      </c>
      <c r="BL127" s="46" t="s">
        <v>234</v>
      </c>
      <c r="BM127" s="46" t="s">
        <v>529</v>
      </c>
      <c r="BN127" s="46" t="s">
        <v>529</v>
      </c>
      <c r="BO127" s="46" t="s">
        <v>529</v>
      </c>
      <c r="BP127" s="46" t="s">
        <v>366</v>
      </c>
      <c r="BQ127" s="46" t="s">
        <v>366</v>
      </c>
      <c r="BR127" s="46" t="s">
        <v>366</v>
      </c>
      <c r="BS127" s="46" t="s">
        <v>523</v>
      </c>
      <c r="BT127" s="46" t="s">
        <v>382</v>
      </c>
      <c r="BU127" s="46" t="s">
        <v>388</v>
      </c>
      <c r="BV127" s="46" t="s">
        <v>382</v>
      </c>
      <c r="BW127" s="46" t="s">
        <v>523</v>
      </c>
      <c r="BX127" s="46" t="s">
        <v>382</v>
      </c>
      <c r="BY127" s="47">
        <v>17</v>
      </c>
      <c r="BZ127" s="47">
        <v>13796</v>
      </c>
      <c r="CA127" s="47">
        <v>0</v>
      </c>
      <c r="CB127" s="47">
        <v>28</v>
      </c>
      <c r="CC127" s="47">
        <v>12</v>
      </c>
      <c r="CD127" s="46" t="s">
        <v>219</v>
      </c>
      <c r="CE127" s="62">
        <v>45083.6694791667</v>
      </c>
      <c r="CF127" s="45" t="s">
        <v>389</v>
      </c>
      <c r="CG127" s="66">
        <v>45083.6667941898</v>
      </c>
      <c r="CH127" s="67">
        <v>0.666793981481482</v>
      </c>
      <c r="CI127" s="45" t="s">
        <v>389</v>
      </c>
      <c r="CJ127" s="46" t="s">
        <v>390</v>
      </c>
      <c r="CK127" s="46" t="s">
        <v>234</v>
      </c>
      <c r="CL127" s="46" t="s">
        <v>234</v>
      </c>
      <c r="CM127" s="46" t="s">
        <v>225</v>
      </c>
      <c r="CN127" s="46" t="s">
        <v>225</v>
      </c>
      <c r="CO127" s="46" t="s">
        <v>366</v>
      </c>
      <c r="CP127" s="46" t="s">
        <v>225</v>
      </c>
      <c r="CQ127" s="46" t="s">
        <v>391</v>
      </c>
      <c r="CR127" s="46" t="s">
        <v>240</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45083.6668558218</v>
      </c>
      <c r="DP127" s="66">
        <v>45083.6667941898</v>
      </c>
      <c r="DQ127" s="46" t="s">
        <v>877</v>
      </c>
    </row>
    <row r="128" s="41" customFormat="1" spans="1:121">
      <c r="A128" s="43" t="s">
        <v>436</v>
      </c>
      <c r="B128" s="57">
        <v>44874</v>
      </c>
      <c r="C128" s="57">
        <v>44874</v>
      </c>
      <c r="D128" s="58" t="s">
        <v>857</v>
      </c>
      <c r="E128" s="58" t="s">
        <v>366</v>
      </c>
      <c r="F128" s="58" t="s">
        <v>367</v>
      </c>
      <c r="G128" s="58" t="s">
        <v>209</v>
      </c>
      <c r="H128" s="59">
        <v>1</v>
      </c>
      <c r="I128" s="59">
        <v>0</v>
      </c>
      <c r="J128" s="58" t="s">
        <v>234</v>
      </c>
      <c r="K128" s="58" t="s">
        <v>369</v>
      </c>
      <c r="L128" s="58" t="s">
        <v>369</v>
      </c>
      <c r="M128" s="57">
        <v>44874</v>
      </c>
      <c r="N128" s="58" t="s">
        <v>858</v>
      </c>
      <c r="O128" s="58" t="s">
        <v>366</v>
      </c>
      <c r="P128" s="59">
        <v>0</v>
      </c>
      <c r="Q128" s="58" t="s">
        <v>859</v>
      </c>
      <c r="R128" s="58" t="s">
        <v>860</v>
      </c>
      <c r="S128" s="59">
        <v>96</v>
      </c>
      <c r="T128" s="58" t="s">
        <v>861</v>
      </c>
      <c r="U128" s="59">
        <v>1</v>
      </c>
      <c r="V128" s="58" t="s">
        <v>209</v>
      </c>
      <c r="W128" s="58" t="s">
        <v>374</v>
      </c>
      <c r="X128" s="58" t="s">
        <v>234</v>
      </c>
      <c r="Y128" s="58" t="s">
        <v>375</v>
      </c>
      <c r="Z128" s="58" t="s">
        <v>376</v>
      </c>
      <c r="AA128" s="58" t="s">
        <v>377</v>
      </c>
      <c r="AB128" s="58" t="s">
        <v>409</v>
      </c>
      <c r="AC128" s="59">
        <v>896</v>
      </c>
      <c r="AD128" s="58" t="s">
        <v>379</v>
      </c>
      <c r="AE128" s="65">
        <v>44875.1704513889</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874</v>
      </c>
      <c r="AZ128" s="58" t="s">
        <v>875</v>
      </c>
      <c r="BA128" s="58" t="s">
        <v>232</v>
      </c>
      <c r="BB128" s="58" t="s">
        <v>379</v>
      </c>
      <c r="BC128" s="58" t="s">
        <v>382</v>
      </c>
      <c r="BD128" s="58" t="s">
        <v>876</v>
      </c>
      <c r="BE128" s="58" t="s">
        <v>382</v>
      </c>
      <c r="BF128" s="58" t="s">
        <v>415</v>
      </c>
      <c r="BG128" s="58" t="s">
        <v>387</v>
      </c>
      <c r="BH128" s="58" t="s">
        <v>240</v>
      </c>
      <c r="BI128" s="58" t="s">
        <v>234</v>
      </c>
      <c r="BJ128" s="58" t="s">
        <v>234</v>
      </c>
      <c r="BK128" s="58" t="s">
        <v>234</v>
      </c>
      <c r="BL128" s="58" t="s">
        <v>225</v>
      </c>
      <c r="BM128" s="58" t="s">
        <v>529</v>
      </c>
      <c r="BN128" s="58" t="s">
        <v>529</v>
      </c>
      <c r="BO128" s="58" t="s">
        <v>529</v>
      </c>
      <c r="BP128" s="58" t="s">
        <v>366</v>
      </c>
      <c r="BQ128" s="58" t="s">
        <v>366</v>
      </c>
      <c r="BR128" s="58" t="s">
        <v>366</v>
      </c>
      <c r="BS128" s="58" t="s">
        <v>523</v>
      </c>
      <c r="BT128" s="58" t="s">
        <v>382</v>
      </c>
      <c r="BU128" s="58" t="s">
        <v>388</v>
      </c>
      <c r="BV128" s="58" t="s">
        <v>382</v>
      </c>
      <c r="BW128" s="58" t="s">
        <v>523</v>
      </c>
      <c r="BX128" s="58" t="s">
        <v>382</v>
      </c>
      <c r="BY128" s="59">
        <v>17</v>
      </c>
      <c r="BZ128" s="59">
        <v>13796</v>
      </c>
      <c r="CA128" s="59">
        <v>0</v>
      </c>
      <c r="CB128" s="59">
        <v>28</v>
      </c>
      <c r="CC128" s="59">
        <v>12</v>
      </c>
      <c r="CD128" s="58" t="s">
        <v>219</v>
      </c>
      <c r="CE128" s="65">
        <v>45083.6694791667</v>
      </c>
      <c r="CF128" s="57" t="s">
        <v>389</v>
      </c>
      <c r="CG128" s="72">
        <v>45083.6724428704</v>
      </c>
      <c r="CH128" s="73">
        <v>0.666793981481482</v>
      </c>
      <c r="CI128" s="57" t="s">
        <v>389</v>
      </c>
      <c r="CJ128" s="58" t="s">
        <v>390</v>
      </c>
      <c r="CK128" s="58" t="s">
        <v>234</v>
      </c>
      <c r="CL128" s="58" t="s">
        <v>234</v>
      </c>
      <c r="CM128" s="58" t="s">
        <v>225</v>
      </c>
      <c r="CN128" s="58" t="s">
        <v>225</v>
      </c>
      <c r="CO128" s="58" t="s">
        <v>366</v>
      </c>
      <c r="CP128" s="58" t="s">
        <v>225</v>
      </c>
      <c r="CQ128" s="58" t="s">
        <v>432</v>
      </c>
      <c r="CR128" s="58" t="s">
        <v>240</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45083.6724428704</v>
      </c>
      <c r="DP128" s="72">
        <v>45083.6667941898</v>
      </c>
      <c r="DQ128" s="58" t="s">
        <v>877</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892</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857</v>
      </c>
      <c r="E135" s="76" t="s">
        <v>366</v>
      </c>
      <c r="F135" s="76" t="s">
        <v>367</v>
      </c>
      <c r="G135" s="76" t="s">
        <v>368</v>
      </c>
      <c r="H135" s="77">
        <v>1</v>
      </c>
      <c r="I135" s="77">
        <v>0</v>
      </c>
      <c r="J135" s="76" t="s">
        <v>234</v>
      </c>
      <c r="K135" s="76" t="s">
        <v>369</v>
      </c>
      <c r="L135" s="76" t="s">
        <v>369</v>
      </c>
      <c r="M135" s="75">
        <v>44874</v>
      </c>
      <c r="N135" s="76" t="s">
        <v>858</v>
      </c>
      <c r="O135" s="76" t="s">
        <v>366</v>
      </c>
      <c r="P135" s="77">
        <v>0</v>
      </c>
      <c r="Q135" s="76" t="s">
        <v>859</v>
      </c>
      <c r="R135" s="76" t="s">
        <v>860</v>
      </c>
      <c r="S135" s="77">
        <v>96</v>
      </c>
      <c r="T135" s="76" t="s">
        <v>861</v>
      </c>
      <c r="U135" s="77">
        <v>1</v>
      </c>
      <c r="V135" s="76" t="s">
        <v>368</v>
      </c>
      <c r="W135" s="76" t="s">
        <v>374</v>
      </c>
      <c r="X135" s="76" t="s">
        <v>234</v>
      </c>
      <c r="Y135" s="76" t="s">
        <v>375</v>
      </c>
      <c r="Z135" s="76" t="s">
        <v>376</v>
      </c>
      <c r="AA135" s="76" t="s">
        <v>377</v>
      </c>
      <c r="AB135" s="76" t="s">
        <v>518</v>
      </c>
      <c r="AC135" s="77">
        <v>896</v>
      </c>
      <c r="AD135" s="76" t="s">
        <v>379</v>
      </c>
      <c r="AE135" s="102">
        <v>44875.1704513889</v>
      </c>
      <c r="AF135" s="76" t="s">
        <v>380</v>
      </c>
      <c r="AG135" s="76" t="s">
        <v>381</v>
      </c>
      <c r="AH135" s="76" t="s">
        <v>212</v>
      </c>
      <c r="AI135" s="76" t="s">
        <v>213</v>
      </c>
      <c r="AJ135" s="76" t="s">
        <v>210</v>
      </c>
      <c r="AK135" s="76" t="s">
        <v>366</v>
      </c>
      <c r="AL135" s="76" t="s">
        <v>382</v>
      </c>
      <c r="AM135" s="76" t="s">
        <v>366</v>
      </c>
      <c r="AN135" s="76" t="s">
        <v>233</v>
      </c>
      <c r="AO135" s="76" t="s">
        <v>366</v>
      </c>
      <c r="AP135" s="76" t="s">
        <v>379</v>
      </c>
      <c r="AQ135" s="76" t="s">
        <v>379</v>
      </c>
      <c r="AR135" s="76" t="s">
        <v>383</v>
      </c>
      <c r="AS135" s="76" t="s">
        <v>366</v>
      </c>
      <c r="AT135" s="76" t="s">
        <v>366</v>
      </c>
      <c r="AU135" s="77">
        <v>0</v>
      </c>
      <c r="AV135" s="76" t="s">
        <v>366</v>
      </c>
      <c r="AW135" s="76" t="s">
        <v>366</v>
      </c>
      <c r="AX135" s="76" t="s">
        <v>366</v>
      </c>
      <c r="AY135" s="76" t="s">
        <v>862</v>
      </c>
      <c r="AZ135" s="76" t="s">
        <v>863</v>
      </c>
      <c r="BA135" s="76" t="s">
        <v>232</v>
      </c>
      <c r="BB135" s="76" t="s">
        <v>379</v>
      </c>
      <c r="BC135" s="76" t="s">
        <v>382</v>
      </c>
      <c r="BD135" s="76" t="s">
        <v>864</v>
      </c>
      <c r="BE135" s="76" t="s">
        <v>382</v>
      </c>
      <c r="BF135" s="76" t="s">
        <v>415</v>
      </c>
      <c r="BG135" s="76" t="s">
        <v>387</v>
      </c>
      <c r="BH135" s="76" t="s">
        <v>240</v>
      </c>
      <c r="BI135" s="76" t="s">
        <v>234</v>
      </c>
      <c r="BJ135" s="76" t="s">
        <v>234</v>
      </c>
      <c r="BK135" s="76" t="s">
        <v>234</v>
      </c>
      <c r="BL135" s="76" t="s">
        <v>234</v>
      </c>
      <c r="BM135" s="76" t="s">
        <v>529</v>
      </c>
      <c r="BN135" s="76" t="s">
        <v>529</v>
      </c>
      <c r="BO135" s="76" t="s">
        <v>529</v>
      </c>
      <c r="BP135" s="76" t="s">
        <v>366</v>
      </c>
      <c r="BQ135" s="76" t="s">
        <v>366</v>
      </c>
      <c r="BR135" s="76" t="s">
        <v>366</v>
      </c>
      <c r="BS135" s="76" t="s">
        <v>523</v>
      </c>
      <c r="BT135" s="76" t="s">
        <v>382</v>
      </c>
      <c r="BU135" s="76" t="s">
        <v>388</v>
      </c>
      <c r="BV135" s="76" t="s">
        <v>382</v>
      </c>
      <c r="BW135" s="76" t="s">
        <v>523</v>
      </c>
      <c r="BX135" s="76" t="s">
        <v>382</v>
      </c>
      <c r="BY135" s="77">
        <v>1</v>
      </c>
      <c r="BZ135" s="77">
        <v>13796</v>
      </c>
      <c r="CA135" s="77">
        <v>0</v>
      </c>
      <c r="CB135" s="77">
        <v>6</v>
      </c>
      <c r="CC135" s="77">
        <v>3</v>
      </c>
      <c r="CD135" s="76" t="s">
        <v>219</v>
      </c>
      <c r="CE135" s="102">
        <v>45079.6964467593</v>
      </c>
      <c r="CF135" s="75" t="s">
        <v>389</v>
      </c>
      <c r="CG135" s="103">
        <v>45079.6951344676</v>
      </c>
      <c r="CH135" s="104">
        <v>0.695127314814815</v>
      </c>
      <c r="CI135" s="75" t="s">
        <v>389</v>
      </c>
      <c r="CJ135" s="76" t="s">
        <v>390</v>
      </c>
      <c r="CK135" s="76" t="s">
        <v>234</v>
      </c>
      <c r="CL135" s="76" t="s">
        <v>234</v>
      </c>
      <c r="CM135" s="76" t="s">
        <v>225</v>
      </c>
      <c r="CN135" s="76" t="s">
        <v>225</v>
      </c>
      <c r="CO135" s="76" t="s">
        <v>366</v>
      </c>
      <c r="CP135" s="76" t="s">
        <v>225</v>
      </c>
      <c r="CQ135" s="76" t="s">
        <v>391</v>
      </c>
      <c r="CR135" s="76" t="s">
        <v>240</v>
      </c>
      <c r="CS135" s="76" t="s">
        <v>225</v>
      </c>
      <c r="CT135" s="76" t="s">
        <v>229</v>
      </c>
      <c r="CU135" s="76" t="s">
        <v>234</v>
      </c>
      <c r="CV135" s="76" t="s">
        <v>225</v>
      </c>
      <c r="CW135" s="76" t="s">
        <v>234</v>
      </c>
      <c r="CX135" s="76" t="s">
        <v>225</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45079.6951933218</v>
      </c>
      <c r="DP135" s="103">
        <v>45079.6951344676</v>
      </c>
      <c r="DQ135" s="76" t="s">
        <v>865</v>
      </c>
      <c r="DR135"/>
    </row>
    <row r="136" s="41" customFormat="1" spans="1:122">
      <c r="A136" s="43" t="s">
        <v>442</v>
      </c>
      <c r="B136" s="45">
        <v>44874</v>
      </c>
      <c r="C136" s="45">
        <v>44874</v>
      </c>
      <c r="D136" s="46" t="s">
        <v>857</v>
      </c>
      <c r="E136" s="46" t="s">
        <v>366</v>
      </c>
      <c r="F136" s="46" t="s">
        <v>367</v>
      </c>
      <c r="G136" s="46" t="s">
        <v>368</v>
      </c>
      <c r="H136" s="47">
        <v>1</v>
      </c>
      <c r="I136" s="47">
        <v>0</v>
      </c>
      <c r="J136" s="46" t="s">
        <v>234</v>
      </c>
      <c r="K136" s="46" t="s">
        <v>369</v>
      </c>
      <c r="L136" s="46" t="s">
        <v>369</v>
      </c>
      <c r="M136" s="45">
        <v>44874</v>
      </c>
      <c r="N136" s="46" t="s">
        <v>858</v>
      </c>
      <c r="O136" s="46" t="s">
        <v>366</v>
      </c>
      <c r="P136" s="47">
        <v>0</v>
      </c>
      <c r="Q136" s="46" t="s">
        <v>859</v>
      </c>
      <c r="R136" s="46" t="s">
        <v>860</v>
      </c>
      <c r="S136" s="47">
        <v>96</v>
      </c>
      <c r="T136" s="46" t="s">
        <v>861</v>
      </c>
      <c r="U136" s="47">
        <v>1</v>
      </c>
      <c r="V136" s="46" t="s">
        <v>368</v>
      </c>
      <c r="W136" s="46" t="s">
        <v>374</v>
      </c>
      <c r="X136" s="46" t="s">
        <v>234</v>
      </c>
      <c r="Y136" s="46" t="s">
        <v>375</v>
      </c>
      <c r="Z136" s="46" t="s">
        <v>376</v>
      </c>
      <c r="AA136" s="46" t="s">
        <v>377</v>
      </c>
      <c r="AB136" s="46" t="s">
        <v>518</v>
      </c>
      <c r="AC136" s="47">
        <v>896</v>
      </c>
      <c r="AD136" s="46" t="s">
        <v>379</v>
      </c>
      <c r="AE136" s="62">
        <v>44875.1704513889</v>
      </c>
      <c r="AF136" s="46" t="s">
        <v>380</v>
      </c>
      <c r="AG136" s="46" t="s">
        <v>381</v>
      </c>
      <c r="AH136" s="46" t="s">
        <v>212</v>
      </c>
      <c r="AI136" s="46" t="s">
        <v>213</v>
      </c>
      <c r="AJ136" s="46" t="s">
        <v>210</v>
      </c>
      <c r="AK136" s="46" t="s">
        <v>366</v>
      </c>
      <c r="AL136" s="46" t="s">
        <v>382</v>
      </c>
      <c r="AM136" s="46" t="s">
        <v>366</v>
      </c>
      <c r="AN136" s="46" t="s">
        <v>233</v>
      </c>
      <c r="AO136" s="46" t="s">
        <v>366</v>
      </c>
      <c r="AP136" s="46" t="s">
        <v>379</v>
      </c>
      <c r="AQ136" s="46" t="s">
        <v>379</v>
      </c>
      <c r="AR136" s="46" t="s">
        <v>383</v>
      </c>
      <c r="AS136" s="46" t="s">
        <v>366</v>
      </c>
      <c r="AT136" s="46" t="s">
        <v>366</v>
      </c>
      <c r="AU136" s="47">
        <v>0</v>
      </c>
      <c r="AV136" s="46" t="s">
        <v>366</v>
      </c>
      <c r="AW136" s="46" t="s">
        <v>366</v>
      </c>
      <c r="AX136" s="46" t="s">
        <v>366</v>
      </c>
      <c r="AY136" s="46" t="s">
        <v>862</v>
      </c>
      <c r="AZ136" s="46" t="s">
        <v>863</v>
      </c>
      <c r="BA136" s="46" t="s">
        <v>232</v>
      </c>
      <c r="BB136" s="46" t="s">
        <v>379</v>
      </c>
      <c r="BC136" s="46" t="s">
        <v>382</v>
      </c>
      <c r="BD136" s="46" t="s">
        <v>864</v>
      </c>
      <c r="BE136" s="46" t="s">
        <v>382</v>
      </c>
      <c r="BF136" s="46" t="s">
        <v>415</v>
      </c>
      <c r="BG136" s="46" t="s">
        <v>387</v>
      </c>
      <c r="BH136" s="46" t="s">
        <v>240</v>
      </c>
      <c r="BI136" s="46" t="s">
        <v>234</v>
      </c>
      <c r="BJ136" s="46" t="s">
        <v>234</v>
      </c>
      <c r="BK136" s="46" t="s">
        <v>234</v>
      </c>
      <c r="BL136" s="46" t="s">
        <v>234</v>
      </c>
      <c r="BM136" s="46" t="s">
        <v>529</v>
      </c>
      <c r="BN136" s="46" t="s">
        <v>529</v>
      </c>
      <c r="BO136" s="46" t="s">
        <v>529</v>
      </c>
      <c r="BP136" s="46" t="s">
        <v>366</v>
      </c>
      <c r="BQ136" s="46" t="s">
        <v>366</v>
      </c>
      <c r="BR136" s="46" t="s">
        <v>366</v>
      </c>
      <c r="BS136" s="46" t="s">
        <v>523</v>
      </c>
      <c r="BT136" s="46" t="s">
        <v>382</v>
      </c>
      <c r="BU136" s="46" t="s">
        <v>388</v>
      </c>
      <c r="BV136" s="46" t="s">
        <v>382</v>
      </c>
      <c r="BW136" s="46" t="s">
        <v>523</v>
      </c>
      <c r="BX136" s="46" t="s">
        <v>382</v>
      </c>
      <c r="BY136" s="47">
        <v>17</v>
      </c>
      <c r="BZ136" s="47">
        <v>13796</v>
      </c>
      <c r="CA136" s="47">
        <v>0</v>
      </c>
      <c r="CB136" s="47">
        <v>19</v>
      </c>
      <c r="CC136" s="47">
        <v>9</v>
      </c>
      <c r="CD136" s="46" t="s">
        <v>219</v>
      </c>
      <c r="CE136" s="62">
        <v>45083.6694791667</v>
      </c>
      <c r="CF136" s="45" t="s">
        <v>389</v>
      </c>
      <c r="CG136" s="66">
        <v>45083.6667941551</v>
      </c>
      <c r="CH136" s="67">
        <v>0.666793981481482</v>
      </c>
      <c r="CI136" s="45" t="s">
        <v>389</v>
      </c>
      <c r="CJ136" s="46" t="s">
        <v>390</v>
      </c>
      <c r="CK136" s="46" t="s">
        <v>234</v>
      </c>
      <c r="CL136" s="46" t="s">
        <v>234</v>
      </c>
      <c r="CM136" s="46" t="s">
        <v>225</v>
      </c>
      <c r="CN136" s="46" t="s">
        <v>225</v>
      </c>
      <c r="CO136" s="46" t="s">
        <v>366</v>
      </c>
      <c r="CP136" s="46" t="s">
        <v>225</v>
      </c>
      <c r="CQ136" s="46" t="s">
        <v>391</v>
      </c>
      <c r="CR136" s="46" t="s">
        <v>240</v>
      </c>
      <c r="CS136" s="46" t="s">
        <v>225</v>
      </c>
      <c r="CT136" s="46" t="s">
        <v>229</v>
      </c>
      <c r="CU136" s="46" t="s">
        <v>234</v>
      </c>
      <c r="CV136" s="46" t="s">
        <v>225</v>
      </c>
      <c r="CW136" s="46" t="s">
        <v>234</v>
      </c>
      <c r="CX136" s="46" t="s">
        <v>225</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45083.6668557755</v>
      </c>
      <c r="DP136" s="66">
        <v>45083.6667941551</v>
      </c>
      <c r="DQ136" s="46" t="s">
        <v>865</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差異あり</v>
      </c>
      <c r="CC137" s="61" t="str">
        <f t="shared" si="9"/>
        <v>差異あり</v>
      </c>
      <c r="CD137" s="61" t="str">
        <f t="shared" si="9"/>
        <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
      </c>
      <c r="CP137" s="61" t="str">
        <f t="shared" si="9"/>
        <v/>
      </c>
      <c r="CQ137" s="61" t="str">
        <f t="shared" si="9"/>
        <v/>
      </c>
      <c r="CR137" s="61" t="str">
        <f t="shared" si="9"/>
        <v/>
      </c>
      <c r="CS137" s="61" t="str">
        <f t="shared" si="9"/>
        <v/>
      </c>
      <c r="CT137" s="61" t="str">
        <f t="shared" si="9"/>
        <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857</v>
      </c>
      <c r="E141" s="76" t="s">
        <v>366</v>
      </c>
      <c r="F141" s="76" t="s">
        <v>367</v>
      </c>
      <c r="G141" s="76" t="s">
        <v>393</v>
      </c>
      <c r="H141" s="77">
        <v>1</v>
      </c>
      <c r="I141" s="77">
        <v>0</v>
      </c>
      <c r="J141" s="76" t="s">
        <v>234</v>
      </c>
      <c r="K141" s="76" t="s">
        <v>369</v>
      </c>
      <c r="L141" s="76" t="s">
        <v>369</v>
      </c>
      <c r="M141" s="75">
        <v>44874</v>
      </c>
      <c r="N141" s="76" t="s">
        <v>858</v>
      </c>
      <c r="O141" s="76" t="s">
        <v>366</v>
      </c>
      <c r="P141" s="77">
        <v>0</v>
      </c>
      <c r="Q141" s="76" t="s">
        <v>859</v>
      </c>
      <c r="R141" s="76" t="s">
        <v>860</v>
      </c>
      <c r="S141" s="77">
        <v>96</v>
      </c>
      <c r="T141" s="76" t="s">
        <v>861</v>
      </c>
      <c r="U141" s="77">
        <v>1</v>
      </c>
      <c r="V141" s="76" t="s">
        <v>393</v>
      </c>
      <c r="W141" s="76" t="s">
        <v>374</v>
      </c>
      <c r="X141" s="76" t="s">
        <v>234</v>
      </c>
      <c r="Y141" s="76" t="s">
        <v>375</v>
      </c>
      <c r="Z141" s="76" t="s">
        <v>376</v>
      </c>
      <c r="AA141" s="76" t="s">
        <v>377</v>
      </c>
      <c r="AB141" s="76" t="s">
        <v>394</v>
      </c>
      <c r="AC141" s="77">
        <v>896</v>
      </c>
      <c r="AD141" s="76" t="s">
        <v>379</v>
      </c>
      <c r="AE141" s="102">
        <v>44875.1704513889</v>
      </c>
      <c r="AF141" s="76" t="s">
        <v>395</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866</v>
      </c>
      <c r="AZ141" s="76" t="s">
        <v>867</v>
      </c>
      <c r="BA141" s="76" t="s">
        <v>232</v>
      </c>
      <c r="BB141" s="76" t="s">
        <v>379</v>
      </c>
      <c r="BC141" s="76" t="s">
        <v>382</v>
      </c>
      <c r="BD141" s="76" t="s">
        <v>868</v>
      </c>
      <c r="BE141" s="76" t="s">
        <v>382</v>
      </c>
      <c r="BF141" s="76" t="s">
        <v>387</v>
      </c>
      <c r="BG141" s="76" t="s">
        <v>387</v>
      </c>
      <c r="BH141" s="76" t="s">
        <v>240</v>
      </c>
      <c r="BI141" s="76" t="s">
        <v>234</v>
      </c>
      <c r="BJ141" s="76" t="s">
        <v>234</v>
      </c>
      <c r="BK141" s="76" t="s">
        <v>234</v>
      </c>
      <c r="BL141" s="76" t="s">
        <v>234</v>
      </c>
      <c r="BM141" s="76" t="s">
        <v>529</v>
      </c>
      <c r="BN141" s="76" t="s">
        <v>529</v>
      </c>
      <c r="BO141" s="76" t="s">
        <v>529</v>
      </c>
      <c r="BP141" s="76" t="s">
        <v>366</v>
      </c>
      <c r="BQ141" s="76" t="s">
        <v>366</v>
      </c>
      <c r="BR141" s="76" t="s">
        <v>366</v>
      </c>
      <c r="BS141" s="76" t="s">
        <v>523</v>
      </c>
      <c r="BT141" s="76" t="s">
        <v>382</v>
      </c>
      <c r="BU141" s="76" t="s">
        <v>388</v>
      </c>
      <c r="BV141" s="76" t="s">
        <v>382</v>
      </c>
      <c r="BW141" s="76" t="s">
        <v>523</v>
      </c>
      <c r="BX141" s="76" t="s">
        <v>382</v>
      </c>
      <c r="BY141" s="77">
        <v>1</v>
      </c>
      <c r="BZ141" s="77">
        <v>13796</v>
      </c>
      <c r="CA141" s="77">
        <v>0</v>
      </c>
      <c r="CB141" s="77">
        <v>14</v>
      </c>
      <c r="CC141" s="77">
        <v>10</v>
      </c>
      <c r="CD141" s="76" t="s">
        <v>219</v>
      </c>
      <c r="CE141" s="102">
        <v>45079.6964467593</v>
      </c>
      <c r="CF141" s="75" t="s">
        <v>389</v>
      </c>
      <c r="CG141" s="103">
        <v>45079.6951344444</v>
      </c>
      <c r="CH141" s="104">
        <v>0.695127314814815</v>
      </c>
      <c r="CI141" s="75" t="s">
        <v>389</v>
      </c>
      <c r="CJ141" s="76" t="s">
        <v>390</v>
      </c>
      <c r="CK141" s="76" t="s">
        <v>234</v>
      </c>
      <c r="CL141" s="76" t="s">
        <v>234</v>
      </c>
      <c r="CM141" s="76" t="s">
        <v>225</v>
      </c>
      <c r="CN141" s="76" t="s">
        <v>225</v>
      </c>
      <c r="CO141" s="76" t="s">
        <v>366</v>
      </c>
      <c r="CP141" s="76" t="s">
        <v>225</v>
      </c>
      <c r="CQ141" s="76" t="s">
        <v>391</v>
      </c>
      <c r="CR141" s="76" t="s">
        <v>225</v>
      </c>
      <c r="CS141" s="76" t="s">
        <v>234</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45079.6951932407</v>
      </c>
      <c r="DP141" s="103">
        <v>45079.6951344444</v>
      </c>
      <c r="DQ141" s="76" t="s">
        <v>869</v>
      </c>
      <c r="DR141"/>
    </row>
    <row r="142" s="41" customFormat="1" spans="1:122">
      <c r="A142" s="43" t="s">
        <v>442</v>
      </c>
      <c r="B142" s="45">
        <v>44874</v>
      </c>
      <c r="C142" s="45">
        <v>44874</v>
      </c>
      <c r="D142" s="46" t="s">
        <v>857</v>
      </c>
      <c r="E142" s="46" t="s">
        <v>366</v>
      </c>
      <c r="F142" s="46" t="s">
        <v>367</v>
      </c>
      <c r="G142" s="46" t="s">
        <v>393</v>
      </c>
      <c r="H142" s="47">
        <v>1</v>
      </c>
      <c r="I142" s="47">
        <v>0</v>
      </c>
      <c r="J142" s="46" t="s">
        <v>234</v>
      </c>
      <c r="K142" s="46" t="s">
        <v>369</v>
      </c>
      <c r="L142" s="46" t="s">
        <v>369</v>
      </c>
      <c r="M142" s="45">
        <v>44874</v>
      </c>
      <c r="N142" s="46" t="s">
        <v>858</v>
      </c>
      <c r="O142" s="46" t="s">
        <v>366</v>
      </c>
      <c r="P142" s="47">
        <v>0</v>
      </c>
      <c r="Q142" s="46" t="s">
        <v>859</v>
      </c>
      <c r="R142" s="46" t="s">
        <v>860</v>
      </c>
      <c r="S142" s="47">
        <v>96</v>
      </c>
      <c r="T142" s="46" t="s">
        <v>861</v>
      </c>
      <c r="U142" s="47">
        <v>1</v>
      </c>
      <c r="V142" s="46" t="s">
        <v>393</v>
      </c>
      <c r="W142" s="46" t="s">
        <v>374</v>
      </c>
      <c r="X142" s="46" t="s">
        <v>234</v>
      </c>
      <c r="Y142" s="46" t="s">
        <v>375</v>
      </c>
      <c r="Z142" s="46" t="s">
        <v>376</v>
      </c>
      <c r="AA142" s="46" t="s">
        <v>377</v>
      </c>
      <c r="AB142" s="46" t="s">
        <v>394</v>
      </c>
      <c r="AC142" s="47">
        <v>896</v>
      </c>
      <c r="AD142" s="46" t="s">
        <v>379</v>
      </c>
      <c r="AE142" s="62">
        <v>44875.1704513889</v>
      </c>
      <c r="AF142" s="46" t="s">
        <v>395</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866</v>
      </c>
      <c r="AZ142" s="46" t="s">
        <v>867</v>
      </c>
      <c r="BA142" s="46" t="s">
        <v>232</v>
      </c>
      <c r="BB142" s="46" t="s">
        <v>379</v>
      </c>
      <c r="BC142" s="46" t="s">
        <v>382</v>
      </c>
      <c r="BD142" s="46" t="s">
        <v>868</v>
      </c>
      <c r="BE142" s="46" t="s">
        <v>382</v>
      </c>
      <c r="BF142" s="46" t="s">
        <v>387</v>
      </c>
      <c r="BG142" s="46" t="s">
        <v>387</v>
      </c>
      <c r="BH142" s="46" t="s">
        <v>240</v>
      </c>
      <c r="BI142" s="46" t="s">
        <v>234</v>
      </c>
      <c r="BJ142" s="46" t="s">
        <v>234</v>
      </c>
      <c r="BK142" s="46" t="s">
        <v>234</v>
      </c>
      <c r="BL142" s="46" t="s">
        <v>234</v>
      </c>
      <c r="BM142" s="46" t="s">
        <v>529</v>
      </c>
      <c r="BN142" s="46" t="s">
        <v>529</v>
      </c>
      <c r="BO142" s="46" t="s">
        <v>529</v>
      </c>
      <c r="BP142" s="46" t="s">
        <v>366</v>
      </c>
      <c r="BQ142" s="46" t="s">
        <v>366</v>
      </c>
      <c r="BR142" s="46" t="s">
        <v>366</v>
      </c>
      <c r="BS142" s="46" t="s">
        <v>523</v>
      </c>
      <c r="BT142" s="46" t="s">
        <v>382</v>
      </c>
      <c r="BU142" s="46" t="s">
        <v>388</v>
      </c>
      <c r="BV142" s="46" t="s">
        <v>382</v>
      </c>
      <c r="BW142" s="46" t="s">
        <v>523</v>
      </c>
      <c r="BX142" s="46" t="s">
        <v>382</v>
      </c>
      <c r="BY142" s="47">
        <v>17</v>
      </c>
      <c r="BZ142" s="47">
        <v>13796</v>
      </c>
      <c r="CA142" s="47">
        <v>0</v>
      </c>
      <c r="CB142" s="47">
        <v>48</v>
      </c>
      <c r="CC142" s="47">
        <v>8</v>
      </c>
      <c r="CD142" s="46" t="s">
        <v>219</v>
      </c>
      <c r="CE142" s="62">
        <v>45083.6694791667</v>
      </c>
      <c r="CF142" s="45" t="s">
        <v>389</v>
      </c>
      <c r="CG142" s="66">
        <v>45083.6667941204</v>
      </c>
      <c r="CH142" s="67">
        <v>0.666793981481482</v>
      </c>
      <c r="CI142" s="45" t="s">
        <v>389</v>
      </c>
      <c r="CJ142" s="46" t="s">
        <v>390</v>
      </c>
      <c r="CK142" s="46" t="s">
        <v>234</v>
      </c>
      <c r="CL142" s="46" t="s">
        <v>234</v>
      </c>
      <c r="CM142" s="46" t="s">
        <v>225</v>
      </c>
      <c r="CN142" s="46" t="s">
        <v>225</v>
      </c>
      <c r="CO142" s="46" t="s">
        <v>366</v>
      </c>
      <c r="CP142" s="46" t="s">
        <v>225</v>
      </c>
      <c r="CQ142" s="46" t="s">
        <v>391</v>
      </c>
      <c r="CR142" s="46" t="s">
        <v>225</v>
      </c>
      <c r="CS142" s="46" t="s">
        <v>234</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45083.6668556134</v>
      </c>
      <c r="DP142" s="66">
        <v>45083.6667941204</v>
      </c>
      <c r="DQ142" s="46" t="s">
        <v>869</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857</v>
      </c>
      <c r="E147" s="76" t="s">
        <v>366</v>
      </c>
      <c r="F147" s="76" t="s">
        <v>367</v>
      </c>
      <c r="G147" s="76" t="s">
        <v>401</v>
      </c>
      <c r="H147" s="77">
        <v>1</v>
      </c>
      <c r="I147" s="77">
        <v>0</v>
      </c>
      <c r="J147" s="76" t="s">
        <v>234</v>
      </c>
      <c r="K147" s="76" t="s">
        <v>369</v>
      </c>
      <c r="L147" s="76" t="s">
        <v>369</v>
      </c>
      <c r="M147" s="75">
        <v>44874</v>
      </c>
      <c r="N147" s="76" t="s">
        <v>858</v>
      </c>
      <c r="O147" s="76" t="s">
        <v>366</v>
      </c>
      <c r="P147" s="77">
        <v>0</v>
      </c>
      <c r="Q147" s="76" t="s">
        <v>859</v>
      </c>
      <c r="R147" s="76" t="s">
        <v>860</v>
      </c>
      <c r="S147" s="77">
        <v>96</v>
      </c>
      <c r="T147" s="76" t="s">
        <v>861</v>
      </c>
      <c r="U147" s="77">
        <v>1</v>
      </c>
      <c r="V147" s="76" t="s">
        <v>401</v>
      </c>
      <c r="W147" s="76" t="s">
        <v>374</v>
      </c>
      <c r="X147" s="76" t="s">
        <v>234</v>
      </c>
      <c r="Y147" s="76" t="s">
        <v>375</v>
      </c>
      <c r="Z147" s="76" t="s">
        <v>376</v>
      </c>
      <c r="AA147" s="76" t="s">
        <v>377</v>
      </c>
      <c r="AB147" s="76" t="s">
        <v>402</v>
      </c>
      <c r="AC147" s="77">
        <v>896</v>
      </c>
      <c r="AD147" s="76" t="s">
        <v>379</v>
      </c>
      <c r="AE147" s="102">
        <v>44875.1704513889</v>
      </c>
      <c r="AF147" s="76" t="s">
        <v>403</v>
      </c>
      <c r="AG147" s="76" t="s">
        <v>381</v>
      </c>
      <c r="AH147" s="76" t="s">
        <v>212</v>
      </c>
      <c r="AI147" s="76" t="s">
        <v>213</v>
      </c>
      <c r="AJ147" s="76" t="s">
        <v>404</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870</v>
      </c>
      <c r="AZ147" s="76" t="s">
        <v>871</v>
      </c>
      <c r="BA147" s="76" t="s">
        <v>232</v>
      </c>
      <c r="BB147" s="76" t="s">
        <v>379</v>
      </c>
      <c r="BC147" s="76" t="s">
        <v>382</v>
      </c>
      <c r="BD147" s="76" t="s">
        <v>872</v>
      </c>
      <c r="BE147" s="76" t="s">
        <v>382</v>
      </c>
      <c r="BF147" s="76" t="s">
        <v>387</v>
      </c>
      <c r="BG147" s="76" t="s">
        <v>387</v>
      </c>
      <c r="BH147" s="76" t="s">
        <v>240</v>
      </c>
      <c r="BI147" s="76" t="s">
        <v>234</v>
      </c>
      <c r="BJ147" s="76" t="s">
        <v>234</v>
      </c>
      <c r="BK147" s="76" t="s">
        <v>234</v>
      </c>
      <c r="BL147" s="76" t="s">
        <v>234</v>
      </c>
      <c r="BM147" s="76" t="s">
        <v>399</v>
      </c>
      <c r="BN147" s="76" t="s">
        <v>399</v>
      </c>
      <c r="BO147" s="76" t="s">
        <v>399</v>
      </c>
      <c r="BP147" s="76" t="s">
        <v>366</v>
      </c>
      <c r="BQ147" s="76" t="s">
        <v>366</v>
      </c>
      <c r="BR147" s="76" t="s">
        <v>366</v>
      </c>
      <c r="BS147" s="76" t="s">
        <v>523</v>
      </c>
      <c r="BT147" s="76" t="s">
        <v>382</v>
      </c>
      <c r="BU147" s="76" t="s">
        <v>388</v>
      </c>
      <c r="BV147" s="76" t="s">
        <v>382</v>
      </c>
      <c r="BW147" s="76" t="s">
        <v>523</v>
      </c>
      <c r="BX147" s="76" t="s">
        <v>382</v>
      </c>
      <c r="BY147" s="77">
        <v>1</v>
      </c>
      <c r="BZ147" s="77">
        <v>13796</v>
      </c>
      <c r="CA147" s="77">
        <v>0</v>
      </c>
      <c r="CB147" s="77">
        <v>10</v>
      </c>
      <c r="CC147" s="77">
        <v>13</v>
      </c>
      <c r="CD147" s="76" t="s">
        <v>219</v>
      </c>
      <c r="CE147" s="102">
        <v>45079.6964467593</v>
      </c>
      <c r="CF147" s="75" t="s">
        <v>389</v>
      </c>
      <c r="CG147" s="103">
        <v>45079.695134456</v>
      </c>
      <c r="CH147" s="104">
        <v>0.695127314814815</v>
      </c>
      <c r="CI147" s="75" t="s">
        <v>389</v>
      </c>
      <c r="CJ147" s="76" t="s">
        <v>390</v>
      </c>
      <c r="CK147" s="76" t="s">
        <v>234</v>
      </c>
      <c r="CL147" s="76" t="s">
        <v>234</v>
      </c>
      <c r="CM147" s="76" t="s">
        <v>225</v>
      </c>
      <c r="CN147" s="76" t="s">
        <v>225</v>
      </c>
      <c r="CO147" s="76" t="s">
        <v>366</v>
      </c>
      <c r="CP147" s="76" t="s">
        <v>225</v>
      </c>
      <c r="CQ147" s="76" t="s">
        <v>391</v>
      </c>
      <c r="CR147" s="76" t="s">
        <v>225</v>
      </c>
      <c r="CS147" s="76" t="s">
        <v>225</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45079.695193287</v>
      </c>
      <c r="DP147" s="103">
        <v>45079.695134456</v>
      </c>
      <c r="DQ147" s="76" t="s">
        <v>873</v>
      </c>
      <c r="DR147"/>
    </row>
    <row r="148" s="41" customFormat="1" spans="1:122">
      <c r="A148" s="43" t="s">
        <v>442</v>
      </c>
      <c r="B148" s="45">
        <v>44874</v>
      </c>
      <c r="C148" s="45">
        <v>44874</v>
      </c>
      <c r="D148" s="46" t="s">
        <v>857</v>
      </c>
      <c r="E148" s="46" t="s">
        <v>366</v>
      </c>
      <c r="F148" s="46" t="s">
        <v>367</v>
      </c>
      <c r="G148" s="46" t="s">
        <v>401</v>
      </c>
      <c r="H148" s="47">
        <v>1</v>
      </c>
      <c r="I148" s="47">
        <v>0</v>
      </c>
      <c r="J148" s="46" t="s">
        <v>234</v>
      </c>
      <c r="K148" s="46" t="s">
        <v>369</v>
      </c>
      <c r="L148" s="46" t="s">
        <v>369</v>
      </c>
      <c r="M148" s="45">
        <v>44874</v>
      </c>
      <c r="N148" s="46" t="s">
        <v>858</v>
      </c>
      <c r="O148" s="46" t="s">
        <v>366</v>
      </c>
      <c r="P148" s="47">
        <v>0</v>
      </c>
      <c r="Q148" s="46" t="s">
        <v>859</v>
      </c>
      <c r="R148" s="46" t="s">
        <v>860</v>
      </c>
      <c r="S148" s="47">
        <v>96</v>
      </c>
      <c r="T148" s="46" t="s">
        <v>861</v>
      </c>
      <c r="U148" s="47">
        <v>1</v>
      </c>
      <c r="V148" s="46" t="s">
        <v>401</v>
      </c>
      <c r="W148" s="46" t="s">
        <v>374</v>
      </c>
      <c r="X148" s="46" t="s">
        <v>234</v>
      </c>
      <c r="Y148" s="46" t="s">
        <v>375</v>
      </c>
      <c r="Z148" s="46" t="s">
        <v>376</v>
      </c>
      <c r="AA148" s="46" t="s">
        <v>377</v>
      </c>
      <c r="AB148" s="46" t="s">
        <v>402</v>
      </c>
      <c r="AC148" s="47">
        <v>896</v>
      </c>
      <c r="AD148" s="46" t="s">
        <v>379</v>
      </c>
      <c r="AE148" s="62">
        <v>44875.1704513889</v>
      </c>
      <c r="AF148" s="46" t="s">
        <v>403</v>
      </c>
      <c r="AG148" s="46" t="s">
        <v>381</v>
      </c>
      <c r="AH148" s="46" t="s">
        <v>212</v>
      </c>
      <c r="AI148" s="46" t="s">
        <v>213</v>
      </c>
      <c r="AJ148" s="46" t="s">
        <v>404</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870</v>
      </c>
      <c r="AZ148" s="46" t="s">
        <v>871</v>
      </c>
      <c r="BA148" s="46" t="s">
        <v>232</v>
      </c>
      <c r="BB148" s="46" t="s">
        <v>379</v>
      </c>
      <c r="BC148" s="46" t="s">
        <v>382</v>
      </c>
      <c r="BD148" s="46" t="s">
        <v>872</v>
      </c>
      <c r="BE148" s="46" t="s">
        <v>382</v>
      </c>
      <c r="BF148" s="46" t="s">
        <v>387</v>
      </c>
      <c r="BG148" s="46" t="s">
        <v>387</v>
      </c>
      <c r="BH148" s="46" t="s">
        <v>240</v>
      </c>
      <c r="BI148" s="46" t="s">
        <v>234</v>
      </c>
      <c r="BJ148" s="46" t="s">
        <v>234</v>
      </c>
      <c r="BK148" s="46" t="s">
        <v>234</v>
      </c>
      <c r="BL148" s="46" t="s">
        <v>234</v>
      </c>
      <c r="BM148" s="46" t="s">
        <v>399</v>
      </c>
      <c r="BN148" s="46" t="s">
        <v>399</v>
      </c>
      <c r="BO148" s="46" t="s">
        <v>399</v>
      </c>
      <c r="BP148" s="46" t="s">
        <v>366</v>
      </c>
      <c r="BQ148" s="46" t="s">
        <v>366</v>
      </c>
      <c r="BR148" s="46" t="s">
        <v>366</v>
      </c>
      <c r="BS148" s="46" t="s">
        <v>523</v>
      </c>
      <c r="BT148" s="46" t="s">
        <v>382</v>
      </c>
      <c r="BU148" s="46" t="s">
        <v>388</v>
      </c>
      <c r="BV148" s="46" t="s">
        <v>382</v>
      </c>
      <c r="BW148" s="46" t="s">
        <v>523</v>
      </c>
      <c r="BX148" s="46" t="s">
        <v>382</v>
      </c>
      <c r="BY148" s="47">
        <v>17</v>
      </c>
      <c r="BZ148" s="47">
        <v>13796</v>
      </c>
      <c r="CA148" s="47">
        <v>0</v>
      </c>
      <c r="CB148" s="47">
        <v>41</v>
      </c>
      <c r="CC148" s="47">
        <v>6</v>
      </c>
      <c r="CD148" s="46" t="s">
        <v>219</v>
      </c>
      <c r="CE148" s="62">
        <v>45083.6694791667</v>
      </c>
      <c r="CF148" s="45" t="s">
        <v>389</v>
      </c>
      <c r="CG148" s="66">
        <v>45083.6667941435</v>
      </c>
      <c r="CH148" s="67">
        <v>0.666793981481482</v>
      </c>
      <c r="CI148" s="45" t="s">
        <v>389</v>
      </c>
      <c r="CJ148" s="46" t="s">
        <v>390</v>
      </c>
      <c r="CK148" s="46" t="s">
        <v>234</v>
      </c>
      <c r="CL148" s="46" t="s">
        <v>234</v>
      </c>
      <c r="CM148" s="46" t="s">
        <v>225</v>
      </c>
      <c r="CN148" s="46" t="s">
        <v>225</v>
      </c>
      <c r="CO148" s="46" t="s">
        <v>366</v>
      </c>
      <c r="CP148" s="46" t="s">
        <v>225</v>
      </c>
      <c r="CQ148" s="46" t="s">
        <v>391</v>
      </c>
      <c r="CR148" s="46" t="s">
        <v>225</v>
      </c>
      <c r="CS148" s="46" t="s">
        <v>225</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45083.6668557176</v>
      </c>
      <c r="DP148" s="66">
        <v>45083.6667941435</v>
      </c>
      <c r="DQ148" s="46" t="s">
        <v>873</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857</v>
      </c>
      <c r="E153" s="76" t="s">
        <v>366</v>
      </c>
      <c r="F153" s="76" t="s">
        <v>367</v>
      </c>
      <c r="G153" s="76" t="s">
        <v>209</v>
      </c>
      <c r="H153" s="77">
        <v>1</v>
      </c>
      <c r="I153" s="77">
        <v>0</v>
      </c>
      <c r="J153" s="76" t="s">
        <v>234</v>
      </c>
      <c r="K153" s="76" t="s">
        <v>369</v>
      </c>
      <c r="L153" s="76" t="s">
        <v>369</v>
      </c>
      <c r="M153" s="75">
        <v>44874</v>
      </c>
      <c r="N153" s="76" t="s">
        <v>858</v>
      </c>
      <c r="O153" s="76" t="s">
        <v>366</v>
      </c>
      <c r="P153" s="77">
        <v>0</v>
      </c>
      <c r="Q153" s="76" t="s">
        <v>859</v>
      </c>
      <c r="R153" s="76" t="s">
        <v>860</v>
      </c>
      <c r="S153" s="77">
        <v>96</v>
      </c>
      <c r="T153" s="76" t="s">
        <v>861</v>
      </c>
      <c r="U153" s="77">
        <v>1</v>
      </c>
      <c r="V153" s="76" t="s">
        <v>209</v>
      </c>
      <c r="W153" s="76" t="s">
        <v>374</v>
      </c>
      <c r="X153" s="76" t="s">
        <v>234</v>
      </c>
      <c r="Y153" s="76" t="s">
        <v>375</v>
      </c>
      <c r="Z153" s="76" t="s">
        <v>376</v>
      </c>
      <c r="AA153" s="76" t="s">
        <v>377</v>
      </c>
      <c r="AB153" s="76" t="s">
        <v>409</v>
      </c>
      <c r="AC153" s="77">
        <v>896</v>
      </c>
      <c r="AD153" s="76" t="s">
        <v>379</v>
      </c>
      <c r="AE153" s="102">
        <v>44875.1704513889</v>
      </c>
      <c r="AF153" s="76" t="s">
        <v>410</v>
      </c>
      <c r="AG153" s="76" t="s">
        <v>381</v>
      </c>
      <c r="AH153" s="76" t="s">
        <v>212</v>
      </c>
      <c r="AI153" s="76" t="s">
        <v>213</v>
      </c>
      <c r="AJ153" s="76" t="s">
        <v>210</v>
      </c>
      <c r="AK153" s="76" t="s">
        <v>366</v>
      </c>
      <c r="AL153" s="76" t="s">
        <v>382</v>
      </c>
      <c r="AM153" s="76" t="s">
        <v>366</v>
      </c>
      <c r="AN153" s="76" t="s">
        <v>233</v>
      </c>
      <c r="AO153" s="76" t="s">
        <v>366</v>
      </c>
      <c r="AP153" s="76" t="s">
        <v>379</v>
      </c>
      <c r="AQ153" s="76" t="s">
        <v>379</v>
      </c>
      <c r="AR153" s="76" t="s">
        <v>411</v>
      </c>
      <c r="AS153" s="76" t="s">
        <v>366</v>
      </c>
      <c r="AT153" s="76" t="s">
        <v>366</v>
      </c>
      <c r="AU153" s="77">
        <v>0</v>
      </c>
      <c r="AV153" s="76" t="s">
        <v>366</v>
      </c>
      <c r="AW153" s="76" t="s">
        <v>366</v>
      </c>
      <c r="AX153" s="76" t="s">
        <v>366</v>
      </c>
      <c r="AY153" s="76" t="s">
        <v>874</v>
      </c>
      <c r="AZ153" s="76" t="s">
        <v>875</v>
      </c>
      <c r="BA153" s="76" t="s">
        <v>232</v>
      </c>
      <c r="BB153" s="76" t="s">
        <v>379</v>
      </c>
      <c r="BC153" s="76" t="s">
        <v>382</v>
      </c>
      <c r="BD153" s="76" t="s">
        <v>876</v>
      </c>
      <c r="BE153" s="76" t="s">
        <v>382</v>
      </c>
      <c r="BF153" s="76" t="s">
        <v>415</v>
      </c>
      <c r="BG153" s="76" t="s">
        <v>387</v>
      </c>
      <c r="BH153" s="76" t="s">
        <v>240</v>
      </c>
      <c r="BI153" s="76" t="s">
        <v>234</v>
      </c>
      <c r="BJ153" s="76" t="s">
        <v>234</v>
      </c>
      <c r="BK153" s="76" t="s">
        <v>234</v>
      </c>
      <c r="BL153" s="76" t="s">
        <v>234</v>
      </c>
      <c r="BM153" s="76" t="s">
        <v>529</v>
      </c>
      <c r="BN153" s="76" t="s">
        <v>529</v>
      </c>
      <c r="BO153" s="76" t="s">
        <v>529</v>
      </c>
      <c r="BP153" s="76" t="s">
        <v>366</v>
      </c>
      <c r="BQ153" s="76" t="s">
        <v>366</v>
      </c>
      <c r="BR153" s="76" t="s">
        <v>366</v>
      </c>
      <c r="BS153" s="76" t="s">
        <v>523</v>
      </c>
      <c r="BT153" s="76" t="s">
        <v>382</v>
      </c>
      <c r="BU153" s="76" t="s">
        <v>388</v>
      </c>
      <c r="BV153" s="76" t="s">
        <v>382</v>
      </c>
      <c r="BW153" s="76" t="s">
        <v>523</v>
      </c>
      <c r="BX153" s="76" t="s">
        <v>382</v>
      </c>
      <c r="BY153" s="77">
        <v>1</v>
      </c>
      <c r="BZ153" s="77">
        <v>13796</v>
      </c>
      <c r="CA153" s="77">
        <v>0</v>
      </c>
      <c r="CB153" s="77">
        <v>3</v>
      </c>
      <c r="CC153" s="77">
        <v>18</v>
      </c>
      <c r="CD153" s="76" t="s">
        <v>219</v>
      </c>
      <c r="CE153" s="102">
        <v>45079.6964467593</v>
      </c>
      <c r="CF153" s="75" t="s">
        <v>389</v>
      </c>
      <c r="CG153" s="103">
        <v>45079.6951344792</v>
      </c>
      <c r="CH153" s="104">
        <v>0.695127314814815</v>
      </c>
      <c r="CI153" s="75" t="s">
        <v>389</v>
      </c>
      <c r="CJ153" s="76" t="s">
        <v>390</v>
      </c>
      <c r="CK153" s="76" t="s">
        <v>234</v>
      </c>
      <c r="CL153" s="76" t="s">
        <v>234</v>
      </c>
      <c r="CM153" s="76" t="s">
        <v>225</v>
      </c>
      <c r="CN153" s="76" t="s">
        <v>225</v>
      </c>
      <c r="CO153" s="76" t="s">
        <v>366</v>
      </c>
      <c r="CP153" s="76" t="s">
        <v>225</v>
      </c>
      <c r="CQ153" s="76" t="s">
        <v>391</v>
      </c>
      <c r="CR153" s="76" t="s">
        <v>240</v>
      </c>
      <c r="CS153" s="76" t="s">
        <v>234</v>
      </c>
      <c r="CT153" s="76" t="s">
        <v>229</v>
      </c>
      <c r="CU153" s="76" t="s">
        <v>234</v>
      </c>
      <c r="CV153" s="76" t="s">
        <v>225</v>
      </c>
      <c r="CW153" s="76" t="s">
        <v>234</v>
      </c>
      <c r="CX153" s="76" t="s">
        <v>225</v>
      </c>
      <c r="CY153" s="76" t="s">
        <v>234</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45079.6951933565</v>
      </c>
      <c r="DP153" s="103">
        <v>45079.6951344792</v>
      </c>
      <c r="DQ153" s="76" t="s">
        <v>877</v>
      </c>
      <c r="DR153"/>
    </row>
    <row r="154" s="41" customFormat="1" spans="1:122">
      <c r="A154" s="43" t="s">
        <v>442</v>
      </c>
      <c r="B154" s="45">
        <v>44874</v>
      </c>
      <c r="C154" s="45">
        <v>44874</v>
      </c>
      <c r="D154" s="46" t="s">
        <v>857</v>
      </c>
      <c r="E154" s="46" t="s">
        <v>366</v>
      </c>
      <c r="F154" s="46" t="s">
        <v>367</v>
      </c>
      <c r="G154" s="46" t="s">
        <v>209</v>
      </c>
      <c r="H154" s="47">
        <v>1</v>
      </c>
      <c r="I154" s="47">
        <v>0</v>
      </c>
      <c r="J154" s="46" t="s">
        <v>234</v>
      </c>
      <c r="K154" s="46" t="s">
        <v>369</v>
      </c>
      <c r="L154" s="46" t="s">
        <v>369</v>
      </c>
      <c r="M154" s="45">
        <v>44874</v>
      </c>
      <c r="N154" s="46" t="s">
        <v>858</v>
      </c>
      <c r="O154" s="46" t="s">
        <v>366</v>
      </c>
      <c r="P154" s="47">
        <v>0</v>
      </c>
      <c r="Q154" s="46" t="s">
        <v>859</v>
      </c>
      <c r="R154" s="46" t="s">
        <v>860</v>
      </c>
      <c r="S154" s="47">
        <v>96</v>
      </c>
      <c r="T154" s="46" t="s">
        <v>861</v>
      </c>
      <c r="U154" s="47">
        <v>1</v>
      </c>
      <c r="V154" s="46" t="s">
        <v>209</v>
      </c>
      <c r="W154" s="46" t="s">
        <v>374</v>
      </c>
      <c r="X154" s="46" t="s">
        <v>234</v>
      </c>
      <c r="Y154" s="46" t="s">
        <v>375</v>
      </c>
      <c r="Z154" s="46" t="s">
        <v>376</v>
      </c>
      <c r="AA154" s="46" t="s">
        <v>377</v>
      </c>
      <c r="AB154" s="46" t="s">
        <v>409</v>
      </c>
      <c r="AC154" s="47">
        <v>896</v>
      </c>
      <c r="AD154" s="46" t="s">
        <v>379</v>
      </c>
      <c r="AE154" s="62">
        <v>44875.1704513889</v>
      </c>
      <c r="AF154" s="46" t="s">
        <v>410</v>
      </c>
      <c r="AG154" s="46" t="s">
        <v>381</v>
      </c>
      <c r="AH154" s="46" t="s">
        <v>212</v>
      </c>
      <c r="AI154" s="46" t="s">
        <v>213</v>
      </c>
      <c r="AJ154" s="46" t="s">
        <v>210</v>
      </c>
      <c r="AK154" s="46" t="s">
        <v>366</v>
      </c>
      <c r="AL154" s="46" t="s">
        <v>382</v>
      </c>
      <c r="AM154" s="46" t="s">
        <v>366</v>
      </c>
      <c r="AN154" s="46" t="s">
        <v>233</v>
      </c>
      <c r="AO154" s="46" t="s">
        <v>366</v>
      </c>
      <c r="AP154" s="46" t="s">
        <v>379</v>
      </c>
      <c r="AQ154" s="46" t="s">
        <v>379</v>
      </c>
      <c r="AR154" s="46" t="s">
        <v>411</v>
      </c>
      <c r="AS154" s="46" t="s">
        <v>366</v>
      </c>
      <c r="AT154" s="46" t="s">
        <v>366</v>
      </c>
      <c r="AU154" s="47">
        <v>0</v>
      </c>
      <c r="AV154" s="46" t="s">
        <v>366</v>
      </c>
      <c r="AW154" s="46" t="s">
        <v>366</v>
      </c>
      <c r="AX154" s="46" t="s">
        <v>366</v>
      </c>
      <c r="AY154" s="46" t="s">
        <v>874</v>
      </c>
      <c r="AZ154" s="46" t="s">
        <v>875</v>
      </c>
      <c r="BA154" s="46" t="s">
        <v>232</v>
      </c>
      <c r="BB154" s="46" t="s">
        <v>379</v>
      </c>
      <c r="BC154" s="46" t="s">
        <v>382</v>
      </c>
      <c r="BD154" s="46" t="s">
        <v>876</v>
      </c>
      <c r="BE154" s="46" t="s">
        <v>382</v>
      </c>
      <c r="BF154" s="46" t="s">
        <v>415</v>
      </c>
      <c r="BG154" s="46" t="s">
        <v>387</v>
      </c>
      <c r="BH154" s="46" t="s">
        <v>240</v>
      </c>
      <c r="BI154" s="46" t="s">
        <v>234</v>
      </c>
      <c r="BJ154" s="46" t="s">
        <v>234</v>
      </c>
      <c r="BK154" s="46" t="s">
        <v>234</v>
      </c>
      <c r="BL154" s="46" t="s">
        <v>234</v>
      </c>
      <c r="BM154" s="46" t="s">
        <v>529</v>
      </c>
      <c r="BN154" s="46" t="s">
        <v>529</v>
      </c>
      <c r="BO154" s="46" t="s">
        <v>529</v>
      </c>
      <c r="BP154" s="46" t="s">
        <v>366</v>
      </c>
      <c r="BQ154" s="46" t="s">
        <v>366</v>
      </c>
      <c r="BR154" s="46" t="s">
        <v>366</v>
      </c>
      <c r="BS154" s="46" t="s">
        <v>523</v>
      </c>
      <c r="BT154" s="46" t="s">
        <v>382</v>
      </c>
      <c r="BU154" s="46" t="s">
        <v>388</v>
      </c>
      <c r="BV154" s="46" t="s">
        <v>382</v>
      </c>
      <c r="BW154" s="46" t="s">
        <v>523</v>
      </c>
      <c r="BX154" s="46" t="s">
        <v>382</v>
      </c>
      <c r="BY154" s="47">
        <v>17</v>
      </c>
      <c r="BZ154" s="47">
        <v>13796</v>
      </c>
      <c r="CA154" s="47">
        <v>0</v>
      </c>
      <c r="CB154" s="47">
        <v>28</v>
      </c>
      <c r="CC154" s="47">
        <v>12</v>
      </c>
      <c r="CD154" s="46" t="s">
        <v>219</v>
      </c>
      <c r="CE154" s="62">
        <v>45083.6694791667</v>
      </c>
      <c r="CF154" s="45" t="s">
        <v>389</v>
      </c>
      <c r="CG154" s="66">
        <v>45083.6667941898</v>
      </c>
      <c r="CH154" s="67">
        <v>0.666793981481482</v>
      </c>
      <c r="CI154" s="45" t="s">
        <v>389</v>
      </c>
      <c r="CJ154" s="46" t="s">
        <v>390</v>
      </c>
      <c r="CK154" s="46" t="s">
        <v>234</v>
      </c>
      <c r="CL154" s="46" t="s">
        <v>234</v>
      </c>
      <c r="CM154" s="46" t="s">
        <v>225</v>
      </c>
      <c r="CN154" s="46" t="s">
        <v>225</v>
      </c>
      <c r="CO154" s="46" t="s">
        <v>366</v>
      </c>
      <c r="CP154" s="46" t="s">
        <v>225</v>
      </c>
      <c r="CQ154" s="46" t="s">
        <v>391</v>
      </c>
      <c r="CR154" s="46" t="s">
        <v>240</v>
      </c>
      <c r="CS154" s="46" t="s">
        <v>234</v>
      </c>
      <c r="CT154" s="46" t="s">
        <v>229</v>
      </c>
      <c r="CU154" s="46" t="s">
        <v>234</v>
      </c>
      <c r="CV154" s="46" t="s">
        <v>225</v>
      </c>
      <c r="CW154" s="46" t="s">
        <v>234</v>
      </c>
      <c r="CX154" s="46" t="s">
        <v>225</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45083.6668558218</v>
      </c>
      <c r="DP154" s="66">
        <v>45083.6667941898</v>
      </c>
      <c r="DQ154" s="46" t="s">
        <v>877</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893</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894</v>
      </c>
      <c r="J162" s="41" t="s">
        <v>895</v>
      </c>
      <c r="O162" s="41" t="s">
        <v>448</v>
      </c>
    </row>
    <row r="163" s="41" customFormat="1" spans="1:15">
      <c r="A163" s="79">
        <v>1</v>
      </c>
      <c r="B163" s="80" t="s">
        <v>896</v>
      </c>
      <c r="C163" s="81"/>
      <c r="D163" s="81"/>
      <c r="E163" s="81"/>
      <c r="F163" s="81"/>
      <c r="G163" s="81"/>
      <c r="H163" s="81"/>
      <c r="I163" s="92"/>
      <c r="J163" s="93" t="s">
        <v>896</v>
      </c>
      <c r="K163" s="81"/>
      <c r="L163" s="81"/>
      <c r="M163" s="81"/>
      <c r="N163" s="81"/>
      <c r="O163" s="94">
        <f t="shared" ref="O163:O181" si="16">MATCH(J163,$B$163:$B$178,0)</f>
        <v>1</v>
      </c>
    </row>
    <row r="164" s="41" customFormat="1" spans="1:15">
      <c r="A164" s="82">
        <v>2</v>
      </c>
      <c r="B164" s="83" t="s">
        <v>897</v>
      </c>
      <c r="C164" s="84"/>
      <c r="D164" s="84"/>
      <c r="E164" s="84"/>
      <c r="F164" s="84"/>
      <c r="G164" s="84"/>
      <c r="H164" s="84"/>
      <c r="I164" s="95"/>
      <c r="J164" s="96" t="s">
        <v>897</v>
      </c>
      <c r="K164" s="84"/>
      <c r="L164" s="84"/>
      <c r="M164" s="84"/>
      <c r="N164" s="84"/>
      <c r="O164" s="97">
        <f t="shared" si="16"/>
        <v>2</v>
      </c>
    </row>
    <row r="165" s="41" customFormat="1" spans="1:15">
      <c r="A165" s="82">
        <v>3</v>
      </c>
      <c r="B165" s="83" t="s">
        <v>898</v>
      </c>
      <c r="C165" s="84"/>
      <c r="D165" s="84"/>
      <c r="E165" s="84"/>
      <c r="F165" s="84"/>
      <c r="G165" s="84"/>
      <c r="H165" s="84"/>
      <c r="I165" s="95"/>
      <c r="J165" s="96" t="s">
        <v>898</v>
      </c>
      <c r="K165" s="84"/>
      <c r="L165" s="84"/>
      <c r="M165" s="84"/>
      <c r="N165" s="84"/>
      <c r="O165" s="97">
        <f t="shared" si="16"/>
        <v>3</v>
      </c>
    </row>
    <row r="166" s="41" customFormat="1" spans="1:15">
      <c r="A166" s="82">
        <v>4</v>
      </c>
      <c r="B166" s="83" t="s">
        <v>899</v>
      </c>
      <c r="C166" s="84"/>
      <c r="D166" s="84"/>
      <c r="E166" s="84"/>
      <c r="F166" s="84"/>
      <c r="G166" s="84"/>
      <c r="H166" s="84"/>
      <c r="I166" s="95"/>
      <c r="J166" s="96" t="s">
        <v>899</v>
      </c>
      <c r="K166" s="84"/>
      <c r="L166" s="84"/>
      <c r="M166" s="84"/>
      <c r="N166" s="84"/>
      <c r="O166" s="97">
        <f t="shared" si="16"/>
        <v>4</v>
      </c>
    </row>
    <row r="167" s="41" customFormat="1" spans="1:15">
      <c r="A167" s="82">
        <v>5</v>
      </c>
      <c r="B167" s="83" t="s">
        <v>900</v>
      </c>
      <c r="C167" s="84"/>
      <c r="D167" s="84"/>
      <c r="E167" s="84"/>
      <c r="F167" s="84"/>
      <c r="G167" s="84"/>
      <c r="H167" s="84"/>
      <c r="I167" s="95"/>
      <c r="J167" s="96" t="s">
        <v>900</v>
      </c>
      <c r="K167" s="84"/>
      <c r="L167" s="84"/>
      <c r="M167" s="84"/>
      <c r="N167" s="84"/>
      <c r="O167" s="97">
        <f t="shared" si="16"/>
        <v>5</v>
      </c>
    </row>
    <row r="168" s="41" customFormat="1" spans="1:15">
      <c r="A168" s="82">
        <v>6</v>
      </c>
      <c r="B168" s="83" t="s">
        <v>901</v>
      </c>
      <c r="C168" s="84"/>
      <c r="D168" s="84"/>
      <c r="E168" s="84"/>
      <c r="F168" s="84"/>
      <c r="G168" s="84"/>
      <c r="H168" s="84"/>
      <c r="I168" s="95"/>
      <c r="J168" s="96" t="s">
        <v>901</v>
      </c>
      <c r="K168" s="84"/>
      <c r="L168" s="84"/>
      <c r="M168" s="84"/>
      <c r="N168" s="84"/>
      <c r="O168" s="97">
        <f t="shared" si="16"/>
        <v>6</v>
      </c>
    </row>
    <row r="169" s="41" customFormat="1" spans="1:15">
      <c r="A169" s="82">
        <v>7</v>
      </c>
      <c r="B169" s="83" t="s">
        <v>902</v>
      </c>
      <c r="C169" s="84"/>
      <c r="D169" s="84"/>
      <c r="E169" s="84"/>
      <c r="F169" s="84"/>
      <c r="G169" s="84"/>
      <c r="H169" s="84"/>
      <c r="I169" s="95"/>
      <c r="J169" s="96" t="s">
        <v>902</v>
      </c>
      <c r="K169" s="84"/>
      <c r="L169" s="84"/>
      <c r="M169" s="84"/>
      <c r="N169" s="84"/>
      <c r="O169" s="97">
        <f t="shared" si="16"/>
        <v>7</v>
      </c>
    </row>
    <row r="170" s="41" customFormat="1" spans="1:15">
      <c r="A170" s="82">
        <v>8</v>
      </c>
      <c r="B170" s="83" t="s">
        <v>903</v>
      </c>
      <c r="C170" s="84"/>
      <c r="D170" s="84"/>
      <c r="E170" s="84"/>
      <c r="F170" s="84"/>
      <c r="G170" s="84"/>
      <c r="H170" s="84"/>
      <c r="I170" s="95"/>
      <c r="J170" s="96" t="s">
        <v>903</v>
      </c>
      <c r="K170" s="84"/>
      <c r="L170" s="84"/>
      <c r="M170" s="84"/>
      <c r="N170" s="84"/>
      <c r="O170" s="97">
        <f t="shared" si="16"/>
        <v>8</v>
      </c>
    </row>
    <row r="171" s="41" customFormat="1" spans="1:15">
      <c r="A171" s="82">
        <v>9</v>
      </c>
      <c r="B171" s="83" t="s">
        <v>904</v>
      </c>
      <c r="C171" s="84"/>
      <c r="D171" s="84"/>
      <c r="E171" s="84"/>
      <c r="F171" s="84"/>
      <c r="G171" s="84"/>
      <c r="H171" s="84"/>
      <c r="I171" s="95"/>
      <c r="J171" s="96" t="s">
        <v>904</v>
      </c>
      <c r="K171" s="84"/>
      <c r="L171" s="84"/>
      <c r="M171" s="84"/>
      <c r="N171" s="84"/>
      <c r="O171" s="97">
        <f t="shared" si="16"/>
        <v>9</v>
      </c>
    </row>
    <row r="172" s="41" customFormat="1" spans="1:15">
      <c r="A172" s="82">
        <v>10</v>
      </c>
      <c r="B172" s="83" t="s">
        <v>905</v>
      </c>
      <c r="C172" s="84"/>
      <c r="D172" s="84"/>
      <c r="E172" s="84"/>
      <c r="F172" s="84"/>
      <c r="G172" s="84"/>
      <c r="H172" s="84"/>
      <c r="I172" s="95"/>
      <c r="J172" s="96" t="s">
        <v>905</v>
      </c>
      <c r="K172" s="84"/>
      <c r="L172" s="84"/>
      <c r="M172" s="84"/>
      <c r="N172" s="84"/>
      <c r="O172" s="97">
        <f t="shared" si="16"/>
        <v>10</v>
      </c>
    </row>
    <row r="173" s="41" customFormat="1" spans="1:15">
      <c r="A173" s="82">
        <v>11</v>
      </c>
      <c r="B173" s="83" t="s">
        <v>906</v>
      </c>
      <c r="C173" s="85"/>
      <c r="D173" s="85"/>
      <c r="E173" s="85"/>
      <c r="F173" s="85"/>
      <c r="G173" s="85"/>
      <c r="H173" s="85"/>
      <c r="I173" s="85"/>
      <c r="J173" s="96" t="s">
        <v>906</v>
      </c>
      <c r="K173" s="85"/>
      <c r="L173" s="85"/>
      <c r="M173" s="85"/>
      <c r="N173" s="85"/>
      <c r="O173" s="112">
        <f t="shared" si="16"/>
        <v>11</v>
      </c>
    </row>
    <row r="174" spans="1:122">
      <c r="A174" s="82">
        <v>12</v>
      </c>
      <c r="B174" s="83" t="s">
        <v>907</v>
      </c>
      <c r="C174" s="86"/>
      <c r="D174" s="86"/>
      <c r="E174" s="86"/>
      <c r="F174" s="86"/>
      <c r="G174" s="87"/>
      <c r="H174" s="87"/>
      <c r="I174" s="86"/>
      <c r="J174" s="96" t="s">
        <v>907</v>
      </c>
      <c r="K174" s="86"/>
      <c r="L174" s="98"/>
      <c r="M174" s="86"/>
      <c r="N174" s="86"/>
      <c r="O174" s="112">
        <f t="shared" si="16"/>
        <v>12</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13</v>
      </c>
      <c r="B175" s="83" t="s">
        <v>908</v>
      </c>
      <c r="C175" s="86"/>
      <c r="D175" s="86"/>
      <c r="E175" s="86"/>
      <c r="F175" s="86"/>
      <c r="G175" s="87"/>
      <c r="H175" s="87"/>
      <c r="I175" s="86"/>
      <c r="J175" s="96" t="s">
        <v>908</v>
      </c>
      <c r="K175" s="86"/>
      <c r="L175" s="98"/>
      <c r="M175" s="86"/>
      <c r="N175" s="86"/>
      <c r="O175" s="112">
        <f t="shared" si="16"/>
        <v>13</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14</v>
      </c>
      <c r="B176" s="83" t="s">
        <v>909</v>
      </c>
      <c r="C176" s="86"/>
      <c r="D176" s="86"/>
      <c r="E176" s="86"/>
      <c r="F176" s="86"/>
      <c r="G176" s="87"/>
      <c r="H176" s="87"/>
      <c r="I176" s="86"/>
      <c r="J176" s="96" t="s">
        <v>909</v>
      </c>
      <c r="K176" s="86"/>
      <c r="L176" s="98"/>
      <c r="M176" s="86"/>
      <c r="N176" s="86"/>
      <c r="O176" s="112">
        <f t="shared" si="16"/>
        <v>14</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15</v>
      </c>
      <c r="B177" s="83" t="s">
        <v>910</v>
      </c>
      <c r="C177" s="86"/>
      <c r="D177" s="86"/>
      <c r="E177" s="86"/>
      <c r="F177" s="86"/>
      <c r="G177" s="87"/>
      <c r="H177" s="87"/>
      <c r="I177" s="86"/>
      <c r="J177" s="96" t="s">
        <v>910</v>
      </c>
      <c r="K177" s="86"/>
      <c r="L177" s="98"/>
      <c r="M177" s="86"/>
      <c r="N177" s="86"/>
      <c r="O177" s="112">
        <f t="shared" si="16"/>
        <v>15</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8">
        <v>16</v>
      </c>
      <c r="B178" s="89" t="s">
        <v>911</v>
      </c>
      <c r="C178" s="90"/>
      <c r="D178" s="90"/>
      <c r="E178" s="90"/>
      <c r="F178" s="90"/>
      <c r="G178" s="91"/>
      <c r="H178" s="91"/>
      <c r="I178" s="90"/>
      <c r="J178" s="99" t="s">
        <v>911</v>
      </c>
      <c r="K178" s="90"/>
      <c r="L178" s="100"/>
      <c r="M178" s="90"/>
      <c r="N178" s="90"/>
      <c r="O178" s="115">
        <f t="shared" si="16"/>
        <v>16</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51"/>
      <c r="B179" s="51"/>
      <c r="C179" s="52"/>
      <c r="D179" s="52"/>
      <c r="E179" s="52"/>
      <c r="F179" s="52"/>
      <c r="G179" s="53"/>
      <c r="H179" s="53"/>
      <c r="I179" s="52"/>
      <c r="J179" s="52"/>
      <c r="K179" s="52"/>
      <c r="L179" s="51"/>
      <c r="M179" s="52"/>
      <c r="N179" s="52"/>
      <c r="O179" s="53"/>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51"/>
      <c r="B180" s="51"/>
      <c r="C180" s="52"/>
      <c r="D180" s="52"/>
      <c r="E180" s="52"/>
      <c r="F180" s="52"/>
      <c r="G180" s="53"/>
      <c r="H180" s="53"/>
      <c r="I180" s="52"/>
      <c r="J180" s="52"/>
      <c r="K180" s="52"/>
      <c r="L180" s="51"/>
      <c r="M180" s="52"/>
      <c r="N180" s="52"/>
      <c r="O180" s="53"/>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51"/>
      <c r="B181" s="51"/>
      <c r="C181" s="52"/>
      <c r="D181" s="52"/>
      <c r="E181" s="52"/>
      <c r="F181" s="52"/>
      <c r="G181" s="53"/>
      <c r="H181" s="53"/>
      <c r="I181" s="52"/>
      <c r="J181" s="52"/>
      <c r="K181" s="52"/>
      <c r="L181" s="51"/>
      <c r="M181" s="52"/>
      <c r="N181" s="52"/>
      <c r="O181" s="53"/>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51"/>
      <c r="B182" s="51"/>
      <c r="C182" s="52"/>
      <c r="D182" s="52"/>
      <c r="E182" s="52"/>
      <c r="F182" s="52"/>
      <c r="G182" s="53"/>
      <c r="H182" s="53"/>
      <c r="I182" s="52"/>
      <c r="J182" s="52"/>
      <c r="K182" s="52"/>
      <c r="L182" s="51"/>
      <c r="M182" s="52"/>
      <c r="N182" s="52"/>
      <c r="O182" s="53"/>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51"/>
      <c r="B183" s="51"/>
      <c r="C183" s="52"/>
      <c r="D183" s="52"/>
      <c r="E183" s="52"/>
      <c r="F183" s="52"/>
      <c r="G183" s="53"/>
      <c r="H183" s="53"/>
      <c r="I183" s="52"/>
      <c r="J183" s="52"/>
      <c r="K183" s="52"/>
      <c r="L183" s="51"/>
      <c r="M183" s="52"/>
      <c r="N183" s="52"/>
      <c r="O183" s="53"/>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c r="BU200" s="43"/>
      <c r="BV200" s="43"/>
      <c r="BW200" s="43"/>
      <c r="BX200" s="43"/>
      <c r="BY200" s="43"/>
      <c r="BZ200" s="43"/>
      <c r="CA200" s="43"/>
      <c r="CB200" s="43"/>
      <c r="CC200" s="43"/>
      <c r="CD200" s="43"/>
      <c r="CE200" s="43"/>
      <c r="CF200" s="43"/>
      <c r="CG200" s="43"/>
      <c r="CH200" s="43"/>
      <c r="CI200" s="43"/>
      <c r="CJ200" s="43"/>
      <c r="CK200" s="43"/>
      <c r="CL200" s="43"/>
      <c r="CM200" s="43"/>
      <c r="CN200" s="43"/>
      <c r="CO200" s="43"/>
      <c r="CP200" s="43"/>
      <c r="CQ200" s="43"/>
      <c r="CR200" s="43"/>
      <c r="CS200" s="43"/>
      <c r="CT200" s="43"/>
      <c r="CU200" s="43"/>
      <c r="CV200" s="43"/>
      <c r="CW200" s="43"/>
      <c r="CX200" s="43"/>
      <c r="CY200" s="43"/>
      <c r="CZ200" s="43"/>
      <c r="DA200" s="43"/>
      <c r="DB200" s="43"/>
      <c r="DC200" s="43"/>
      <c r="DD200" s="43"/>
      <c r="DE200" s="43"/>
      <c r="DF200" s="43"/>
      <c r="DG200" s="43"/>
      <c r="DH200" s="43"/>
      <c r="DI200" s="43"/>
      <c r="DJ200" s="43"/>
      <c r="DK200" s="43"/>
      <c r="DL200" s="43"/>
      <c r="DM200" s="43"/>
      <c r="DN200" s="43"/>
      <c r="DO200" s="43"/>
      <c r="DP200" s="43"/>
      <c r="DQ200" s="43"/>
      <c r="DR200" s="43"/>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6" man="1"/>
  </col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70" zoomScaleNormal="70" zoomScaleSheetLayoutView="70" workbookViewId="0">
      <selection activeCell="E36" sqref="E36"/>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909</v>
      </c>
      <c r="B2" s="28"/>
      <c r="C2" s="28"/>
      <c r="D2" s="29"/>
      <c r="E2" s="30" t="s">
        <v>909</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26300651100</v>
      </c>
      <c r="C8" s="33"/>
      <c r="D8" s="33"/>
      <c r="E8" s="34" t="s">
        <v>465</v>
      </c>
      <c r="F8" s="36" t="str">
        <f>MIDB($E$2,9,11)</f>
        <v>26300651100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0000795</v>
      </c>
      <c r="C12" s="33"/>
      <c r="D12" s="33"/>
      <c r="E12" s="34" t="s">
        <v>469</v>
      </c>
      <c r="F12" s="36" t="str">
        <f>MIDB($E$2,20,7)</f>
        <v>0000795</v>
      </c>
      <c r="G12" s="34"/>
      <c r="H12" s="34"/>
    </row>
    <row r="13" spans="1:8">
      <c r="A13" s="33" t="s">
        <v>470</v>
      </c>
      <c r="B13" s="35" t="str">
        <f>MIDB($A$2,27,11)</f>
        <v>26300651101</v>
      </c>
      <c r="C13" s="33"/>
      <c r="D13" s="33"/>
      <c r="E13" s="34" t="s">
        <v>470</v>
      </c>
      <c r="F13" s="36" t="str">
        <f>MIDB($E$2,27,11)</f>
        <v>26300651101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0000795</v>
      </c>
      <c r="C17" s="33"/>
      <c r="D17" s="33"/>
      <c r="E17" s="34" t="s">
        <v>471</v>
      </c>
      <c r="F17" s="36" t="str">
        <f>MIDB($E$2,38,7)</f>
        <v>0000795</v>
      </c>
      <c r="G17" s="34"/>
      <c r="H17" s="34"/>
    </row>
    <row r="18" spans="1:8">
      <c r="A18" s="33" t="s">
        <v>472</v>
      </c>
      <c r="B18" s="35" t="str">
        <f>MIDB($A$2,45,8)</f>
        <v>     401</v>
      </c>
      <c r="C18" s="33"/>
      <c r="D18" s="33"/>
      <c r="E18" s="34" t="s">
        <v>472</v>
      </c>
      <c r="F18" s="36" t="str">
        <f>MIDB($E$2,45,8)</f>
        <v>     401</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0101</v>
      </c>
      <c r="C25" s="33"/>
      <c r="D25" s="33"/>
      <c r="E25" s="34" t="s">
        <v>479</v>
      </c>
      <c r="F25" s="36" t="str">
        <f>MIDB($E$2,65,4)</f>
        <v>0101</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7</v>
      </c>
      <c r="C29" s="33"/>
      <c r="D29" s="33"/>
      <c r="E29" s="34" t="s">
        <v>482</v>
      </c>
      <c r="F29" s="37" t="str">
        <f>MIDB($E$2,73,1)</f>
        <v>7</v>
      </c>
      <c r="G29" s="34"/>
      <c r="H29" s="34"/>
    </row>
    <row r="30" spans="1:8">
      <c r="A30" s="33" t="s">
        <v>483</v>
      </c>
      <c r="B30" s="37" t="str">
        <f>MIDB($A$2,74,1)</f>
        <v>7</v>
      </c>
      <c r="C30" s="33"/>
      <c r="D30" s="33"/>
      <c r="E30" s="34" t="s">
        <v>483</v>
      </c>
      <c r="F30" s="37" t="str">
        <f>MIDB($E$2,74,1)</f>
        <v>7</v>
      </c>
      <c r="G30" s="34"/>
      <c r="H30" s="34"/>
    </row>
    <row r="31" spans="1:8">
      <c r="A31" s="33" t="s">
        <v>484</v>
      </c>
      <c r="B31" s="37" t="str">
        <f>MIDB($A$2,75,1)</f>
        <v>7</v>
      </c>
      <c r="C31" s="33"/>
      <c r="D31" s="33"/>
      <c r="E31" s="34" t="s">
        <v>484</v>
      </c>
      <c r="F31" s="37" t="str">
        <f>MIDB($E$2,75,1)</f>
        <v>7</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013796</v>
      </c>
      <c r="C44" s="38"/>
      <c r="D44" s="38"/>
      <c r="E44" s="39" t="s">
        <v>495</v>
      </c>
      <c r="F44" s="36" t="str">
        <f>MIDB($E$2,105,6)</f>
        <v>013796</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91"/>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912</v>
      </c>
    </row>
    <row r="3" ht="30.75" spans="1:8">
      <c r="A3" s="23" t="s">
        <v>913</v>
      </c>
      <c r="H3" s="41" t="s">
        <v>914</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915</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513</v>
      </c>
      <c r="D70" s="76" t="s">
        <v>366</v>
      </c>
      <c r="E70" s="76" t="s">
        <v>367</v>
      </c>
      <c r="F70" s="76" t="s">
        <v>368</v>
      </c>
      <c r="G70" s="77">
        <v>1</v>
      </c>
      <c r="H70" s="77">
        <v>0</v>
      </c>
      <c r="I70" s="76" t="s">
        <v>234</v>
      </c>
      <c r="J70" s="76" t="s">
        <v>369</v>
      </c>
      <c r="K70" s="76" t="s">
        <v>369</v>
      </c>
      <c r="L70" s="75">
        <v>44874</v>
      </c>
      <c r="M70" s="76" t="s">
        <v>514</v>
      </c>
      <c r="N70" s="76" t="s">
        <v>366</v>
      </c>
      <c r="O70" s="77">
        <v>0</v>
      </c>
      <c r="P70" s="76" t="s">
        <v>515</v>
      </c>
      <c r="Q70" s="76" t="s">
        <v>516</v>
      </c>
      <c r="R70" s="77">
        <v>25</v>
      </c>
      <c r="S70" s="76" t="s">
        <v>517</v>
      </c>
      <c r="T70" s="77">
        <v>5</v>
      </c>
      <c r="U70" s="76" t="s">
        <v>368</v>
      </c>
      <c r="V70" s="76" t="s">
        <v>374</v>
      </c>
      <c r="W70" s="76" t="s">
        <v>234</v>
      </c>
      <c r="X70" s="76" t="s">
        <v>375</v>
      </c>
      <c r="Y70" s="76" t="s">
        <v>376</v>
      </c>
      <c r="Z70" s="76" t="s">
        <v>377</v>
      </c>
      <c r="AA70" s="76" t="s">
        <v>518</v>
      </c>
      <c r="AB70" s="77">
        <v>125</v>
      </c>
      <c r="AC70" s="76" t="s">
        <v>379</v>
      </c>
      <c r="AD70" s="102">
        <v>44875.1368981482</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862</v>
      </c>
      <c r="AY70" s="76" t="s">
        <v>863</v>
      </c>
      <c r="AZ70" s="76" t="s">
        <v>232</v>
      </c>
      <c r="BA70" s="76" t="s">
        <v>379</v>
      </c>
      <c r="BB70" s="76" t="s">
        <v>382</v>
      </c>
      <c r="BC70" s="76" t="s">
        <v>864</v>
      </c>
      <c r="BD70" s="76" t="s">
        <v>382</v>
      </c>
      <c r="BE70" s="76" t="s">
        <v>415</v>
      </c>
      <c r="BF70" s="76" t="s">
        <v>387</v>
      </c>
      <c r="BG70" s="76" t="s">
        <v>240</v>
      </c>
      <c r="BH70" s="76" t="s">
        <v>234</v>
      </c>
      <c r="BI70" s="76" t="s">
        <v>234</v>
      </c>
      <c r="BJ70" s="76" t="s">
        <v>234</v>
      </c>
      <c r="BK70" s="76" t="s">
        <v>234</v>
      </c>
      <c r="BL70" s="76" t="s">
        <v>529</v>
      </c>
      <c r="BM70" s="76" t="s">
        <v>529</v>
      </c>
      <c r="BN70" s="76" t="s">
        <v>529</v>
      </c>
      <c r="BO70" s="76" t="s">
        <v>366</v>
      </c>
      <c r="BP70" s="76" t="s">
        <v>366</v>
      </c>
      <c r="BQ70" s="76" t="s">
        <v>366</v>
      </c>
      <c r="BR70" s="76" t="s">
        <v>522</v>
      </c>
      <c r="BS70" s="76" t="s">
        <v>382</v>
      </c>
      <c r="BT70" s="76" t="s">
        <v>523</v>
      </c>
      <c r="BU70" s="76" t="s">
        <v>382</v>
      </c>
      <c r="BV70" s="76" t="s">
        <v>523</v>
      </c>
      <c r="BW70" s="76" t="s">
        <v>382</v>
      </c>
      <c r="BX70" s="77">
        <v>1</v>
      </c>
      <c r="BY70" s="77">
        <v>7925</v>
      </c>
      <c r="BZ70" s="77">
        <v>0</v>
      </c>
      <c r="CA70" s="77">
        <v>6</v>
      </c>
      <c r="CB70" s="77">
        <v>4</v>
      </c>
      <c r="CC70" s="76" t="s">
        <v>219</v>
      </c>
      <c r="CD70" s="102">
        <v>45079.6965740741</v>
      </c>
      <c r="CE70" s="75" t="s">
        <v>389</v>
      </c>
      <c r="CF70" s="103">
        <v>45079.6952520023</v>
      </c>
      <c r="CG70" s="104">
        <v>0.695243055555556</v>
      </c>
      <c r="CH70" s="75" t="s">
        <v>389</v>
      </c>
      <c r="CI70" s="76" t="s">
        <v>390</v>
      </c>
      <c r="CJ70" s="76" t="s">
        <v>234</v>
      </c>
      <c r="CK70" s="76" t="s">
        <v>234</v>
      </c>
      <c r="CL70" s="76" t="s">
        <v>225</v>
      </c>
      <c r="CM70" s="76" t="s">
        <v>225</v>
      </c>
      <c r="CN70" s="76" t="s">
        <v>366</v>
      </c>
      <c r="CO70" s="76" t="s">
        <v>225</v>
      </c>
      <c r="CP70" s="76" t="s">
        <v>391</v>
      </c>
      <c r="CQ70" s="76" t="s">
        <v>240</v>
      </c>
      <c r="CR70" s="76" t="s">
        <v>225</v>
      </c>
      <c r="CS70" s="76" t="s">
        <v>229</v>
      </c>
      <c r="CT70" s="76" t="s">
        <v>234</v>
      </c>
      <c r="CU70" s="76" t="s">
        <v>225</v>
      </c>
      <c r="CV70" s="76" t="s">
        <v>234</v>
      </c>
      <c r="CW70" s="76" t="s">
        <v>225</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45079.6953102199</v>
      </c>
      <c r="DO70" s="103">
        <v>45079.6952520023</v>
      </c>
      <c r="DP70" s="76" t="s">
        <v>865</v>
      </c>
    </row>
    <row r="71" spans="1:120">
      <c r="A71" s="75">
        <v>44874</v>
      </c>
      <c r="B71" s="75">
        <v>44874</v>
      </c>
      <c r="C71" s="76" t="s">
        <v>513</v>
      </c>
      <c r="D71" s="76" t="s">
        <v>366</v>
      </c>
      <c r="E71" s="76" t="s">
        <v>367</v>
      </c>
      <c r="F71" s="76" t="s">
        <v>393</v>
      </c>
      <c r="G71" s="77">
        <v>1</v>
      </c>
      <c r="H71" s="77">
        <v>0</v>
      </c>
      <c r="I71" s="76" t="s">
        <v>234</v>
      </c>
      <c r="J71" s="76" t="s">
        <v>369</v>
      </c>
      <c r="K71" s="76" t="s">
        <v>369</v>
      </c>
      <c r="L71" s="75">
        <v>44874</v>
      </c>
      <c r="M71" s="76" t="s">
        <v>514</v>
      </c>
      <c r="N71" s="76" t="s">
        <v>366</v>
      </c>
      <c r="O71" s="77">
        <v>0</v>
      </c>
      <c r="P71" s="76" t="s">
        <v>515</v>
      </c>
      <c r="Q71" s="76" t="s">
        <v>516</v>
      </c>
      <c r="R71" s="77">
        <v>25</v>
      </c>
      <c r="S71" s="76" t="s">
        <v>517</v>
      </c>
      <c r="T71" s="77">
        <v>5</v>
      </c>
      <c r="U71" s="76" t="s">
        <v>393</v>
      </c>
      <c r="V71" s="76" t="s">
        <v>374</v>
      </c>
      <c r="W71" s="76" t="s">
        <v>234</v>
      </c>
      <c r="X71" s="76" t="s">
        <v>375</v>
      </c>
      <c r="Y71" s="76" t="s">
        <v>376</v>
      </c>
      <c r="Z71" s="76" t="s">
        <v>377</v>
      </c>
      <c r="AA71" s="76" t="s">
        <v>394</v>
      </c>
      <c r="AB71" s="77">
        <v>125</v>
      </c>
      <c r="AC71" s="76" t="s">
        <v>379</v>
      </c>
      <c r="AD71" s="102">
        <v>44875.1368981482</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866</v>
      </c>
      <c r="AY71" s="76" t="s">
        <v>867</v>
      </c>
      <c r="AZ71" s="76" t="s">
        <v>232</v>
      </c>
      <c r="BA71" s="76" t="s">
        <v>379</v>
      </c>
      <c r="BB71" s="76" t="s">
        <v>382</v>
      </c>
      <c r="BC71" s="76" t="s">
        <v>868</v>
      </c>
      <c r="BD71" s="76" t="s">
        <v>382</v>
      </c>
      <c r="BE71" s="76" t="s">
        <v>528</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522</v>
      </c>
      <c r="BS71" s="76" t="s">
        <v>382</v>
      </c>
      <c r="BT71" s="76" t="s">
        <v>523</v>
      </c>
      <c r="BU71" s="76" t="s">
        <v>382</v>
      </c>
      <c r="BV71" s="76" t="s">
        <v>523</v>
      </c>
      <c r="BW71" s="76" t="s">
        <v>382</v>
      </c>
      <c r="BX71" s="77">
        <v>1</v>
      </c>
      <c r="BY71" s="77">
        <v>7925</v>
      </c>
      <c r="BZ71" s="77">
        <v>0</v>
      </c>
      <c r="CA71" s="77">
        <v>14</v>
      </c>
      <c r="CB71" s="77">
        <v>12</v>
      </c>
      <c r="CC71" s="76" t="s">
        <v>219</v>
      </c>
      <c r="CD71" s="102">
        <v>45079.6965740741</v>
      </c>
      <c r="CE71" s="75" t="s">
        <v>389</v>
      </c>
      <c r="CF71" s="103">
        <v>45079.6952519907</v>
      </c>
      <c r="CG71" s="104">
        <v>0.695243055555556</v>
      </c>
      <c r="CH71" s="75" t="s">
        <v>389</v>
      </c>
      <c r="CI71" s="76" t="s">
        <v>390</v>
      </c>
      <c r="CJ71" s="76" t="s">
        <v>234</v>
      </c>
      <c r="CK71" s="76" t="s">
        <v>234</v>
      </c>
      <c r="CL71" s="76" t="s">
        <v>225</v>
      </c>
      <c r="CM71" s="76" t="s">
        <v>225</v>
      </c>
      <c r="CN71" s="76" t="s">
        <v>366</v>
      </c>
      <c r="CO71" s="76" t="s">
        <v>225</v>
      </c>
      <c r="CP71" s="76" t="s">
        <v>391</v>
      </c>
      <c r="CQ71" s="76" t="s">
        <v>225</v>
      </c>
      <c r="CR71" s="76" t="s">
        <v>234</v>
      </c>
      <c r="CS71" s="76" t="s">
        <v>229</v>
      </c>
      <c r="CT71" s="76" t="s">
        <v>234</v>
      </c>
      <c r="CU71" s="76" t="s">
        <v>225</v>
      </c>
      <c r="CV71" s="76" t="s">
        <v>234</v>
      </c>
      <c r="CW71" s="76" t="s">
        <v>225</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45079.6953101389</v>
      </c>
      <c r="DO71" s="103">
        <v>45079.6952519907</v>
      </c>
      <c r="DP71" s="76" t="s">
        <v>869</v>
      </c>
    </row>
    <row r="72" spans="1:120">
      <c r="A72" s="75">
        <v>44874</v>
      </c>
      <c r="B72" s="75">
        <v>44874</v>
      </c>
      <c r="C72" s="76" t="s">
        <v>513</v>
      </c>
      <c r="D72" s="76" t="s">
        <v>366</v>
      </c>
      <c r="E72" s="76" t="s">
        <v>367</v>
      </c>
      <c r="F72" s="76" t="s">
        <v>401</v>
      </c>
      <c r="G72" s="77">
        <v>1</v>
      </c>
      <c r="H72" s="77">
        <v>0</v>
      </c>
      <c r="I72" s="76" t="s">
        <v>234</v>
      </c>
      <c r="J72" s="76" t="s">
        <v>369</v>
      </c>
      <c r="K72" s="76" t="s">
        <v>369</v>
      </c>
      <c r="L72" s="75">
        <v>44874</v>
      </c>
      <c r="M72" s="76" t="s">
        <v>514</v>
      </c>
      <c r="N72" s="76" t="s">
        <v>366</v>
      </c>
      <c r="O72" s="77">
        <v>0</v>
      </c>
      <c r="P72" s="76" t="s">
        <v>515</v>
      </c>
      <c r="Q72" s="76" t="s">
        <v>516</v>
      </c>
      <c r="R72" s="77">
        <v>25</v>
      </c>
      <c r="S72" s="76" t="s">
        <v>517</v>
      </c>
      <c r="T72" s="77">
        <v>5</v>
      </c>
      <c r="U72" s="76" t="s">
        <v>401</v>
      </c>
      <c r="V72" s="76" t="s">
        <v>374</v>
      </c>
      <c r="W72" s="76" t="s">
        <v>234</v>
      </c>
      <c r="X72" s="76" t="s">
        <v>375</v>
      </c>
      <c r="Y72" s="76" t="s">
        <v>376</v>
      </c>
      <c r="Z72" s="76" t="s">
        <v>377</v>
      </c>
      <c r="AA72" s="76" t="s">
        <v>531</v>
      </c>
      <c r="AB72" s="77">
        <v>125</v>
      </c>
      <c r="AC72" s="76" t="s">
        <v>379</v>
      </c>
      <c r="AD72" s="102">
        <v>44875.1368981482</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870</v>
      </c>
      <c r="AY72" s="76" t="s">
        <v>871</v>
      </c>
      <c r="AZ72" s="76" t="s">
        <v>232</v>
      </c>
      <c r="BA72" s="76" t="s">
        <v>379</v>
      </c>
      <c r="BB72" s="76" t="s">
        <v>382</v>
      </c>
      <c r="BC72" s="76" t="s">
        <v>872</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522</v>
      </c>
      <c r="BS72" s="76" t="s">
        <v>382</v>
      </c>
      <c r="BT72" s="76" t="s">
        <v>523</v>
      </c>
      <c r="BU72" s="76" t="s">
        <v>382</v>
      </c>
      <c r="BV72" s="76" t="s">
        <v>523</v>
      </c>
      <c r="BW72" s="76" t="s">
        <v>382</v>
      </c>
      <c r="BX72" s="77">
        <v>1</v>
      </c>
      <c r="BY72" s="77">
        <v>7925</v>
      </c>
      <c r="BZ72" s="77">
        <v>0</v>
      </c>
      <c r="CA72" s="77">
        <v>13</v>
      </c>
      <c r="CB72" s="77">
        <v>13</v>
      </c>
      <c r="CC72" s="76" t="s">
        <v>219</v>
      </c>
      <c r="CD72" s="102">
        <v>45079.6965740741</v>
      </c>
      <c r="CE72" s="75" t="s">
        <v>389</v>
      </c>
      <c r="CF72" s="103">
        <v>45079.6952520023</v>
      </c>
      <c r="CG72" s="104">
        <v>0.695243055555556</v>
      </c>
      <c r="CH72" s="75" t="s">
        <v>389</v>
      </c>
      <c r="CI72" s="76" t="s">
        <v>390</v>
      </c>
      <c r="CJ72" s="76" t="s">
        <v>234</v>
      </c>
      <c r="CK72" s="76" t="s">
        <v>234</v>
      </c>
      <c r="CL72" s="76" t="s">
        <v>225</v>
      </c>
      <c r="CM72" s="76" t="s">
        <v>225</v>
      </c>
      <c r="CN72" s="76" t="s">
        <v>366</v>
      </c>
      <c r="CO72" s="76" t="s">
        <v>225</v>
      </c>
      <c r="CP72" s="76" t="s">
        <v>391</v>
      </c>
      <c r="CQ72" s="76" t="s">
        <v>225</v>
      </c>
      <c r="CR72" s="76" t="s">
        <v>225</v>
      </c>
      <c r="CS72" s="76" t="s">
        <v>229</v>
      </c>
      <c r="CT72" s="76" t="s">
        <v>234</v>
      </c>
      <c r="CU72" s="76" t="s">
        <v>225</v>
      </c>
      <c r="CV72" s="76" t="s">
        <v>234</v>
      </c>
      <c r="CW72" s="76" t="s">
        <v>225</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45079.6953101852</v>
      </c>
      <c r="DO72" s="103">
        <v>45079.6952520023</v>
      </c>
      <c r="DP72" s="76" t="s">
        <v>873</v>
      </c>
    </row>
    <row r="73" spans="1:120">
      <c r="A73" s="75">
        <v>44874</v>
      </c>
      <c r="B73" s="75">
        <v>44874</v>
      </c>
      <c r="C73" s="76" t="s">
        <v>513</v>
      </c>
      <c r="D73" s="76" t="s">
        <v>366</v>
      </c>
      <c r="E73" s="76" t="s">
        <v>367</v>
      </c>
      <c r="F73" s="76" t="s">
        <v>235</v>
      </c>
      <c r="G73" s="77">
        <v>1</v>
      </c>
      <c r="H73" s="77">
        <v>0</v>
      </c>
      <c r="I73" s="76" t="s">
        <v>234</v>
      </c>
      <c r="J73" s="76" t="s">
        <v>369</v>
      </c>
      <c r="K73" s="76" t="s">
        <v>369</v>
      </c>
      <c r="L73" s="75">
        <v>44874</v>
      </c>
      <c r="M73" s="76" t="s">
        <v>514</v>
      </c>
      <c r="N73" s="76" t="s">
        <v>366</v>
      </c>
      <c r="O73" s="77">
        <v>0</v>
      </c>
      <c r="P73" s="76" t="s">
        <v>515</v>
      </c>
      <c r="Q73" s="76" t="s">
        <v>516</v>
      </c>
      <c r="R73" s="77">
        <v>25</v>
      </c>
      <c r="S73" s="76" t="s">
        <v>517</v>
      </c>
      <c r="T73" s="77">
        <v>5</v>
      </c>
      <c r="U73" s="76" t="s">
        <v>235</v>
      </c>
      <c r="V73" s="76" t="s">
        <v>374</v>
      </c>
      <c r="W73" s="76" t="s">
        <v>234</v>
      </c>
      <c r="X73" s="76" t="s">
        <v>375</v>
      </c>
      <c r="Y73" s="76" t="s">
        <v>376</v>
      </c>
      <c r="Z73" s="76" t="s">
        <v>377</v>
      </c>
      <c r="AA73" s="76" t="s">
        <v>409</v>
      </c>
      <c r="AB73" s="77">
        <v>125</v>
      </c>
      <c r="AC73" s="76" t="s">
        <v>379</v>
      </c>
      <c r="AD73" s="102">
        <v>44875.1368981482</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916</v>
      </c>
      <c r="AY73" s="76" t="s">
        <v>917</v>
      </c>
      <c r="AZ73" s="76" t="s">
        <v>232</v>
      </c>
      <c r="BA73" s="76" t="s">
        <v>379</v>
      </c>
      <c r="BB73" s="76" t="s">
        <v>382</v>
      </c>
      <c r="BC73" s="76" t="s">
        <v>918</v>
      </c>
      <c r="BD73" s="76" t="s">
        <v>382</v>
      </c>
      <c r="BE73" s="76" t="s">
        <v>387</v>
      </c>
      <c r="BF73" s="76" t="s">
        <v>387</v>
      </c>
      <c r="BG73" s="76" t="s">
        <v>240</v>
      </c>
      <c r="BH73" s="76" t="s">
        <v>234</v>
      </c>
      <c r="BI73" s="76" t="s">
        <v>234</v>
      </c>
      <c r="BJ73" s="76" t="s">
        <v>234</v>
      </c>
      <c r="BK73" s="76" t="s">
        <v>234</v>
      </c>
      <c r="BL73" s="76" t="s">
        <v>399</v>
      </c>
      <c r="BM73" s="76" t="s">
        <v>399</v>
      </c>
      <c r="BN73" s="76" t="s">
        <v>399</v>
      </c>
      <c r="BO73" s="76" t="s">
        <v>366</v>
      </c>
      <c r="BP73" s="76" t="s">
        <v>366</v>
      </c>
      <c r="BQ73" s="76" t="s">
        <v>366</v>
      </c>
      <c r="BR73" s="76" t="s">
        <v>522</v>
      </c>
      <c r="BS73" s="76" t="s">
        <v>382</v>
      </c>
      <c r="BT73" s="76" t="s">
        <v>523</v>
      </c>
      <c r="BU73" s="76" t="s">
        <v>382</v>
      </c>
      <c r="BV73" s="76" t="s">
        <v>523</v>
      </c>
      <c r="BW73" s="76" t="s">
        <v>382</v>
      </c>
      <c r="BX73" s="77">
        <v>1</v>
      </c>
      <c r="BY73" s="77">
        <v>7925</v>
      </c>
      <c r="BZ73" s="77">
        <v>0</v>
      </c>
      <c r="CA73" s="77">
        <v>6</v>
      </c>
      <c r="CB73" s="77">
        <v>16</v>
      </c>
      <c r="CC73" s="76" t="s">
        <v>219</v>
      </c>
      <c r="CD73" s="102">
        <v>45079.6965740741</v>
      </c>
      <c r="CE73" s="75" t="s">
        <v>389</v>
      </c>
      <c r="CF73" s="103">
        <v>45079.6952520255</v>
      </c>
      <c r="CG73" s="104">
        <v>0.695243055555556</v>
      </c>
      <c r="CH73" s="75" t="s">
        <v>389</v>
      </c>
      <c r="CI73" s="76" t="s">
        <v>390</v>
      </c>
      <c r="CJ73" s="76" t="s">
        <v>234</v>
      </c>
      <c r="CK73" s="76" t="s">
        <v>234</v>
      </c>
      <c r="CL73" s="76" t="s">
        <v>225</v>
      </c>
      <c r="CM73" s="76" t="s">
        <v>225</v>
      </c>
      <c r="CN73" s="76" t="s">
        <v>366</v>
      </c>
      <c r="CO73" s="76" t="s">
        <v>225</v>
      </c>
      <c r="CP73" s="76" t="s">
        <v>391</v>
      </c>
      <c r="CQ73" s="76" t="s">
        <v>225</v>
      </c>
      <c r="CR73" s="76" t="s">
        <v>234</v>
      </c>
      <c r="CS73" s="76" t="s">
        <v>229</v>
      </c>
      <c r="CT73" s="76" t="s">
        <v>234</v>
      </c>
      <c r="CU73" s="76" t="s">
        <v>225</v>
      </c>
      <c r="CV73" s="76" t="s">
        <v>234</v>
      </c>
      <c r="CW73" s="76" t="s">
        <v>225</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45079.6953102662</v>
      </c>
      <c r="DO73" s="103">
        <v>45079.6952520255</v>
      </c>
      <c r="DP73" s="76" t="s">
        <v>919</v>
      </c>
    </row>
    <row r="74" spans="1:120">
      <c r="A74" s="75">
        <v>44874</v>
      </c>
      <c r="B74" s="75">
        <v>44874</v>
      </c>
      <c r="C74" s="76" t="s">
        <v>513</v>
      </c>
      <c r="D74" s="76" t="s">
        <v>366</v>
      </c>
      <c r="E74" s="76" t="s">
        <v>367</v>
      </c>
      <c r="F74" s="76" t="s">
        <v>242</v>
      </c>
      <c r="G74" s="77">
        <v>1</v>
      </c>
      <c r="H74" s="77">
        <v>0</v>
      </c>
      <c r="I74" s="76" t="s">
        <v>234</v>
      </c>
      <c r="J74" s="76" t="s">
        <v>369</v>
      </c>
      <c r="K74" s="76" t="s">
        <v>369</v>
      </c>
      <c r="L74" s="75">
        <v>44874</v>
      </c>
      <c r="M74" s="76" t="s">
        <v>514</v>
      </c>
      <c r="N74" s="76" t="s">
        <v>366</v>
      </c>
      <c r="O74" s="77">
        <v>0</v>
      </c>
      <c r="P74" s="76" t="s">
        <v>515</v>
      </c>
      <c r="Q74" s="76" t="s">
        <v>516</v>
      </c>
      <c r="R74" s="77">
        <v>25</v>
      </c>
      <c r="S74" s="76" t="s">
        <v>517</v>
      </c>
      <c r="T74" s="77">
        <v>5</v>
      </c>
      <c r="U74" s="76" t="s">
        <v>242</v>
      </c>
      <c r="V74" s="76" t="s">
        <v>374</v>
      </c>
      <c r="W74" s="76" t="s">
        <v>234</v>
      </c>
      <c r="X74" s="76" t="s">
        <v>375</v>
      </c>
      <c r="Y74" s="76" t="s">
        <v>376</v>
      </c>
      <c r="Z74" s="76" t="s">
        <v>377</v>
      </c>
      <c r="AA74" s="76" t="s">
        <v>409</v>
      </c>
      <c r="AB74" s="77">
        <v>125</v>
      </c>
      <c r="AC74" s="76" t="s">
        <v>379</v>
      </c>
      <c r="AD74" s="102">
        <v>44875.1368981482</v>
      </c>
      <c r="AE74" s="76" t="s">
        <v>410</v>
      </c>
      <c r="AF74" s="76" t="s">
        <v>381</v>
      </c>
      <c r="AG74" s="76" t="s">
        <v>212</v>
      </c>
      <c r="AH74" s="76" t="s">
        <v>213</v>
      </c>
      <c r="AI74" s="76" t="s">
        <v>210</v>
      </c>
      <c r="AJ74" s="76" t="s">
        <v>366</v>
      </c>
      <c r="AK74" s="76" t="s">
        <v>382</v>
      </c>
      <c r="AL74" s="76" t="s">
        <v>366</v>
      </c>
      <c r="AM74" s="76" t="s">
        <v>233</v>
      </c>
      <c r="AN74" s="76" t="s">
        <v>366</v>
      </c>
      <c r="AO74" s="76" t="s">
        <v>379</v>
      </c>
      <c r="AP74" s="76" t="s">
        <v>379</v>
      </c>
      <c r="AQ74" s="76" t="s">
        <v>411</v>
      </c>
      <c r="AR74" s="76" t="s">
        <v>366</v>
      </c>
      <c r="AS74" s="76" t="s">
        <v>366</v>
      </c>
      <c r="AT74" s="77">
        <v>0</v>
      </c>
      <c r="AU74" s="76" t="s">
        <v>366</v>
      </c>
      <c r="AV74" s="76" t="s">
        <v>366</v>
      </c>
      <c r="AW74" s="76" t="s">
        <v>366</v>
      </c>
      <c r="AX74" s="76" t="s">
        <v>874</v>
      </c>
      <c r="AY74" s="76" t="s">
        <v>875</v>
      </c>
      <c r="AZ74" s="76" t="s">
        <v>232</v>
      </c>
      <c r="BA74" s="76" t="s">
        <v>379</v>
      </c>
      <c r="BB74" s="76" t="s">
        <v>382</v>
      </c>
      <c r="BC74" s="76" t="s">
        <v>876</v>
      </c>
      <c r="BD74" s="76" t="s">
        <v>382</v>
      </c>
      <c r="BE74" s="76" t="s">
        <v>528</v>
      </c>
      <c r="BF74" s="76" t="s">
        <v>415</v>
      </c>
      <c r="BG74" s="76" t="s">
        <v>240</v>
      </c>
      <c r="BH74" s="76" t="s">
        <v>234</v>
      </c>
      <c r="BI74" s="76" t="s">
        <v>234</v>
      </c>
      <c r="BJ74" s="76" t="s">
        <v>234</v>
      </c>
      <c r="BK74" s="76" t="s">
        <v>234</v>
      </c>
      <c r="BL74" s="76" t="s">
        <v>529</v>
      </c>
      <c r="BM74" s="76" t="s">
        <v>529</v>
      </c>
      <c r="BN74" s="76" t="s">
        <v>529</v>
      </c>
      <c r="BO74" s="76" t="s">
        <v>366</v>
      </c>
      <c r="BP74" s="76" t="s">
        <v>366</v>
      </c>
      <c r="BQ74" s="76" t="s">
        <v>366</v>
      </c>
      <c r="BR74" s="76" t="s">
        <v>522</v>
      </c>
      <c r="BS74" s="76" t="s">
        <v>382</v>
      </c>
      <c r="BT74" s="76" t="s">
        <v>523</v>
      </c>
      <c r="BU74" s="76" t="s">
        <v>382</v>
      </c>
      <c r="BV74" s="76" t="s">
        <v>523</v>
      </c>
      <c r="BW74" s="76" t="s">
        <v>382</v>
      </c>
      <c r="BX74" s="77">
        <v>1</v>
      </c>
      <c r="BY74" s="77">
        <v>7925</v>
      </c>
      <c r="BZ74" s="77">
        <v>0</v>
      </c>
      <c r="CA74" s="77">
        <v>6</v>
      </c>
      <c r="CB74" s="77">
        <v>16</v>
      </c>
      <c r="CC74" s="76" t="s">
        <v>219</v>
      </c>
      <c r="CD74" s="102">
        <v>45079.6965740741</v>
      </c>
      <c r="CE74" s="75" t="s">
        <v>389</v>
      </c>
      <c r="CF74" s="103">
        <v>45079.6952520255</v>
      </c>
      <c r="CG74" s="104">
        <v>0.695243055555556</v>
      </c>
      <c r="CH74" s="75" t="s">
        <v>389</v>
      </c>
      <c r="CI74" s="76" t="s">
        <v>390</v>
      </c>
      <c r="CJ74" s="76" t="s">
        <v>234</v>
      </c>
      <c r="CK74" s="76" t="s">
        <v>234</v>
      </c>
      <c r="CL74" s="76" t="s">
        <v>225</v>
      </c>
      <c r="CM74" s="76" t="s">
        <v>225</v>
      </c>
      <c r="CN74" s="76" t="s">
        <v>366</v>
      </c>
      <c r="CO74" s="76" t="s">
        <v>225</v>
      </c>
      <c r="CP74" s="76" t="s">
        <v>391</v>
      </c>
      <c r="CQ74" s="76" t="s">
        <v>240</v>
      </c>
      <c r="CR74" s="76" t="s">
        <v>234</v>
      </c>
      <c r="CS74" s="76" t="s">
        <v>229</v>
      </c>
      <c r="CT74" s="76" t="s">
        <v>234</v>
      </c>
      <c r="CU74" s="76" t="s">
        <v>225</v>
      </c>
      <c r="CV74" s="76" t="s">
        <v>234</v>
      </c>
      <c r="CW74" s="76" t="s">
        <v>225</v>
      </c>
      <c r="CX74" s="76" t="s">
        <v>234</v>
      </c>
      <c r="CY74" s="76" t="s">
        <v>234</v>
      </c>
      <c r="CZ74" s="76" t="s">
        <v>234</v>
      </c>
      <c r="DA74" s="76" t="s">
        <v>225</v>
      </c>
      <c r="DB74" s="76" t="s">
        <v>234</v>
      </c>
      <c r="DC74" s="76" t="s">
        <v>234</v>
      </c>
      <c r="DD74" s="76" t="s">
        <v>234</v>
      </c>
      <c r="DE74" s="76" t="s">
        <v>234</v>
      </c>
      <c r="DF74" s="76" t="s">
        <v>225</v>
      </c>
      <c r="DG74" s="76" t="s">
        <v>234</v>
      </c>
      <c r="DH74" s="76" t="s">
        <v>225</v>
      </c>
      <c r="DI74" s="76" t="s">
        <v>225</v>
      </c>
      <c r="DJ74" s="76" t="s">
        <v>225</v>
      </c>
      <c r="DK74" s="76" t="s">
        <v>382</v>
      </c>
      <c r="DL74" s="76" t="s">
        <v>382</v>
      </c>
      <c r="DM74" s="76" t="s">
        <v>382</v>
      </c>
      <c r="DN74" s="103">
        <v>45079.6953103125</v>
      </c>
      <c r="DO74" s="103">
        <v>45079.6952520255</v>
      </c>
      <c r="DP74" s="76" t="s">
        <v>877</v>
      </c>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920</v>
      </c>
    </row>
    <row r="78" s="41" customFormat="1"/>
    <row r="79" s="41" customFormat="1" spans="1:2">
      <c r="A79" s="40" t="s">
        <v>921</v>
      </c>
      <c r="B79" s="40"/>
    </row>
    <row r="80" s="41" customFormat="1" spans="1:37">
      <c r="A80" s="40"/>
      <c r="B80" s="40" t="s">
        <v>922</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923</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924</v>
      </c>
      <c r="C82" s="56"/>
      <c r="D82" s="56"/>
      <c r="E82" s="56"/>
      <c r="F82" s="56"/>
      <c r="G82" s="56"/>
    </row>
    <row r="83" s="41" customFormat="1" spans="2:7">
      <c r="B83" s="55"/>
      <c r="C83" s="56"/>
      <c r="D83" s="56"/>
      <c r="E83" s="56"/>
      <c r="F83" s="56"/>
      <c r="G83" s="56"/>
    </row>
    <row r="84" s="41" customFormat="1"/>
    <row r="85" spans="1:122">
      <c r="A85" s="51"/>
      <c r="B85" s="51"/>
      <c r="C85" s="52"/>
      <c r="D85" s="52"/>
      <c r="E85" s="52"/>
      <c r="F85" s="52"/>
      <c r="G85" s="53"/>
      <c r="H85" s="53"/>
      <c r="I85" s="52"/>
      <c r="J85" s="52"/>
      <c r="K85" s="52"/>
      <c r="L85" s="51"/>
      <c r="M85" s="52"/>
      <c r="N85" s="52"/>
      <c r="O85" s="53"/>
      <c r="P85" s="52"/>
      <c r="Q85" s="52"/>
      <c r="R85" s="53"/>
      <c r="S85" s="52"/>
      <c r="T85" s="53"/>
      <c r="U85" s="52"/>
      <c r="V85" s="52"/>
      <c r="W85" s="52"/>
      <c r="X85" s="52"/>
      <c r="Y85" s="52"/>
      <c r="Z85" s="52"/>
      <c r="AA85" s="52"/>
      <c r="AB85" s="53"/>
      <c r="AC85" s="52"/>
      <c r="AD85" s="64"/>
      <c r="AE85" s="52"/>
      <c r="AF85" s="52"/>
      <c r="AG85" s="52"/>
      <c r="AH85" s="52"/>
      <c r="AI85" s="52"/>
      <c r="AJ85" s="52"/>
      <c r="AK85" s="52"/>
      <c r="AL85" s="52"/>
      <c r="AM85" s="52"/>
      <c r="AN85" s="52"/>
      <c r="AO85" s="52"/>
      <c r="AP85" s="52"/>
      <c r="AQ85" s="52"/>
      <c r="AR85" s="52"/>
      <c r="AS85" s="52"/>
      <c r="AT85" s="53"/>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3"/>
      <c r="BY85" s="53"/>
      <c r="BZ85" s="53"/>
      <c r="CA85" s="53"/>
      <c r="CB85" s="53"/>
      <c r="CC85" s="52"/>
      <c r="CD85" s="64"/>
      <c r="CE85" s="51"/>
      <c r="CF85" s="70"/>
      <c r="CG85" s="71"/>
      <c r="CH85" s="51"/>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70"/>
      <c r="DO85" s="70"/>
      <c r="DP85" s="52"/>
      <c r="DQ85" s="74"/>
      <c r="DR85" s="74"/>
    </row>
    <row r="86" spans="1:122">
      <c r="A86" s="51"/>
      <c r="B86" s="51"/>
      <c r="C86" s="52"/>
      <c r="D86" s="52"/>
      <c r="E86" s="52"/>
      <c r="F86" s="52"/>
      <c r="G86" s="53"/>
      <c r="H86" s="53"/>
      <c r="I86" s="52"/>
      <c r="J86" s="52"/>
      <c r="K86" s="52"/>
      <c r="L86" s="51"/>
      <c r="M86" s="52"/>
      <c r="N86" s="52"/>
      <c r="O86" s="53"/>
      <c r="P86" s="52"/>
      <c r="Q86" s="52"/>
      <c r="R86" s="53"/>
      <c r="S86" s="52"/>
      <c r="T86" s="53"/>
      <c r="U86" s="52"/>
      <c r="V86" s="52"/>
      <c r="W86" s="52"/>
      <c r="X86" s="52"/>
      <c r="Y86" s="52"/>
      <c r="Z86" s="52"/>
      <c r="AA86" s="52"/>
      <c r="AB86" s="53"/>
      <c r="AC86" s="52"/>
      <c r="AD86" s="64"/>
      <c r="AE86" s="52"/>
      <c r="AF86" s="52"/>
      <c r="AG86" s="52"/>
      <c r="AH86" s="52"/>
      <c r="AI86" s="52"/>
      <c r="AJ86" s="52"/>
      <c r="AK86" s="52"/>
      <c r="AL86" s="52"/>
      <c r="AM86" s="52"/>
      <c r="AN86" s="52"/>
      <c r="AO86" s="52"/>
      <c r="AP86" s="52"/>
      <c r="AQ86" s="52"/>
      <c r="AR86" s="52"/>
      <c r="AS86" s="52"/>
      <c r="AT86" s="53"/>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3"/>
      <c r="BY86" s="53"/>
      <c r="BZ86" s="53"/>
      <c r="CA86" s="53"/>
      <c r="CB86" s="53"/>
      <c r="CC86" s="52"/>
      <c r="CD86" s="64"/>
      <c r="CE86" s="51"/>
      <c r="CF86" s="70"/>
      <c r="CG86" s="71"/>
      <c r="CH86" s="51"/>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70"/>
      <c r="DO86" s="70"/>
      <c r="DP86" s="52"/>
      <c r="DQ86" s="74"/>
      <c r="DR86" s="74"/>
    </row>
    <row r="87" spans="1:122">
      <c r="A87" s="51"/>
      <c r="B87" s="51"/>
      <c r="C87" s="52"/>
      <c r="D87" s="52"/>
      <c r="E87" s="52"/>
      <c r="F87" s="52"/>
      <c r="G87" s="53"/>
      <c r="H87" s="53"/>
      <c r="I87" s="52"/>
      <c r="J87" s="52"/>
      <c r="K87" s="52"/>
      <c r="L87" s="51"/>
      <c r="M87" s="52"/>
      <c r="N87" s="52"/>
      <c r="O87" s="53"/>
      <c r="P87" s="52"/>
      <c r="Q87" s="52"/>
      <c r="R87" s="53"/>
      <c r="S87" s="52"/>
      <c r="T87" s="53"/>
      <c r="U87" s="52"/>
      <c r="V87" s="52"/>
      <c r="W87" s="52"/>
      <c r="X87" s="52"/>
      <c r="Y87" s="52"/>
      <c r="Z87" s="52"/>
      <c r="AA87" s="52"/>
      <c r="AB87" s="53"/>
      <c r="AC87" s="52"/>
      <c r="AD87" s="64"/>
      <c r="AE87" s="52"/>
      <c r="AF87" s="52"/>
      <c r="AG87" s="52"/>
      <c r="AH87" s="52"/>
      <c r="AI87" s="52"/>
      <c r="AJ87" s="52"/>
      <c r="AK87" s="52"/>
      <c r="AL87" s="52"/>
      <c r="AM87" s="52"/>
      <c r="AN87" s="52"/>
      <c r="AO87" s="52"/>
      <c r="AP87" s="52"/>
      <c r="AQ87" s="52"/>
      <c r="AR87" s="52"/>
      <c r="AS87" s="52"/>
      <c r="AT87" s="53"/>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3"/>
      <c r="BY87" s="53"/>
      <c r="BZ87" s="53"/>
      <c r="CA87" s="53"/>
      <c r="CB87" s="53"/>
      <c r="CC87" s="52"/>
      <c r="CD87" s="64"/>
      <c r="CE87" s="51"/>
      <c r="CF87" s="70"/>
      <c r="CG87" s="71"/>
      <c r="CH87" s="51"/>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70"/>
      <c r="DO87" s="70"/>
      <c r="DP87" s="52"/>
      <c r="DQ87" s="74"/>
      <c r="DR87" s="74"/>
    </row>
    <row r="88" spans="1:122">
      <c r="A88" s="51"/>
      <c r="B88" s="51"/>
      <c r="C88" s="52"/>
      <c r="D88" s="52"/>
      <c r="E88" s="52"/>
      <c r="F88" s="52"/>
      <c r="G88" s="53"/>
      <c r="H88" s="53"/>
      <c r="I88" s="52"/>
      <c r="J88" s="52"/>
      <c r="K88" s="52"/>
      <c r="L88" s="51"/>
      <c r="M88" s="52"/>
      <c r="N88" s="52"/>
      <c r="O88" s="53"/>
      <c r="P88" s="52"/>
      <c r="Q88" s="52"/>
      <c r="R88" s="53"/>
      <c r="S88" s="52"/>
      <c r="T88" s="53"/>
      <c r="U88" s="52"/>
      <c r="V88" s="52"/>
      <c r="W88" s="52"/>
      <c r="X88" s="52"/>
      <c r="Y88" s="52"/>
      <c r="Z88" s="52"/>
      <c r="AA88" s="52"/>
      <c r="AB88" s="53"/>
      <c r="AC88" s="52"/>
      <c r="AD88" s="64"/>
      <c r="AE88" s="52"/>
      <c r="AF88" s="52"/>
      <c r="AG88" s="52"/>
      <c r="AH88" s="52"/>
      <c r="AI88" s="52"/>
      <c r="AJ88" s="52"/>
      <c r="AK88" s="52"/>
      <c r="AL88" s="52"/>
      <c r="AM88" s="52"/>
      <c r="AN88" s="52"/>
      <c r="AO88" s="52"/>
      <c r="AP88" s="52"/>
      <c r="AQ88" s="52"/>
      <c r="AR88" s="52"/>
      <c r="AS88" s="52"/>
      <c r="AT88" s="53"/>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3"/>
      <c r="BY88" s="53"/>
      <c r="BZ88" s="53"/>
      <c r="CA88" s="53"/>
      <c r="CB88" s="53"/>
      <c r="CC88" s="52"/>
      <c r="CD88" s="64"/>
      <c r="CE88" s="51"/>
      <c r="CF88" s="70"/>
      <c r="CG88" s="71"/>
      <c r="CH88" s="51"/>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70"/>
      <c r="DO88" s="70"/>
      <c r="DP88" s="52"/>
      <c r="DQ88" s="74"/>
      <c r="DR88" s="74"/>
    </row>
    <row r="89" spans="1:122">
      <c r="A89" s="51"/>
      <c r="B89" s="51"/>
      <c r="C89" s="52"/>
      <c r="D89" s="52"/>
      <c r="E89" s="52"/>
      <c r="F89" s="52"/>
      <c r="G89" s="53"/>
      <c r="H89" s="53"/>
      <c r="I89" s="52"/>
      <c r="J89" s="52"/>
      <c r="K89" s="52"/>
      <c r="L89" s="51"/>
      <c r="M89" s="52"/>
      <c r="N89" s="52"/>
      <c r="O89" s="53"/>
      <c r="P89" s="52"/>
      <c r="Q89" s="52"/>
      <c r="R89" s="53"/>
      <c r="S89" s="52"/>
      <c r="T89" s="53"/>
      <c r="U89" s="52"/>
      <c r="V89" s="52"/>
      <c r="W89" s="52"/>
      <c r="X89" s="52"/>
      <c r="Y89" s="52"/>
      <c r="Z89" s="52"/>
      <c r="AA89" s="52"/>
      <c r="AB89" s="53"/>
      <c r="AC89" s="52"/>
      <c r="AD89" s="64"/>
      <c r="AE89" s="52"/>
      <c r="AF89" s="52"/>
      <c r="AG89" s="52"/>
      <c r="AH89" s="52"/>
      <c r="AI89" s="52"/>
      <c r="AJ89" s="52"/>
      <c r="AK89" s="52"/>
      <c r="AL89" s="52"/>
      <c r="AM89" s="52"/>
      <c r="AN89" s="52"/>
      <c r="AO89" s="52"/>
      <c r="AP89" s="52"/>
      <c r="AQ89" s="52"/>
      <c r="AR89" s="52"/>
      <c r="AS89" s="52"/>
      <c r="AT89" s="53"/>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3"/>
      <c r="BY89" s="53"/>
      <c r="BZ89" s="53"/>
      <c r="CA89" s="53"/>
      <c r="CB89" s="53"/>
      <c r="CC89" s="52"/>
      <c r="CD89" s="64"/>
      <c r="CE89" s="51"/>
      <c r="CF89" s="70"/>
      <c r="CG89" s="71"/>
      <c r="CH89" s="51"/>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70"/>
      <c r="DO89" s="70"/>
      <c r="DP89" s="52"/>
      <c r="DQ89" s="74"/>
      <c r="DR89" s="74"/>
    </row>
    <row r="90" spans="1:122">
      <c r="A90" s="51"/>
      <c r="B90" s="51"/>
      <c r="C90" s="52"/>
      <c r="D90" s="52"/>
      <c r="E90" s="52"/>
      <c r="F90" s="52"/>
      <c r="G90" s="53"/>
      <c r="H90" s="53"/>
      <c r="I90" s="52"/>
      <c r="J90" s="52"/>
      <c r="K90" s="52"/>
      <c r="L90" s="51"/>
      <c r="M90" s="52"/>
      <c r="N90" s="52"/>
      <c r="O90" s="53"/>
      <c r="P90" s="52"/>
      <c r="Q90" s="52"/>
      <c r="R90" s="53"/>
      <c r="S90" s="52"/>
      <c r="T90" s="53"/>
      <c r="U90" s="52"/>
      <c r="V90" s="52"/>
      <c r="W90" s="52"/>
      <c r="X90" s="52"/>
      <c r="Y90" s="52"/>
      <c r="Z90" s="52"/>
      <c r="AA90" s="52"/>
      <c r="AB90" s="53"/>
      <c r="AC90" s="52"/>
      <c r="AD90" s="64"/>
      <c r="AE90" s="52"/>
      <c r="AF90" s="52"/>
      <c r="AG90" s="52"/>
      <c r="AH90" s="52"/>
      <c r="AI90" s="52"/>
      <c r="AJ90" s="52"/>
      <c r="AK90" s="52"/>
      <c r="AL90" s="52"/>
      <c r="AM90" s="52"/>
      <c r="AN90" s="52"/>
      <c r="AO90" s="52"/>
      <c r="AP90" s="52"/>
      <c r="AQ90" s="52"/>
      <c r="AR90" s="52"/>
      <c r="AS90" s="52"/>
      <c r="AT90" s="53"/>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3"/>
      <c r="BY90" s="53"/>
      <c r="BZ90" s="53"/>
      <c r="CA90" s="53"/>
      <c r="CB90" s="53"/>
      <c r="CC90" s="52"/>
      <c r="CD90" s="64"/>
      <c r="CE90" s="51"/>
      <c r="CF90" s="70"/>
      <c r="CG90" s="71"/>
      <c r="CH90" s="51"/>
      <c r="CI90" s="52"/>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70"/>
      <c r="DO90" s="70"/>
      <c r="DP90" s="52"/>
      <c r="DQ90" s="74"/>
      <c r="DR90" s="74"/>
    </row>
    <row r="91" spans="1:122">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207" man="1"/>
  </col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925</v>
      </c>
    </row>
    <row r="3" ht="30.75" spans="1:1">
      <c r="A3" s="23" t="s">
        <v>926</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927</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513</v>
      </c>
      <c r="D72" s="46" t="s">
        <v>366</v>
      </c>
      <c r="E72" s="46" t="s">
        <v>367</v>
      </c>
      <c r="F72" s="46" t="s">
        <v>368</v>
      </c>
      <c r="G72" s="47">
        <v>1</v>
      </c>
      <c r="H72" s="47">
        <v>0</v>
      </c>
      <c r="I72" s="46" t="s">
        <v>234</v>
      </c>
      <c r="J72" s="46" t="s">
        <v>369</v>
      </c>
      <c r="K72" s="46" t="s">
        <v>369</v>
      </c>
      <c r="L72" s="45">
        <v>44874</v>
      </c>
      <c r="M72" s="46" t="s">
        <v>514</v>
      </c>
      <c r="N72" s="46" t="s">
        <v>366</v>
      </c>
      <c r="O72" s="47">
        <v>0</v>
      </c>
      <c r="P72" s="46" t="s">
        <v>515</v>
      </c>
      <c r="Q72" s="46" t="s">
        <v>516</v>
      </c>
      <c r="R72" s="47">
        <v>25</v>
      </c>
      <c r="S72" s="46" t="s">
        <v>517</v>
      </c>
      <c r="T72" s="47">
        <v>5</v>
      </c>
      <c r="U72" s="46" t="s">
        <v>368</v>
      </c>
      <c r="V72" s="46" t="s">
        <v>374</v>
      </c>
      <c r="W72" s="46" t="s">
        <v>234</v>
      </c>
      <c r="X72" s="46" t="s">
        <v>375</v>
      </c>
      <c r="Y72" s="46" t="s">
        <v>376</v>
      </c>
      <c r="Z72" s="46" t="s">
        <v>377</v>
      </c>
      <c r="AA72" s="46" t="s">
        <v>518</v>
      </c>
      <c r="AB72" s="47">
        <v>125</v>
      </c>
      <c r="AC72" s="46" t="s">
        <v>379</v>
      </c>
      <c r="AD72" s="62">
        <v>44875.1368981482</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862</v>
      </c>
      <c r="AY72" s="46" t="s">
        <v>863</v>
      </c>
      <c r="AZ72" s="46" t="s">
        <v>232</v>
      </c>
      <c r="BA72" s="46" t="s">
        <v>379</v>
      </c>
      <c r="BB72" s="46" t="s">
        <v>382</v>
      </c>
      <c r="BC72" s="46" t="s">
        <v>864</v>
      </c>
      <c r="BD72" s="46" t="s">
        <v>382</v>
      </c>
      <c r="BE72" s="46" t="s">
        <v>415</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522</v>
      </c>
      <c r="BS72" s="46" t="s">
        <v>382</v>
      </c>
      <c r="BT72" s="46" t="s">
        <v>523</v>
      </c>
      <c r="BU72" s="46" t="s">
        <v>382</v>
      </c>
      <c r="BV72" s="46" t="s">
        <v>523</v>
      </c>
      <c r="BW72" s="46" t="s">
        <v>382</v>
      </c>
      <c r="BX72" s="47">
        <v>17</v>
      </c>
      <c r="BY72" s="47">
        <v>7925</v>
      </c>
      <c r="BZ72" s="47">
        <v>0</v>
      </c>
      <c r="CA72" s="47">
        <v>19</v>
      </c>
      <c r="CB72" s="47">
        <v>10</v>
      </c>
      <c r="CC72" s="46" t="s">
        <v>219</v>
      </c>
      <c r="CD72" s="62">
        <v>45083.6696064815</v>
      </c>
      <c r="CE72" s="45" t="s">
        <v>389</v>
      </c>
      <c r="CF72" s="66">
        <v>45083.6669726736</v>
      </c>
      <c r="CG72" s="67">
        <v>0.666967592592593</v>
      </c>
      <c r="CH72" s="45" t="s">
        <v>389</v>
      </c>
      <c r="CI72" s="46" t="s">
        <v>390</v>
      </c>
      <c r="CJ72" s="46" t="s">
        <v>234</v>
      </c>
      <c r="CK72" s="46" t="s">
        <v>234</v>
      </c>
      <c r="CL72" s="46" t="s">
        <v>225</v>
      </c>
      <c r="CM72" s="46" t="s">
        <v>225</v>
      </c>
      <c r="CN72" s="46" t="s">
        <v>366</v>
      </c>
      <c r="CO72" s="46" t="s">
        <v>225</v>
      </c>
      <c r="CP72" s="46" t="s">
        <v>391</v>
      </c>
      <c r="CQ72" s="46" t="s">
        <v>240</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45083.6670309838</v>
      </c>
      <c r="DO72" s="66">
        <v>45083.6669726736</v>
      </c>
      <c r="DP72" s="46" t="s">
        <v>865</v>
      </c>
    </row>
    <row r="73" spans="1:120">
      <c r="A73" s="45">
        <v>44874</v>
      </c>
      <c r="B73" s="45">
        <v>44874</v>
      </c>
      <c r="C73" s="46" t="s">
        <v>513</v>
      </c>
      <c r="D73" s="46" t="s">
        <v>366</v>
      </c>
      <c r="E73" s="46" t="s">
        <v>367</v>
      </c>
      <c r="F73" s="46" t="s">
        <v>393</v>
      </c>
      <c r="G73" s="47">
        <v>1</v>
      </c>
      <c r="H73" s="47">
        <v>0</v>
      </c>
      <c r="I73" s="46" t="s">
        <v>234</v>
      </c>
      <c r="J73" s="46" t="s">
        <v>369</v>
      </c>
      <c r="K73" s="46" t="s">
        <v>369</v>
      </c>
      <c r="L73" s="45">
        <v>44874</v>
      </c>
      <c r="M73" s="46" t="s">
        <v>514</v>
      </c>
      <c r="N73" s="46" t="s">
        <v>366</v>
      </c>
      <c r="O73" s="47">
        <v>0</v>
      </c>
      <c r="P73" s="46" t="s">
        <v>515</v>
      </c>
      <c r="Q73" s="46" t="s">
        <v>516</v>
      </c>
      <c r="R73" s="47">
        <v>25</v>
      </c>
      <c r="S73" s="46" t="s">
        <v>517</v>
      </c>
      <c r="T73" s="47">
        <v>5</v>
      </c>
      <c r="U73" s="46" t="s">
        <v>393</v>
      </c>
      <c r="V73" s="46" t="s">
        <v>374</v>
      </c>
      <c r="W73" s="46" t="s">
        <v>234</v>
      </c>
      <c r="X73" s="46" t="s">
        <v>375</v>
      </c>
      <c r="Y73" s="46" t="s">
        <v>376</v>
      </c>
      <c r="Z73" s="46" t="s">
        <v>377</v>
      </c>
      <c r="AA73" s="46" t="s">
        <v>394</v>
      </c>
      <c r="AB73" s="47">
        <v>125</v>
      </c>
      <c r="AC73" s="46" t="s">
        <v>379</v>
      </c>
      <c r="AD73" s="62">
        <v>44875.1368981482</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866</v>
      </c>
      <c r="AY73" s="46" t="s">
        <v>867</v>
      </c>
      <c r="AZ73" s="46" t="s">
        <v>232</v>
      </c>
      <c r="BA73" s="46" t="s">
        <v>379</v>
      </c>
      <c r="BB73" s="46" t="s">
        <v>382</v>
      </c>
      <c r="BC73" s="46" t="s">
        <v>868</v>
      </c>
      <c r="BD73" s="46" t="s">
        <v>382</v>
      </c>
      <c r="BE73" s="46" t="s">
        <v>528</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522</v>
      </c>
      <c r="BS73" s="46" t="s">
        <v>382</v>
      </c>
      <c r="BT73" s="46" t="s">
        <v>523</v>
      </c>
      <c r="BU73" s="46" t="s">
        <v>382</v>
      </c>
      <c r="BV73" s="46" t="s">
        <v>523</v>
      </c>
      <c r="BW73" s="46" t="s">
        <v>382</v>
      </c>
      <c r="BX73" s="47">
        <v>17</v>
      </c>
      <c r="BY73" s="47">
        <v>7925</v>
      </c>
      <c r="BZ73" s="47">
        <v>0</v>
      </c>
      <c r="CA73" s="47">
        <v>48</v>
      </c>
      <c r="CB73" s="47">
        <v>10</v>
      </c>
      <c r="CC73" s="46" t="s">
        <v>219</v>
      </c>
      <c r="CD73" s="62">
        <v>45083.6696064815</v>
      </c>
      <c r="CE73" s="45" t="s">
        <v>389</v>
      </c>
      <c r="CF73" s="66">
        <v>45083.6669725926</v>
      </c>
      <c r="CG73" s="67">
        <v>0.666967592592593</v>
      </c>
      <c r="CH73" s="45" t="s">
        <v>389</v>
      </c>
      <c r="CI73" s="46" t="s">
        <v>390</v>
      </c>
      <c r="CJ73" s="46" t="s">
        <v>234</v>
      </c>
      <c r="CK73" s="46" t="s">
        <v>234</v>
      </c>
      <c r="CL73" s="46" t="s">
        <v>225</v>
      </c>
      <c r="CM73" s="46" t="s">
        <v>225</v>
      </c>
      <c r="CN73" s="46" t="s">
        <v>366</v>
      </c>
      <c r="CO73" s="46" t="s">
        <v>225</v>
      </c>
      <c r="CP73" s="46" t="s">
        <v>391</v>
      </c>
      <c r="CQ73" s="46" t="s">
        <v>225</v>
      </c>
      <c r="CR73" s="46" t="s">
        <v>234</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45083.6670309028</v>
      </c>
      <c r="DO73" s="66">
        <v>45083.6669725926</v>
      </c>
      <c r="DP73" s="46" t="s">
        <v>869</v>
      </c>
    </row>
    <row r="74" spans="1:120">
      <c r="A74" s="45">
        <v>44874</v>
      </c>
      <c r="B74" s="45">
        <v>44874</v>
      </c>
      <c r="C74" s="46" t="s">
        <v>513</v>
      </c>
      <c r="D74" s="46" t="s">
        <v>366</v>
      </c>
      <c r="E74" s="46" t="s">
        <v>367</v>
      </c>
      <c r="F74" s="46" t="s">
        <v>401</v>
      </c>
      <c r="G74" s="47">
        <v>1</v>
      </c>
      <c r="H74" s="47">
        <v>0</v>
      </c>
      <c r="I74" s="46" t="s">
        <v>234</v>
      </c>
      <c r="J74" s="46" t="s">
        <v>369</v>
      </c>
      <c r="K74" s="46" t="s">
        <v>369</v>
      </c>
      <c r="L74" s="45">
        <v>44874</v>
      </c>
      <c r="M74" s="46" t="s">
        <v>514</v>
      </c>
      <c r="N74" s="46" t="s">
        <v>366</v>
      </c>
      <c r="O74" s="47">
        <v>0</v>
      </c>
      <c r="P74" s="46" t="s">
        <v>515</v>
      </c>
      <c r="Q74" s="46" t="s">
        <v>516</v>
      </c>
      <c r="R74" s="47">
        <v>25</v>
      </c>
      <c r="S74" s="46" t="s">
        <v>517</v>
      </c>
      <c r="T74" s="47">
        <v>5</v>
      </c>
      <c r="U74" s="46" t="s">
        <v>401</v>
      </c>
      <c r="V74" s="46" t="s">
        <v>374</v>
      </c>
      <c r="W74" s="46" t="s">
        <v>234</v>
      </c>
      <c r="X74" s="46" t="s">
        <v>375</v>
      </c>
      <c r="Y74" s="46" t="s">
        <v>376</v>
      </c>
      <c r="Z74" s="46" t="s">
        <v>377</v>
      </c>
      <c r="AA74" s="46" t="s">
        <v>531</v>
      </c>
      <c r="AB74" s="47">
        <v>125</v>
      </c>
      <c r="AC74" s="46" t="s">
        <v>379</v>
      </c>
      <c r="AD74" s="62">
        <v>44875.1368981482</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870</v>
      </c>
      <c r="AY74" s="46" t="s">
        <v>871</v>
      </c>
      <c r="AZ74" s="46" t="s">
        <v>232</v>
      </c>
      <c r="BA74" s="46" t="s">
        <v>379</v>
      </c>
      <c r="BB74" s="46" t="s">
        <v>382</v>
      </c>
      <c r="BC74" s="46" t="s">
        <v>872</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522</v>
      </c>
      <c r="BS74" s="46" t="s">
        <v>382</v>
      </c>
      <c r="BT74" s="46" t="s">
        <v>523</v>
      </c>
      <c r="BU74" s="46" t="s">
        <v>382</v>
      </c>
      <c r="BV74" s="46" t="s">
        <v>523</v>
      </c>
      <c r="BW74" s="46" t="s">
        <v>382</v>
      </c>
      <c r="BX74" s="47">
        <v>17</v>
      </c>
      <c r="BY74" s="47">
        <v>7925</v>
      </c>
      <c r="BZ74" s="47">
        <v>0</v>
      </c>
      <c r="CA74" s="47">
        <v>33</v>
      </c>
      <c r="CB74" s="47">
        <v>10</v>
      </c>
      <c r="CC74" s="46" t="s">
        <v>219</v>
      </c>
      <c r="CD74" s="62">
        <v>45083.6696064815</v>
      </c>
      <c r="CE74" s="45" t="s">
        <v>389</v>
      </c>
      <c r="CF74" s="66">
        <v>45083.6669726042</v>
      </c>
      <c r="CG74" s="67">
        <v>0.666967592592593</v>
      </c>
      <c r="CH74" s="45" t="s">
        <v>389</v>
      </c>
      <c r="CI74" s="46" t="s">
        <v>390</v>
      </c>
      <c r="CJ74" s="46" t="s">
        <v>234</v>
      </c>
      <c r="CK74" s="46" t="s">
        <v>234</v>
      </c>
      <c r="CL74" s="46" t="s">
        <v>225</v>
      </c>
      <c r="CM74" s="46" t="s">
        <v>225</v>
      </c>
      <c r="CN74" s="46" t="s">
        <v>366</v>
      </c>
      <c r="CO74" s="46" t="s">
        <v>225</v>
      </c>
      <c r="CP74" s="46" t="s">
        <v>391</v>
      </c>
      <c r="CQ74" s="46" t="s">
        <v>225</v>
      </c>
      <c r="CR74" s="46" t="s">
        <v>225</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45083.6670309491</v>
      </c>
      <c r="DO74" s="66">
        <v>45083.6669726042</v>
      </c>
      <c r="DP74" s="46" t="s">
        <v>873</v>
      </c>
    </row>
    <row r="75" spans="1:120">
      <c r="A75" s="45">
        <v>44874</v>
      </c>
      <c r="B75" s="45">
        <v>44874</v>
      </c>
      <c r="C75" s="46" t="s">
        <v>513</v>
      </c>
      <c r="D75" s="46" t="s">
        <v>366</v>
      </c>
      <c r="E75" s="46" t="s">
        <v>367</v>
      </c>
      <c r="F75" s="46" t="s">
        <v>235</v>
      </c>
      <c r="G75" s="47">
        <v>1</v>
      </c>
      <c r="H75" s="47">
        <v>0</v>
      </c>
      <c r="I75" s="46" t="s">
        <v>234</v>
      </c>
      <c r="J75" s="46" t="s">
        <v>369</v>
      </c>
      <c r="K75" s="46" t="s">
        <v>369</v>
      </c>
      <c r="L75" s="45">
        <v>44874</v>
      </c>
      <c r="M75" s="46" t="s">
        <v>514</v>
      </c>
      <c r="N75" s="46" t="s">
        <v>366</v>
      </c>
      <c r="O75" s="47">
        <v>0</v>
      </c>
      <c r="P75" s="46" t="s">
        <v>515</v>
      </c>
      <c r="Q75" s="46" t="s">
        <v>516</v>
      </c>
      <c r="R75" s="47">
        <v>25</v>
      </c>
      <c r="S75" s="46" t="s">
        <v>517</v>
      </c>
      <c r="T75" s="47">
        <v>5</v>
      </c>
      <c r="U75" s="46" t="s">
        <v>235</v>
      </c>
      <c r="V75" s="46" t="s">
        <v>374</v>
      </c>
      <c r="W75" s="46" t="s">
        <v>234</v>
      </c>
      <c r="X75" s="46" t="s">
        <v>375</v>
      </c>
      <c r="Y75" s="46" t="s">
        <v>376</v>
      </c>
      <c r="Z75" s="46" t="s">
        <v>377</v>
      </c>
      <c r="AA75" s="46" t="s">
        <v>409</v>
      </c>
      <c r="AB75" s="47">
        <v>125</v>
      </c>
      <c r="AC75" s="46" t="s">
        <v>379</v>
      </c>
      <c r="AD75" s="62">
        <v>44875.1368981482</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916</v>
      </c>
      <c r="AY75" s="46" t="s">
        <v>917</v>
      </c>
      <c r="AZ75" s="46" t="s">
        <v>232</v>
      </c>
      <c r="BA75" s="46" t="s">
        <v>379</v>
      </c>
      <c r="BB75" s="46" t="s">
        <v>382</v>
      </c>
      <c r="BC75" s="46" t="s">
        <v>918</v>
      </c>
      <c r="BD75" s="46" t="s">
        <v>382</v>
      </c>
      <c r="BE75" s="46" t="s">
        <v>387</v>
      </c>
      <c r="BF75" s="46" t="s">
        <v>387</v>
      </c>
      <c r="BG75" s="46" t="s">
        <v>240</v>
      </c>
      <c r="BH75" s="46" t="s">
        <v>234</v>
      </c>
      <c r="BI75" s="46" t="s">
        <v>234</v>
      </c>
      <c r="BJ75" s="46" t="s">
        <v>234</v>
      </c>
      <c r="BK75" s="46" t="s">
        <v>234</v>
      </c>
      <c r="BL75" s="46" t="s">
        <v>399</v>
      </c>
      <c r="BM75" s="46" t="s">
        <v>399</v>
      </c>
      <c r="BN75" s="46" t="s">
        <v>399</v>
      </c>
      <c r="BO75" s="46" t="s">
        <v>366</v>
      </c>
      <c r="BP75" s="46" t="s">
        <v>366</v>
      </c>
      <c r="BQ75" s="46" t="s">
        <v>366</v>
      </c>
      <c r="BR75" s="46" t="s">
        <v>522</v>
      </c>
      <c r="BS75" s="46" t="s">
        <v>382</v>
      </c>
      <c r="BT75" s="46" t="s">
        <v>523</v>
      </c>
      <c r="BU75" s="46" t="s">
        <v>382</v>
      </c>
      <c r="BV75" s="46" t="s">
        <v>523</v>
      </c>
      <c r="BW75" s="46" t="s">
        <v>382</v>
      </c>
      <c r="BX75" s="47">
        <v>17</v>
      </c>
      <c r="BY75" s="47">
        <v>7925</v>
      </c>
      <c r="BZ75" s="47">
        <v>0</v>
      </c>
      <c r="CA75" s="47">
        <v>43</v>
      </c>
      <c r="CB75" s="47">
        <v>12</v>
      </c>
      <c r="CC75" s="46" t="s">
        <v>219</v>
      </c>
      <c r="CD75" s="62">
        <v>45083.6696064815</v>
      </c>
      <c r="CE75" s="45" t="s">
        <v>389</v>
      </c>
      <c r="CF75" s="66">
        <v>45083.6669726968</v>
      </c>
      <c r="CG75" s="67">
        <v>0.666967592592593</v>
      </c>
      <c r="CH75" s="45" t="s">
        <v>389</v>
      </c>
      <c r="CI75" s="46" t="s">
        <v>390</v>
      </c>
      <c r="CJ75" s="46" t="s">
        <v>234</v>
      </c>
      <c r="CK75" s="46" t="s">
        <v>234</v>
      </c>
      <c r="CL75" s="46" t="s">
        <v>225</v>
      </c>
      <c r="CM75" s="46" t="s">
        <v>225</v>
      </c>
      <c r="CN75" s="46" t="s">
        <v>366</v>
      </c>
      <c r="CO75" s="46" t="s">
        <v>225</v>
      </c>
      <c r="CP75" s="46" t="s">
        <v>391</v>
      </c>
      <c r="CQ75" s="46" t="s">
        <v>225</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45083.6670310417</v>
      </c>
      <c r="DO75" s="66">
        <v>45083.6669726968</v>
      </c>
      <c r="DP75" s="46" t="s">
        <v>919</v>
      </c>
    </row>
    <row r="76" spans="1:120">
      <c r="A76" s="45">
        <v>44874</v>
      </c>
      <c r="B76" s="45">
        <v>44874</v>
      </c>
      <c r="C76" s="46" t="s">
        <v>513</v>
      </c>
      <c r="D76" s="46" t="s">
        <v>366</v>
      </c>
      <c r="E76" s="46" t="s">
        <v>367</v>
      </c>
      <c r="F76" s="46" t="s">
        <v>242</v>
      </c>
      <c r="G76" s="47">
        <v>1</v>
      </c>
      <c r="H76" s="47">
        <v>0</v>
      </c>
      <c r="I76" s="46" t="s">
        <v>234</v>
      </c>
      <c r="J76" s="46" t="s">
        <v>369</v>
      </c>
      <c r="K76" s="46" t="s">
        <v>369</v>
      </c>
      <c r="L76" s="45">
        <v>44874</v>
      </c>
      <c r="M76" s="46" t="s">
        <v>514</v>
      </c>
      <c r="N76" s="46" t="s">
        <v>366</v>
      </c>
      <c r="O76" s="47">
        <v>0</v>
      </c>
      <c r="P76" s="46" t="s">
        <v>515</v>
      </c>
      <c r="Q76" s="46" t="s">
        <v>516</v>
      </c>
      <c r="R76" s="47">
        <v>25</v>
      </c>
      <c r="S76" s="46" t="s">
        <v>517</v>
      </c>
      <c r="T76" s="47">
        <v>5</v>
      </c>
      <c r="U76" s="46" t="s">
        <v>242</v>
      </c>
      <c r="V76" s="46" t="s">
        <v>374</v>
      </c>
      <c r="W76" s="46" t="s">
        <v>234</v>
      </c>
      <c r="X76" s="46" t="s">
        <v>375</v>
      </c>
      <c r="Y76" s="46" t="s">
        <v>376</v>
      </c>
      <c r="Z76" s="46" t="s">
        <v>377</v>
      </c>
      <c r="AA76" s="46" t="s">
        <v>409</v>
      </c>
      <c r="AB76" s="47">
        <v>125</v>
      </c>
      <c r="AC76" s="46" t="s">
        <v>379</v>
      </c>
      <c r="AD76" s="62">
        <v>44875.1368981482</v>
      </c>
      <c r="AE76" s="46" t="s">
        <v>410</v>
      </c>
      <c r="AF76" s="46" t="s">
        <v>381</v>
      </c>
      <c r="AG76" s="46" t="s">
        <v>212</v>
      </c>
      <c r="AH76" s="46" t="s">
        <v>213</v>
      </c>
      <c r="AI76" s="46" t="s">
        <v>210</v>
      </c>
      <c r="AJ76" s="46" t="s">
        <v>366</v>
      </c>
      <c r="AK76" s="46" t="s">
        <v>382</v>
      </c>
      <c r="AL76" s="46" t="s">
        <v>366</v>
      </c>
      <c r="AM76" s="46" t="s">
        <v>233</v>
      </c>
      <c r="AN76" s="46" t="s">
        <v>366</v>
      </c>
      <c r="AO76" s="46" t="s">
        <v>379</v>
      </c>
      <c r="AP76" s="46" t="s">
        <v>379</v>
      </c>
      <c r="AQ76" s="46" t="s">
        <v>411</v>
      </c>
      <c r="AR76" s="46" t="s">
        <v>366</v>
      </c>
      <c r="AS76" s="46" t="s">
        <v>366</v>
      </c>
      <c r="AT76" s="47">
        <v>0</v>
      </c>
      <c r="AU76" s="46" t="s">
        <v>366</v>
      </c>
      <c r="AV76" s="46" t="s">
        <v>366</v>
      </c>
      <c r="AW76" s="46" t="s">
        <v>366</v>
      </c>
      <c r="AX76" s="46" t="s">
        <v>874</v>
      </c>
      <c r="AY76" s="46" t="s">
        <v>875</v>
      </c>
      <c r="AZ76" s="46" t="s">
        <v>232</v>
      </c>
      <c r="BA76" s="46" t="s">
        <v>379</v>
      </c>
      <c r="BB76" s="46" t="s">
        <v>382</v>
      </c>
      <c r="BC76" s="46" t="s">
        <v>876</v>
      </c>
      <c r="BD76" s="46" t="s">
        <v>382</v>
      </c>
      <c r="BE76" s="46" t="s">
        <v>528</v>
      </c>
      <c r="BF76" s="46" t="s">
        <v>415</v>
      </c>
      <c r="BG76" s="46" t="s">
        <v>240</v>
      </c>
      <c r="BH76" s="46" t="s">
        <v>234</v>
      </c>
      <c r="BI76" s="46" t="s">
        <v>234</v>
      </c>
      <c r="BJ76" s="46" t="s">
        <v>234</v>
      </c>
      <c r="BK76" s="46" t="s">
        <v>234</v>
      </c>
      <c r="BL76" s="46" t="s">
        <v>529</v>
      </c>
      <c r="BM76" s="46" t="s">
        <v>529</v>
      </c>
      <c r="BN76" s="46" t="s">
        <v>529</v>
      </c>
      <c r="BO76" s="46" t="s">
        <v>366</v>
      </c>
      <c r="BP76" s="46" t="s">
        <v>366</v>
      </c>
      <c r="BQ76" s="46" t="s">
        <v>366</v>
      </c>
      <c r="BR76" s="46" t="s">
        <v>522</v>
      </c>
      <c r="BS76" s="46" t="s">
        <v>382</v>
      </c>
      <c r="BT76" s="46" t="s">
        <v>523</v>
      </c>
      <c r="BU76" s="46" t="s">
        <v>382</v>
      </c>
      <c r="BV76" s="46" t="s">
        <v>523</v>
      </c>
      <c r="BW76" s="46" t="s">
        <v>382</v>
      </c>
      <c r="BX76" s="47">
        <v>17</v>
      </c>
      <c r="BY76" s="47">
        <v>7925</v>
      </c>
      <c r="BZ76" s="47">
        <v>0</v>
      </c>
      <c r="CA76" s="47">
        <v>43</v>
      </c>
      <c r="CB76" s="47">
        <v>12</v>
      </c>
      <c r="CC76" s="46" t="s">
        <v>219</v>
      </c>
      <c r="CD76" s="62">
        <v>45083.6696064815</v>
      </c>
      <c r="CE76" s="45" t="s">
        <v>389</v>
      </c>
      <c r="CF76" s="66">
        <v>45083.6669726968</v>
      </c>
      <c r="CG76" s="67">
        <v>0.666967592592593</v>
      </c>
      <c r="CH76" s="45" t="s">
        <v>389</v>
      </c>
      <c r="CI76" s="46" t="s">
        <v>390</v>
      </c>
      <c r="CJ76" s="46" t="s">
        <v>234</v>
      </c>
      <c r="CK76" s="46" t="s">
        <v>234</v>
      </c>
      <c r="CL76" s="46" t="s">
        <v>225</v>
      </c>
      <c r="CM76" s="46" t="s">
        <v>225</v>
      </c>
      <c r="CN76" s="46" t="s">
        <v>366</v>
      </c>
      <c r="CO76" s="46" t="s">
        <v>225</v>
      </c>
      <c r="CP76" s="46" t="s">
        <v>391</v>
      </c>
      <c r="CQ76" s="46" t="s">
        <v>240</v>
      </c>
      <c r="CR76" s="46" t="s">
        <v>234</v>
      </c>
      <c r="CS76" s="46" t="s">
        <v>229</v>
      </c>
      <c r="CT76" s="46" t="s">
        <v>234</v>
      </c>
      <c r="CU76" s="46" t="s">
        <v>225</v>
      </c>
      <c r="CV76" s="46" t="s">
        <v>234</v>
      </c>
      <c r="CW76" s="46" t="s">
        <v>225</v>
      </c>
      <c r="CX76" s="46" t="s">
        <v>234</v>
      </c>
      <c r="CY76" s="46" t="s">
        <v>234</v>
      </c>
      <c r="CZ76" s="46" t="s">
        <v>234</v>
      </c>
      <c r="DA76" s="46" t="s">
        <v>225</v>
      </c>
      <c r="DB76" s="46" t="s">
        <v>234</v>
      </c>
      <c r="DC76" s="46" t="s">
        <v>234</v>
      </c>
      <c r="DD76" s="46" t="s">
        <v>234</v>
      </c>
      <c r="DE76" s="46" t="s">
        <v>234</v>
      </c>
      <c r="DF76" s="46" t="s">
        <v>225</v>
      </c>
      <c r="DG76" s="46" t="s">
        <v>234</v>
      </c>
      <c r="DH76" s="46" t="s">
        <v>225</v>
      </c>
      <c r="DI76" s="46" t="s">
        <v>225</v>
      </c>
      <c r="DJ76" s="46" t="s">
        <v>225</v>
      </c>
      <c r="DK76" s="46" t="s">
        <v>382</v>
      </c>
      <c r="DL76" s="46" t="s">
        <v>382</v>
      </c>
      <c r="DM76" s="46" t="s">
        <v>382</v>
      </c>
      <c r="DN76" s="66">
        <v>45083.667031088</v>
      </c>
      <c r="DO76" s="66">
        <v>45083.6669726968</v>
      </c>
      <c r="DP76" s="46" t="s">
        <v>877</v>
      </c>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928</v>
      </c>
    </row>
    <row r="80" s="41" customFormat="1"/>
    <row r="81" s="41" customFormat="1" spans="1:1">
      <c r="A81" s="41" t="s">
        <v>929</v>
      </c>
    </row>
    <row r="82" s="41" customFormat="1" spans="2:37">
      <c r="B82" s="40" t="s">
        <v>922</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923</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924</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930</v>
      </c>
      <c r="B87" s="55"/>
      <c r="C87" s="56"/>
      <c r="D87" s="56"/>
      <c r="E87" s="56"/>
      <c r="F87" s="56"/>
      <c r="G87" s="56"/>
    </row>
    <row r="88" s="41" customFormat="1" spans="2:7">
      <c r="B88" s="55"/>
      <c r="C88" s="56"/>
      <c r="D88" s="56"/>
      <c r="E88" s="56"/>
      <c r="F88" s="56"/>
      <c r="G88" s="56"/>
    </row>
    <row r="89" s="41" customFormat="1" spans="2:7">
      <c r="B89" s="55" t="s">
        <v>931</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932</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512</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513</v>
      </c>
      <c r="D99" s="58" t="s">
        <v>366</v>
      </c>
      <c r="E99" s="58" t="s">
        <v>367</v>
      </c>
      <c r="F99" s="58" t="s">
        <v>368</v>
      </c>
      <c r="G99" s="59">
        <v>1</v>
      </c>
      <c r="H99" s="59">
        <v>0</v>
      </c>
      <c r="I99" s="58" t="s">
        <v>234</v>
      </c>
      <c r="J99" s="58" t="s">
        <v>369</v>
      </c>
      <c r="K99" s="58" t="s">
        <v>369</v>
      </c>
      <c r="L99" s="57">
        <v>44874</v>
      </c>
      <c r="M99" s="58" t="s">
        <v>514</v>
      </c>
      <c r="N99" s="58" t="s">
        <v>366</v>
      </c>
      <c r="O99" s="59">
        <v>0</v>
      </c>
      <c r="P99" s="58" t="s">
        <v>515</v>
      </c>
      <c r="Q99" s="58" t="s">
        <v>516</v>
      </c>
      <c r="R99" s="59">
        <v>25</v>
      </c>
      <c r="S99" s="58" t="s">
        <v>517</v>
      </c>
      <c r="T99" s="59">
        <v>5</v>
      </c>
      <c r="U99" s="58" t="s">
        <v>368</v>
      </c>
      <c r="V99" s="58" t="s">
        <v>374</v>
      </c>
      <c r="W99" s="58" t="s">
        <v>234</v>
      </c>
      <c r="X99" s="58" t="s">
        <v>375</v>
      </c>
      <c r="Y99" s="58" t="s">
        <v>376</v>
      </c>
      <c r="Z99" s="58" t="s">
        <v>377</v>
      </c>
      <c r="AA99" s="58" t="s">
        <v>518</v>
      </c>
      <c r="AB99" s="59">
        <v>125</v>
      </c>
      <c r="AC99" s="58" t="s">
        <v>379</v>
      </c>
      <c r="AD99" s="65">
        <v>44875.1368981482</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862</v>
      </c>
      <c r="AY99" s="58" t="s">
        <v>863</v>
      </c>
      <c r="AZ99" s="58" t="s">
        <v>232</v>
      </c>
      <c r="BA99" s="58" t="s">
        <v>379</v>
      </c>
      <c r="BB99" s="58" t="s">
        <v>382</v>
      </c>
      <c r="BC99" s="58" t="s">
        <v>864</v>
      </c>
      <c r="BD99" s="58" t="s">
        <v>382</v>
      </c>
      <c r="BE99" s="58" t="s">
        <v>415</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522</v>
      </c>
      <c r="BS99" s="58" t="s">
        <v>382</v>
      </c>
      <c r="BT99" s="58" t="s">
        <v>523</v>
      </c>
      <c r="BU99" s="58" t="s">
        <v>382</v>
      </c>
      <c r="BV99" s="58" t="s">
        <v>523</v>
      </c>
      <c r="BW99" s="58" t="s">
        <v>382</v>
      </c>
      <c r="BX99" s="59">
        <v>17</v>
      </c>
      <c r="BY99" s="59">
        <v>7925</v>
      </c>
      <c r="BZ99" s="59">
        <v>0</v>
      </c>
      <c r="CA99" s="59">
        <v>19</v>
      </c>
      <c r="CB99" s="59">
        <v>10</v>
      </c>
      <c r="CC99" s="58" t="s">
        <v>219</v>
      </c>
      <c r="CD99" s="65">
        <v>45083.6696064815</v>
      </c>
      <c r="CE99" s="57" t="s">
        <v>389</v>
      </c>
      <c r="CF99" s="72">
        <v>45084.4066300116</v>
      </c>
      <c r="CG99" s="73">
        <v>0.666967592592593</v>
      </c>
      <c r="CH99" s="57" t="s">
        <v>389</v>
      </c>
      <c r="CI99" s="58" t="s">
        <v>390</v>
      </c>
      <c r="CJ99" s="58" t="s">
        <v>234</v>
      </c>
      <c r="CK99" s="58" t="s">
        <v>234</v>
      </c>
      <c r="CL99" s="58" t="s">
        <v>225</v>
      </c>
      <c r="CM99" s="58" t="s">
        <v>225</v>
      </c>
      <c r="CN99" s="58" t="s">
        <v>366</v>
      </c>
      <c r="CO99" s="58" t="s">
        <v>225</v>
      </c>
      <c r="CP99" s="58" t="s">
        <v>432</v>
      </c>
      <c r="CQ99" s="58" t="s">
        <v>240</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45084.4066300116</v>
      </c>
      <c r="DO99" s="72">
        <v>45083.6669726736</v>
      </c>
      <c r="DP99" s="58" t="s">
        <v>865</v>
      </c>
    </row>
    <row r="100" s="41" customFormat="1" spans="1:120">
      <c r="A100" s="57">
        <v>44874</v>
      </c>
      <c r="B100" s="57">
        <v>44874</v>
      </c>
      <c r="C100" s="58" t="s">
        <v>513</v>
      </c>
      <c r="D100" s="58" t="s">
        <v>366</v>
      </c>
      <c r="E100" s="58" t="s">
        <v>367</v>
      </c>
      <c r="F100" s="58" t="s">
        <v>393</v>
      </c>
      <c r="G100" s="59">
        <v>1</v>
      </c>
      <c r="H100" s="59">
        <v>0</v>
      </c>
      <c r="I100" s="58" t="s">
        <v>234</v>
      </c>
      <c r="J100" s="58" t="s">
        <v>369</v>
      </c>
      <c r="K100" s="58" t="s">
        <v>369</v>
      </c>
      <c r="L100" s="57">
        <v>44874</v>
      </c>
      <c r="M100" s="58" t="s">
        <v>514</v>
      </c>
      <c r="N100" s="58" t="s">
        <v>366</v>
      </c>
      <c r="O100" s="59">
        <v>0</v>
      </c>
      <c r="P100" s="58" t="s">
        <v>515</v>
      </c>
      <c r="Q100" s="58" t="s">
        <v>516</v>
      </c>
      <c r="R100" s="59">
        <v>25</v>
      </c>
      <c r="S100" s="58" t="s">
        <v>517</v>
      </c>
      <c r="T100" s="59">
        <v>5</v>
      </c>
      <c r="U100" s="58" t="s">
        <v>393</v>
      </c>
      <c r="V100" s="58" t="s">
        <v>374</v>
      </c>
      <c r="W100" s="58" t="s">
        <v>234</v>
      </c>
      <c r="X100" s="58" t="s">
        <v>375</v>
      </c>
      <c r="Y100" s="58" t="s">
        <v>376</v>
      </c>
      <c r="Z100" s="58" t="s">
        <v>377</v>
      </c>
      <c r="AA100" s="58" t="s">
        <v>394</v>
      </c>
      <c r="AB100" s="59">
        <v>125</v>
      </c>
      <c r="AC100" s="58" t="s">
        <v>379</v>
      </c>
      <c r="AD100" s="65">
        <v>44875.1368981482</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866</v>
      </c>
      <c r="AY100" s="58" t="s">
        <v>867</v>
      </c>
      <c r="AZ100" s="58" t="s">
        <v>232</v>
      </c>
      <c r="BA100" s="58" t="s">
        <v>379</v>
      </c>
      <c r="BB100" s="58" t="s">
        <v>382</v>
      </c>
      <c r="BC100" s="58" t="s">
        <v>868</v>
      </c>
      <c r="BD100" s="58" t="s">
        <v>382</v>
      </c>
      <c r="BE100" s="58" t="s">
        <v>528</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522</v>
      </c>
      <c r="BS100" s="58" t="s">
        <v>382</v>
      </c>
      <c r="BT100" s="58" t="s">
        <v>523</v>
      </c>
      <c r="BU100" s="58" t="s">
        <v>382</v>
      </c>
      <c r="BV100" s="58" t="s">
        <v>523</v>
      </c>
      <c r="BW100" s="58" t="s">
        <v>382</v>
      </c>
      <c r="BX100" s="59">
        <v>17</v>
      </c>
      <c r="BY100" s="59">
        <v>7925</v>
      </c>
      <c r="BZ100" s="59">
        <v>0</v>
      </c>
      <c r="CA100" s="59">
        <v>48</v>
      </c>
      <c r="CB100" s="59">
        <v>10</v>
      </c>
      <c r="CC100" s="58" t="s">
        <v>219</v>
      </c>
      <c r="CD100" s="65">
        <v>45083.6696064815</v>
      </c>
      <c r="CE100" s="57" t="s">
        <v>389</v>
      </c>
      <c r="CF100" s="72">
        <v>45084.4066300694</v>
      </c>
      <c r="CG100" s="73">
        <v>0.666967592592593</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45084.4066300694</v>
      </c>
      <c r="DO100" s="72">
        <v>45083.6669725926</v>
      </c>
      <c r="DP100" s="58" t="s">
        <v>869</v>
      </c>
    </row>
    <row r="101" s="41" customFormat="1" spans="1:120">
      <c r="A101" s="57">
        <v>44874</v>
      </c>
      <c r="B101" s="57">
        <v>44874</v>
      </c>
      <c r="C101" s="58" t="s">
        <v>513</v>
      </c>
      <c r="D101" s="58" t="s">
        <v>366</v>
      </c>
      <c r="E101" s="58" t="s">
        <v>367</v>
      </c>
      <c r="F101" s="58" t="s">
        <v>401</v>
      </c>
      <c r="G101" s="59">
        <v>1</v>
      </c>
      <c r="H101" s="59">
        <v>0</v>
      </c>
      <c r="I101" s="58" t="s">
        <v>234</v>
      </c>
      <c r="J101" s="58" t="s">
        <v>369</v>
      </c>
      <c r="K101" s="58" t="s">
        <v>369</v>
      </c>
      <c r="L101" s="57">
        <v>44874</v>
      </c>
      <c r="M101" s="58" t="s">
        <v>514</v>
      </c>
      <c r="N101" s="58" t="s">
        <v>366</v>
      </c>
      <c r="O101" s="59">
        <v>0</v>
      </c>
      <c r="P101" s="58" t="s">
        <v>515</v>
      </c>
      <c r="Q101" s="58" t="s">
        <v>516</v>
      </c>
      <c r="R101" s="59">
        <v>25</v>
      </c>
      <c r="S101" s="58" t="s">
        <v>517</v>
      </c>
      <c r="T101" s="59">
        <v>5</v>
      </c>
      <c r="U101" s="58" t="s">
        <v>401</v>
      </c>
      <c r="V101" s="58" t="s">
        <v>374</v>
      </c>
      <c r="W101" s="58" t="s">
        <v>234</v>
      </c>
      <c r="X101" s="58" t="s">
        <v>375</v>
      </c>
      <c r="Y101" s="58" t="s">
        <v>376</v>
      </c>
      <c r="Z101" s="58" t="s">
        <v>377</v>
      </c>
      <c r="AA101" s="58" t="s">
        <v>531</v>
      </c>
      <c r="AB101" s="59">
        <v>125</v>
      </c>
      <c r="AC101" s="58" t="s">
        <v>379</v>
      </c>
      <c r="AD101" s="65">
        <v>44875.1368981482</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870</v>
      </c>
      <c r="AY101" s="58" t="s">
        <v>871</v>
      </c>
      <c r="AZ101" s="58" t="s">
        <v>232</v>
      </c>
      <c r="BA101" s="58" t="s">
        <v>379</v>
      </c>
      <c r="BB101" s="58" t="s">
        <v>382</v>
      </c>
      <c r="BC101" s="58" t="s">
        <v>872</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522</v>
      </c>
      <c r="BS101" s="58" t="s">
        <v>382</v>
      </c>
      <c r="BT101" s="58" t="s">
        <v>523</v>
      </c>
      <c r="BU101" s="58" t="s">
        <v>382</v>
      </c>
      <c r="BV101" s="58" t="s">
        <v>523</v>
      </c>
      <c r="BW101" s="58" t="s">
        <v>382</v>
      </c>
      <c r="BX101" s="59">
        <v>17</v>
      </c>
      <c r="BY101" s="59">
        <v>7925</v>
      </c>
      <c r="BZ101" s="59">
        <v>0</v>
      </c>
      <c r="CA101" s="59">
        <v>33</v>
      </c>
      <c r="CB101" s="59">
        <v>10</v>
      </c>
      <c r="CC101" s="58" t="s">
        <v>219</v>
      </c>
      <c r="CD101" s="65">
        <v>45083.6696064815</v>
      </c>
      <c r="CE101" s="57" t="s">
        <v>389</v>
      </c>
      <c r="CF101" s="72">
        <v>45084.4066300463</v>
      </c>
      <c r="CG101" s="73">
        <v>0.666967592592593</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45084.4066300463</v>
      </c>
      <c r="DO101" s="72">
        <v>45083.6669726042</v>
      </c>
      <c r="DP101" s="58" t="s">
        <v>873</v>
      </c>
    </row>
    <row r="102" s="41" customFormat="1" spans="1:120">
      <c r="A102" s="57">
        <v>44874</v>
      </c>
      <c r="B102" s="57">
        <v>44874</v>
      </c>
      <c r="C102" s="58" t="s">
        <v>513</v>
      </c>
      <c r="D102" s="58" t="s">
        <v>366</v>
      </c>
      <c r="E102" s="58" t="s">
        <v>367</v>
      </c>
      <c r="F102" s="58" t="s">
        <v>235</v>
      </c>
      <c r="G102" s="59">
        <v>1</v>
      </c>
      <c r="H102" s="59">
        <v>0</v>
      </c>
      <c r="I102" s="58" t="s">
        <v>234</v>
      </c>
      <c r="J102" s="58" t="s">
        <v>369</v>
      </c>
      <c r="K102" s="58" t="s">
        <v>369</v>
      </c>
      <c r="L102" s="57">
        <v>44874</v>
      </c>
      <c r="M102" s="58" t="s">
        <v>514</v>
      </c>
      <c r="N102" s="58" t="s">
        <v>366</v>
      </c>
      <c r="O102" s="59">
        <v>0</v>
      </c>
      <c r="P102" s="58" t="s">
        <v>515</v>
      </c>
      <c r="Q102" s="58" t="s">
        <v>516</v>
      </c>
      <c r="R102" s="59">
        <v>25</v>
      </c>
      <c r="S102" s="58" t="s">
        <v>517</v>
      </c>
      <c r="T102" s="59">
        <v>5</v>
      </c>
      <c r="U102" s="58" t="s">
        <v>235</v>
      </c>
      <c r="V102" s="58" t="s">
        <v>374</v>
      </c>
      <c r="W102" s="58" t="s">
        <v>234</v>
      </c>
      <c r="X102" s="58" t="s">
        <v>375</v>
      </c>
      <c r="Y102" s="58" t="s">
        <v>376</v>
      </c>
      <c r="Z102" s="58" t="s">
        <v>377</v>
      </c>
      <c r="AA102" s="58" t="s">
        <v>409</v>
      </c>
      <c r="AB102" s="59">
        <v>125</v>
      </c>
      <c r="AC102" s="58" t="s">
        <v>379</v>
      </c>
      <c r="AD102" s="65">
        <v>44875.1368981482</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916</v>
      </c>
      <c r="AY102" s="58" t="s">
        <v>917</v>
      </c>
      <c r="AZ102" s="58" t="s">
        <v>232</v>
      </c>
      <c r="BA102" s="58" t="s">
        <v>379</v>
      </c>
      <c r="BB102" s="58" t="s">
        <v>382</v>
      </c>
      <c r="BC102" s="58" t="s">
        <v>918</v>
      </c>
      <c r="BD102" s="58" t="s">
        <v>382</v>
      </c>
      <c r="BE102" s="58" t="s">
        <v>387</v>
      </c>
      <c r="BF102" s="58" t="s">
        <v>387</v>
      </c>
      <c r="BG102" s="58" t="s">
        <v>240</v>
      </c>
      <c r="BH102" s="58" t="s">
        <v>234</v>
      </c>
      <c r="BI102" s="58" t="s">
        <v>234</v>
      </c>
      <c r="BJ102" s="58" t="s">
        <v>234</v>
      </c>
      <c r="BK102" s="58" t="s">
        <v>225</v>
      </c>
      <c r="BL102" s="58" t="s">
        <v>399</v>
      </c>
      <c r="BM102" s="58" t="s">
        <v>399</v>
      </c>
      <c r="BN102" s="58" t="s">
        <v>399</v>
      </c>
      <c r="BO102" s="58" t="s">
        <v>366</v>
      </c>
      <c r="BP102" s="58" t="s">
        <v>366</v>
      </c>
      <c r="BQ102" s="58" t="s">
        <v>366</v>
      </c>
      <c r="BR102" s="58" t="s">
        <v>522</v>
      </c>
      <c r="BS102" s="58" t="s">
        <v>382</v>
      </c>
      <c r="BT102" s="58" t="s">
        <v>523</v>
      </c>
      <c r="BU102" s="58" t="s">
        <v>382</v>
      </c>
      <c r="BV102" s="58" t="s">
        <v>523</v>
      </c>
      <c r="BW102" s="58" t="s">
        <v>382</v>
      </c>
      <c r="BX102" s="59">
        <v>17</v>
      </c>
      <c r="BY102" s="59">
        <v>7925</v>
      </c>
      <c r="BZ102" s="59">
        <v>0</v>
      </c>
      <c r="CA102" s="59">
        <v>43</v>
      </c>
      <c r="CB102" s="59">
        <v>12</v>
      </c>
      <c r="CC102" s="58" t="s">
        <v>219</v>
      </c>
      <c r="CD102" s="65">
        <v>45083.6696064815</v>
      </c>
      <c r="CE102" s="57" t="s">
        <v>389</v>
      </c>
      <c r="CF102" s="72">
        <v>45084.4066298843</v>
      </c>
      <c r="CG102" s="73">
        <v>0.666967592592593</v>
      </c>
      <c r="CH102" s="57" t="s">
        <v>389</v>
      </c>
      <c r="CI102" s="58" t="s">
        <v>390</v>
      </c>
      <c r="CJ102" s="58" t="s">
        <v>234</v>
      </c>
      <c r="CK102" s="58" t="s">
        <v>234</v>
      </c>
      <c r="CL102" s="58" t="s">
        <v>225</v>
      </c>
      <c r="CM102" s="58" t="s">
        <v>225</v>
      </c>
      <c r="CN102" s="58" t="s">
        <v>366</v>
      </c>
      <c r="CO102" s="58" t="s">
        <v>225</v>
      </c>
      <c r="CP102" s="58" t="s">
        <v>432</v>
      </c>
      <c r="CQ102" s="58" t="s">
        <v>225</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45084.4066298843</v>
      </c>
      <c r="DO102" s="72">
        <v>45083.6669726968</v>
      </c>
      <c r="DP102" s="58" t="s">
        <v>919</v>
      </c>
    </row>
    <row r="103" s="41" customFormat="1" spans="1:120">
      <c r="A103" s="57">
        <v>44874</v>
      </c>
      <c r="B103" s="57">
        <v>44874</v>
      </c>
      <c r="C103" s="58" t="s">
        <v>513</v>
      </c>
      <c r="D103" s="58" t="s">
        <v>366</v>
      </c>
      <c r="E103" s="58" t="s">
        <v>367</v>
      </c>
      <c r="F103" s="58" t="s">
        <v>242</v>
      </c>
      <c r="G103" s="59">
        <v>1</v>
      </c>
      <c r="H103" s="59">
        <v>0</v>
      </c>
      <c r="I103" s="58" t="s">
        <v>234</v>
      </c>
      <c r="J103" s="58" t="s">
        <v>369</v>
      </c>
      <c r="K103" s="58" t="s">
        <v>369</v>
      </c>
      <c r="L103" s="57">
        <v>44874</v>
      </c>
      <c r="M103" s="58" t="s">
        <v>514</v>
      </c>
      <c r="N103" s="58" t="s">
        <v>366</v>
      </c>
      <c r="O103" s="59">
        <v>0</v>
      </c>
      <c r="P103" s="58" t="s">
        <v>515</v>
      </c>
      <c r="Q103" s="58" t="s">
        <v>516</v>
      </c>
      <c r="R103" s="59">
        <v>25</v>
      </c>
      <c r="S103" s="58" t="s">
        <v>517</v>
      </c>
      <c r="T103" s="59">
        <v>5</v>
      </c>
      <c r="U103" s="58" t="s">
        <v>242</v>
      </c>
      <c r="V103" s="58" t="s">
        <v>374</v>
      </c>
      <c r="W103" s="58" t="s">
        <v>234</v>
      </c>
      <c r="X103" s="58" t="s">
        <v>375</v>
      </c>
      <c r="Y103" s="58" t="s">
        <v>376</v>
      </c>
      <c r="Z103" s="58" t="s">
        <v>377</v>
      </c>
      <c r="AA103" s="58" t="s">
        <v>409</v>
      </c>
      <c r="AB103" s="59">
        <v>125</v>
      </c>
      <c r="AC103" s="58" t="s">
        <v>379</v>
      </c>
      <c r="AD103" s="65">
        <v>44875.1368981482</v>
      </c>
      <c r="AE103" s="58" t="s">
        <v>410</v>
      </c>
      <c r="AF103" s="58" t="s">
        <v>381</v>
      </c>
      <c r="AG103" s="58" t="s">
        <v>212</v>
      </c>
      <c r="AH103" s="58" t="s">
        <v>213</v>
      </c>
      <c r="AI103" s="58" t="s">
        <v>210</v>
      </c>
      <c r="AJ103" s="58" t="s">
        <v>366</v>
      </c>
      <c r="AK103" s="58" t="s">
        <v>382</v>
      </c>
      <c r="AL103" s="58" t="s">
        <v>366</v>
      </c>
      <c r="AM103" s="58" t="s">
        <v>233</v>
      </c>
      <c r="AN103" s="58" t="s">
        <v>366</v>
      </c>
      <c r="AO103" s="58" t="s">
        <v>379</v>
      </c>
      <c r="AP103" s="58" t="s">
        <v>379</v>
      </c>
      <c r="AQ103" s="58" t="s">
        <v>411</v>
      </c>
      <c r="AR103" s="58" t="s">
        <v>366</v>
      </c>
      <c r="AS103" s="58" t="s">
        <v>366</v>
      </c>
      <c r="AT103" s="59">
        <v>0</v>
      </c>
      <c r="AU103" s="58" t="s">
        <v>366</v>
      </c>
      <c r="AV103" s="58" t="s">
        <v>366</v>
      </c>
      <c r="AW103" s="58" t="s">
        <v>366</v>
      </c>
      <c r="AX103" s="58" t="s">
        <v>874</v>
      </c>
      <c r="AY103" s="58" t="s">
        <v>875</v>
      </c>
      <c r="AZ103" s="58" t="s">
        <v>232</v>
      </c>
      <c r="BA103" s="58" t="s">
        <v>379</v>
      </c>
      <c r="BB103" s="58" t="s">
        <v>382</v>
      </c>
      <c r="BC103" s="58" t="s">
        <v>876</v>
      </c>
      <c r="BD103" s="58" t="s">
        <v>382</v>
      </c>
      <c r="BE103" s="58" t="s">
        <v>528</v>
      </c>
      <c r="BF103" s="58" t="s">
        <v>415</v>
      </c>
      <c r="BG103" s="58" t="s">
        <v>240</v>
      </c>
      <c r="BH103" s="58" t="s">
        <v>234</v>
      </c>
      <c r="BI103" s="58" t="s">
        <v>234</v>
      </c>
      <c r="BJ103" s="58" t="s">
        <v>234</v>
      </c>
      <c r="BK103" s="58" t="s">
        <v>225</v>
      </c>
      <c r="BL103" s="58" t="s">
        <v>529</v>
      </c>
      <c r="BM103" s="58" t="s">
        <v>529</v>
      </c>
      <c r="BN103" s="58" t="s">
        <v>529</v>
      </c>
      <c r="BO103" s="58" t="s">
        <v>366</v>
      </c>
      <c r="BP103" s="58" t="s">
        <v>366</v>
      </c>
      <c r="BQ103" s="58" t="s">
        <v>366</v>
      </c>
      <c r="BR103" s="58" t="s">
        <v>522</v>
      </c>
      <c r="BS103" s="58" t="s">
        <v>382</v>
      </c>
      <c r="BT103" s="58" t="s">
        <v>523</v>
      </c>
      <c r="BU103" s="58" t="s">
        <v>382</v>
      </c>
      <c r="BV103" s="58" t="s">
        <v>523</v>
      </c>
      <c r="BW103" s="58" t="s">
        <v>382</v>
      </c>
      <c r="BX103" s="59">
        <v>17</v>
      </c>
      <c r="BY103" s="59">
        <v>7925</v>
      </c>
      <c r="BZ103" s="59">
        <v>0</v>
      </c>
      <c r="CA103" s="59">
        <v>43</v>
      </c>
      <c r="CB103" s="59">
        <v>12</v>
      </c>
      <c r="CC103" s="58" t="s">
        <v>219</v>
      </c>
      <c r="CD103" s="65">
        <v>45083.6696064815</v>
      </c>
      <c r="CE103" s="57" t="s">
        <v>389</v>
      </c>
      <c r="CF103" s="72">
        <v>45084.4066295718</v>
      </c>
      <c r="CG103" s="73">
        <v>0.666967592592593</v>
      </c>
      <c r="CH103" s="57" t="s">
        <v>389</v>
      </c>
      <c r="CI103" s="58" t="s">
        <v>390</v>
      </c>
      <c r="CJ103" s="58" t="s">
        <v>234</v>
      </c>
      <c r="CK103" s="58" t="s">
        <v>234</v>
      </c>
      <c r="CL103" s="58" t="s">
        <v>225</v>
      </c>
      <c r="CM103" s="58" t="s">
        <v>225</v>
      </c>
      <c r="CN103" s="58" t="s">
        <v>366</v>
      </c>
      <c r="CO103" s="58" t="s">
        <v>225</v>
      </c>
      <c r="CP103" s="58" t="s">
        <v>432</v>
      </c>
      <c r="CQ103" s="58" t="s">
        <v>240</v>
      </c>
      <c r="CR103" s="58" t="s">
        <v>234</v>
      </c>
      <c r="CS103" s="58" t="s">
        <v>229</v>
      </c>
      <c r="CT103" s="58" t="s">
        <v>234</v>
      </c>
      <c r="CU103" s="58" t="s">
        <v>225</v>
      </c>
      <c r="CV103" s="58" t="s">
        <v>234</v>
      </c>
      <c r="CW103" s="58" t="s">
        <v>225</v>
      </c>
      <c r="CX103" s="58" t="s">
        <v>234</v>
      </c>
      <c r="CY103" s="58" t="s">
        <v>234</v>
      </c>
      <c r="CZ103" s="58" t="s">
        <v>234</v>
      </c>
      <c r="DA103" s="58" t="s">
        <v>225</v>
      </c>
      <c r="DB103" s="58" t="s">
        <v>234</v>
      </c>
      <c r="DC103" s="58" t="s">
        <v>234</v>
      </c>
      <c r="DD103" s="58" t="s">
        <v>234</v>
      </c>
      <c r="DE103" s="58" t="s">
        <v>234</v>
      </c>
      <c r="DF103" s="58" t="s">
        <v>225</v>
      </c>
      <c r="DG103" s="58" t="s">
        <v>234</v>
      </c>
      <c r="DH103" s="58" t="s">
        <v>225</v>
      </c>
      <c r="DI103" s="58" t="s">
        <v>225</v>
      </c>
      <c r="DJ103" s="58" t="s">
        <v>225</v>
      </c>
      <c r="DK103" s="58" t="s">
        <v>382</v>
      </c>
      <c r="DL103" s="58" t="s">
        <v>382</v>
      </c>
      <c r="DM103" s="58" t="s">
        <v>382</v>
      </c>
      <c r="DN103" s="72">
        <v>45084.4066295718</v>
      </c>
      <c r="DO103" s="72">
        <v>45083.6669726968</v>
      </c>
      <c r="DP103" s="58" t="s">
        <v>877</v>
      </c>
    </row>
    <row r="104" s="41" customFormat="1"/>
    <row r="105" s="41" customFormat="1" ht="30.75" spans="1:1">
      <c r="A105" s="23" t="s">
        <v>933</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513</v>
      </c>
      <c r="E109" s="46" t="s">
        <v>366</v>
      </c>
      <c r="F109" s="46" t="s">
        <v>367</v>
      </c>
      <c r="G109" s="46" t="s">
        <v>368</v>
      </c>
      <c r="H109" s="47">
        <v>1</v>
      </c>
      <c r="I109" s="47">
        <v>0</v>
      </c>
      <c r="J109" s="46" t="s">
        <v>234</v>
      </c>
      <c r="K109" s="46" t="s">
        <v>369</v>
      </c>
      <c r="L109" s="46" t="s">
        <v>369</v>
      </c>
      <c r="M109" s="45">
        <v>44874</v>
      </c>
      <c r="N109" s="46" t="s">
        <v>514</v>
      </c>
      <c r="O109" s="46" t="s">
        <v>366</v>
      </c>
      <c r="P109" s="47">
        <v>0</v>
      </c>
      <c r="Q109" s="46" t="s">
        <v>515</v>
      </c>
      <c r="R109" s="46" t="s">
        <v>516</v>
      </c>
      <c r="S109" s="47">
        <v>25</v>
      </c>
      <c r="T109" s="46" t="s">
        <v>517</v>
      </c>
      <c r="U109" s="47">
        <v>5</v>
      </c>
      <c r="V109" s="46" t="s">
        <v>368</v>
      </c>
      <c r="W109" s="46" t="s">
        <v>374</v>
      </c>
      <c r="X109" s="46" t="s">
        <v>234</v>
      </c>
      <c r="Y109" s="46" t="s">
        <v>375</v>
      </c>
      <c r="Z109" s="46" t="s">
        <v>376</v>
      </c>
      <c r="AA109" s="46" t="s">
        <v>377</v>
      </c>
      <c r="AB109" s="46" t="s">
        <v>518</v>
      </c>
      <c r="AC109" s="47">
        <v>125</v>
      </c>
      <c r="AD109" s="46" t="s">
        <v>379</v>
      </c>
      <c r="AE109" s="62">
        <v>44875.1368981482</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862</v>
      </c>
      <c r="AZ109" s="46" t="s">
        <v>863</v>
      </c>
      <c r="BA109" s="46" t="s">
        <v>232</v>
      </c>
      <c r="BB109" s="46" t="s">
        <v>379</v>
      </c>
      <c r="BC109" s="46" t="s">
        <v>382</v>
      </c>
      <c r="BD109" s="46" t="s">
        <v>864</v>
      </c>
      <c r="BE109" s="46" t="s">
        <v>382</v>
      </c>
      <c r="BF109" s="46" t="s">
        <v>415</v>
      </c>
      <c r="BG109" s="46" t="s">
        <v>387</v>
      </c>
      <c r="BH109" s="46" t="s">
        <v>240</v>
      </c>
      <c r="BI109" s="46" t="s">
        <v>234</v>
      </c>
      <c r="BJ109" s="46" t="s">
        <v>234</v>
      </c>
      <c r="BK109" s="46" t="s">
        <v>234</v>
      </c>
      <c r="BL109" s="46" t="s">
        <v>234</v>
      </c>
      <c r="BM109" s="46" t="s">
        <v>529</v>
      </c>
      <c r="BN109" s="46" t="s">
        <v>529</v>
      </c>
      <c r="BO109" s="46" t="s">
        <v>529</v>
      </c>
      <c r="BP109" s="46" t="s">
        <v>366</v>
      </c>
      <c r="BQ109" s="46" t="s">
        <v>366</v>
      </c>
      <c r="BR109" s="46" t="s">
        <v>366</v>
      </c>
      <c r="BS109" s="46" t="s">
        <v>522</v>
      </c>
      <c r="BT109" s="46" t="s">
        <v>382</v>
      </c>
      <c r="BU109" s="46" t="s">
        <v>523</v>
      </c>
      <c r="BV109" s="46" t="s">
        <v>382</v>
      </c>
      <c r="BW109" s="46" t="s">
        <v>523</v>
      </c>
      <c r="BX109" s="46" t="s">
        <v>382</v>
      </c>
      <c r="BY109" s="47">
        <v>17</v>
      </c>
      <c r="BZ109" s="47">
        <v>7925</v>
      </c>
      <c r="CA109" s="47">
        <v>0</v>
      </c>
      <c r="CB109" s="47">
        <v>19</v>
      </c>
      <c r="CC109" s="47">
        <v>10</v>
      </c>
      <c r="CD109" s="46" t="s">
        <v>219</v>
      </c>
      <c r="CE109" s="62">
        <v>45083.6696064815</v>
      </c>
      <c r="CF109" s="45" t="s">
        <v>389</v>
      </c>
      <c r="CG109" s="66">
        <v>45083.6669726736</v>
      </c>
      <c r="CH109" s="67">
        <v>0.666967592592593</v>
      </c>
      <c r="CI109" s="45" t="s">
        <v>389</v>
      </c>
      <c r="CJ109" s="46" t="s">
        <v>390</v>
      </c>
      <c r="CK109" s="46" t="s">
        <v>234</v>
      </c>
      <c r="CL109" s="46" t="s">
        <v>234</v>
      </c>
      <c r="CM109" s="46" t="s">
        <v>225</v>
      </c>
      <c r="CN109" s="46" t="s">
        <v>225</v>
      </c>
      <c r="CO109" s="46" t="s">
        <v>366</v>
      </c>
      <c r="CP109" s="46" t="s">
        <v>225</v>
      </c>
      <c r="CQ109" s="46" t="s">
        <v>391</v>
      </c>
      <c r="CR109" s="46" t="s">
        <v>240</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45083.6670309838</v>
      </c>
      <c r="DP109" s="66">
        <v>45083.6669726736</v>
      </c>
      <c r="DQ109" s="46" t="s">
        <v>865</v>
      </c>
    </row>
    <row r="110" s="41" customFormat="1" spans="1:121">
      <c r="A110" s="43" t="s">
        <v>436</v>
      </c>
      <c r="B110" s="57">
        <v>44874</v>
      </c>
      <c r="C110" s="57">
        <v>44874</v>
      </c>
      <c r="D110" s="58" t="s">
        <v>513</v>
      </c>
      <c r="E110" s="58" t="s">
        <v>366</v>
      </c>
      <c r="F110" s="58" t="s">
        <v>367</v>
      </c>
      <c r="G110" s="58" t="s">
        <v>368</v>
      </c>
      <c r="H110" s="59">
        <v>1</v>
      </c>
      <c r="I110" s="59">
        <v>0</v>
      </c>
      <c r="J110" s="58" t="s">
        <v>234</v>
      </c>
      <c r="K110" s="58" t="s">
        <v>369</v>
      </c>
      <c r="L110" s="58" t="s">
        <v>369</v>
      </c>
      <c r="M110" s="57">
        <v>44874</v>
      </c>
      <c r="N110" s="58" t="s">
        <v>514</v>
      </c>
      <c r="O110" s="58" t="s">
        <v>366</v>
      </c>
      <c r="P110" s="59">
        <v>0</v>
      </c>
      <c r="Q110" s="58" t="s">
        <v>515</v>
      </c>
      <c r="R110" s="58" t="s">
        <v>516</v>
      </c>
      <c r="S110" s="59">
        <v>25</v>
      </c>
      <c r="T110" s="58" t="s">
        <v>517</v>
      </c>
      <c r="U110" s="59">
        <v>5</v>
      </c>
      <c r="V110" s="58" t="s">
        <v>368</v>
      </c>
      <c r="W110" s="58" t="s">
        <v>374</v>
      </c>
      <c r="X110" s="58" t="s">
        <v>234</v>
      </c>
      <c r="Y110" s="58" t="s">
        <v>375</v>
      </c>
      <c r="Z110" s="58" t="s">
        <v>376</v>
      </c>
      <c r="AA110" s="58" t="s">
        <v>377</v>
      </c>
      <c r="AB110" s="58" t="s">
        <v>518</v>
      </c>
      <c r="AC110" s="59">
        <v>125</v>
      </c>
      <c r="AD110" s="58" t="s">
        <v>379</v>
      </c>
      <c r="AE110" s="65">
        <v>44875.1368981482</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862</v>
      </c>
      <c r="AZ110" s="58" t="s">
        <v>863</v>
      </c>
      <c r="BA110" s="58" t="s">
        <v>232</v>
      </c>
      <c r="BB110" s="58" t="s">
        <v>379</v>
      </c>
      <c r="BC110" s="58" t="s">
        <v>382</v>
      </c>
      <c r="BD110" s="58" t="s">
        <v>864</v>
      </c>
      <c r="BE110" s="58" t="s">
        <v>382</v>
      </c>
      <c r="BF110" s="58" t="s">
        <v>415</v>
      </c>
      <c r="BG110" s="58" t="s">
        <v>387</v>
      </c>
      <c r="BH110" s="58" t="s">
        <v>240</v>
      </c>
      <c r="BI110" s="58" t="s">
        <v>234</v>
      </c>
      <c r="BJ110" s="58" t="s">
        <v>234</v>
      </c>
      <c r="BK110" s="58" t="s">
        <v>234</v>
      </c>
      <c r="BL110" s="58" t="s">
        <v>225</v>
      </c>
      <c r="BM110" s="58" t="s">
        <v>529</v>
      </c>
      <c r="BN110" s="58" t="s">
        <v>529</v>
      </c>
      <c r="BO110" s="58" t="s">
        <v>529</v>
      </c>
      <c r="BP110" s="58" t="s">
        <v>366</v>
      </c>
      <c r="BQ110" s="58" t="s">
        <v>366</v>
      </c>
      <c r="BR110" s="58" t="s">
        <v>366</v>
      </c>
      <c r="BS110" s="58" t="s">
        <v>522</v>
      </c>
      <c r="BT110" s="58" t="s">
        <v>382</v>
      </c>
      <c r="BU110" s="58" t="s">
        <v>523</v>
      </c>
      <c r="BV110" s="58" t="s">
        <v>382</v>
      </c>
      <c r="BW110" s="58" t="s">
        <v>523</v>
      </c>
      <c r="BX110" s="58" t="s">
        <v>382</v>
      </c>
      <c r="BY110" s="59">
        <v>17</v>
      </c>
      <c r="BZ110" s="59">
        <v>7925</v>
      </c>
      <c r="CA110" s="59">
        <v>0</v>
      </c>
      <c r="CB110" s="59">
        <v>19</v>
      </c>
      <c r="CC110" s="59">
        <v>10</v>
      </c>
      <c r="CD110" s="58" t="s">
        <v>219</v>
      </c>
      <c r="CE110" s="65">
        <v>45083.6696064815</v>
      </c>
      <c r="CF110" s="57" t="s">
        <v>389</v>
      </c>
      <c r="CG110" s="72">
        <v>45084.4066300116</v>
      </c>
      <c r="CH110" s="73">
        <v>0.666967592592593</v>
      </c>
      <c r="CI110" s="57" t="s">
        <v>389</v>
      </c>
      <c r="CJ110" s="58" t="s">
        <v>390</v>
      </c>
      <c r="CK110" s="58" t="s">
        <v>234</v>
      </c>
      <c r="CL110" s="58" t="s">
        <v>234</v>
      </c>
      <c r="CM110" s="58" t="s">
        <v>225</v>
      </c>
      <c r="CN110" s="58" t="s">
        <v>225</v>
      </c>
      <c r="CO110" s="58" t="s">
        <v>366</v>
      </c>
      <c r="CP110" s="58" t="s">
        <v>225</v>
      </c>
      <c r="CQ110" s="58" t="s">
        <v>432</v>
      </c>
      <c r="CR110" s="58" t="s">
        <v>240</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45084.4066300116</v>
      </c>
      <c r="DP110" s="72">
        <v>45083.6669726736</v>
      </c>
      <c r="DQ110" s="58" t="s">
        <v>865</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513</v>
      </c>
      <c r="E115" s="46" t="s">
        <v>366</v>
      </c>
      <c r="F115" s="46" t="s">
        <v>367</v>
      </c>
      <c r="G115" s="46" t="s">
        <v>393</v>
      </c>
      <c r="H115" s="47">
        <v>1</v>
      </c>
      <c r="I115" s="47">
        <v>0</v>
      </c>
      <c r="J115" s="46" t="s">
        <v>234</v>
      </c>
      <c r="K115" s="46" t="s">
        <v>369</v>
      </c>
      <c r="L115" s="46" t="s">
        <v>369</v>
      </c>
      <c r="M115" s="45">
        <v>44874</v>
      </c>
      <c r="N115" s="46" t="s">
        <v>514</v>
      </c>
      <c r="O115" s="46" t="s">
        <v>366</v>
      </c>
      <c r="P115" s="47">
        <v>0</v>
      </c>
      <c r="Q115" s="46" t="s">
        <v>515</v>
      </c>
      <c r="R115" s="46" t="s">
        <v>516</v>
      </c>
      <c r="S115" s="47">
        <v>25</v>
      </c>
      <c r="T115" s="46" t="s">
        <v>517</v>
      </c>
      <c r="U115" s="47">
        <v>5</v>
      </c>
      <c r="V115" s="46" t="s">
        <v>393</v>
      </c>
      <c r="W115" s="46" t="s">
        <v>374</v>
      </c>
      <c r="X115" s="46" t="s">
        <v>234</v>
      </c>
      <c r="Y115" s="46" t="s">
        <v>375</v>
      </c>
      <c r="Z115" s="46" t="s">
        <v>376</v>
      </c>
      <c r="AA115" s="46" t="s">
        <v>377</v>
      </c>
      <c r="AB115" s="46" t="s">
        <v>394</v>
      </c>
      <c r="AC115" s="47">
        <v>125</v>
      </c>
      <c r="AD115" s="46" t="s">
        <v>379</v>
      </c>
      <c r="AE115" s="62">
        <v>44875.1368981482</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866</v>
      </c>
      <c r="AZ115" s="46" t="s">
        <v>867</v>
      </c>
      <c r="BA115" s="46" t="s">
        <v>232</v>
      </c>
      <c r="BB115" s="46" t="s">
        <v>379</v>
      </c>
      <c r="BC115" s="46" t="s">
        <v>382</v>
      </c>
      <c r="BD115" s="46" t="s">
        <v>868</v>
      </c>
      <c r="BE115" s="46" t="s">
        <v>382</v>
      </c>
      <c r="BF115" s="46" t="s">
        <v>528</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522</v>
      </c>
      <c r="BT115" s="46" t="s">
        <v>382</v>
      </c>
      <c r="BU115" s="46" t="s">
        <v>523</v>
      </c>
      <c r="BV115" s="46" t="s">
        <v>382</v>
      </c>
      <c r="BW115" s="46" t="s">
        <v>523</v>
      </c>
      <c r="BX115" s="46" t="s">
        <v>382</v>
      </c>
      <c r="BY115" s="47">
        <v>17</v>
      </c>
      <c r="BZ115" s="47">
        <v>7925</v>
      </c>
      <c r="CA115" s="47">
        <v>0</v>
      </c>
      <c r="CB115" s="47">
        <v>48</v>
      </c>
      <c r="CC115" s="47">
        <v>10</v>
      </c>
      <c r="CD115" s="46" t="s">
        <v>219</v>
      </c>
      <c r="CE115" s="62">
        <v>45083.6696064815</v>
      </c>
      <c r="CF115" s="45" t="s">
        <v>389</v>
      </c>
      <c r="CG115" s="66">
        <v>45083.6669725926</v>
      </c>
      <c r="CH115" s="67">
        <v>0.666967592592593</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45083.6670309028</v>
      </c>
      <c r="DP115" s="66">
        <v>45083.6669725926</v>
      </c>
      <c r="DQ115" s="46" t="s">
        <v>869</v>
      </c>
    </row>
    <row r="116" s="41" customFormat="1" spans="1:121">
      <c r="A116" s="43" t="s">
        <v>436</v>
      </c>
      <c r="B116" s="57">
        <v>44874</v>
      </c>
      <c r="C116" s="57">
        <v>44874</v>
      </c>
      <c r="D116" s="58" t="s">
        <v>513</v>
      </c>
      <c r="E116" s="58" t="s">
        <v>366</v>
      </c>
      <c r="F116" s="58" t="s">
        <v>367</v>
      </c>
      <c r="G116" s="58" t="s">
        <v>393</v>
      </c>
      <c r="H116" s="59">
        <v>1</v>
      </c>
      <c r="I116" s="59">
        <v>0</v>
      </c>
      <c r="J116" s="58" t="s">
        <v>234</v>
      </c>
      <c r="K116" s="58" t="s">
        <v>369</v>
      </c>
      <c r="L116" s="58" t="s">
        <v>369</v>
      </c>
      <c r="M116" s="57">
        <v>44874</v>
      </c>
      <c r="N116" s="58" t="s">
        <v>514</v>
      </c>
      <c r="O116" s="58" t="s">
        <v>366</v>
      </c>
      <c r="P116" s="59">
        <v>0</v>
      </c>
      <c r="Q116" s="58" t="s">
        <v>515</v>
      </c>
      <c r="R116" s="58" t="s">
        <v>516</v>
      </c>
      <c r="S116" s="59">
        <v>25</v>
      </c>
      <c r="T116" s="58" t="s">
        <v>517</v>
      </c>
      <c r="U116" s="59">
        <v>5</v>
      </c>
      <c r="V116" s="58" t="s">
        <v>393</v>
      </c>
      <c r="W116" s="58" t="s">
        <v>374</v>
      </c>
      <c r="X116" s="58" t="s">
        <v>234</v>
      </c>
      <c r="Y116" s="58" t="s">
        <v>375</v>
      </c>
      <c r="Z116" s="58" t="s">
        <v>376</v>
      </c>
      <c r="AA116" s="58" t="s">
        <v>377</v>
      </c>
      <c r="AB116" s="58" t="s">
        <v>394</v>
      </c>
      <c r="AC116" s="59">
        <v>125</v>
      </c>
      <c r="AD116" s="58" t="s">
        <v>379</v>
      </c>
      <c r="AE116" s="65">
        <v>44875.1368981482</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866</v>
      </c>
      <c r="AZ116" s="58" t="s">
        <v>867</v>
      </c>
      <c r="BA116" s="58" t="s">
        <v>232</v>
      </c>
      <c r="BB116" s="58" t="s">
        <v>379</v>
      </c>
      <c r="BC116" s="58" t="s">
        <v>382</v>
      </c>
      <c r="BD116" s="58" t="s">
        <v>868</v>
      </c>
      <c r="BE116" s="58" t="s">
        <v>382</v>
      </c>
      <c r="BF116" s="58" t="s">
        <v>528</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522</v>
      </c>
      <c r="BT116" s="58" t="s">
        <v>382</v>
      </c>
      <c r="BU116" s="58" t="s">
        <v>523</v>
      </c>
      <c r="BV116" s="58" t="s">
        <v>382</v>
      </c>
      <c r="BW116" s="58" t="s">
        <v>523</v>
      </c>
      <c r="BX116" s="58" t="s">
        <v>382</v>
      </c>
      <c r="BY116" s="59">
        <v>17</v>
      </c>
      <c r="BZ116" s="59">
        <v>7925</v>
      </c>
      <c r="CA116" s="59">
        <v>0</v>
      </c>
      <c r="CB116" s="59">
        <v>48</v>
      </c>
      <c r="CC116" s="59">
        <v>10</v>
      </c>
      <c r="CD116" s="58" t="s">
        <v>219</v>
      </c>
      <c r="CE116" s="65">
        <v>45083.6696064815</v>
      </c>
      <c r="CF116" s="57" t="s">
        <v>389</v>
      </c>
      <c r="CG116" s="72">
        <v>45084.4066300694</v>
      </c>
      <c r="CH116" s="73">
        <v>0.666967592592593</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45084.4066300694</v>
      </c>
      <c r="DP116" s="72">
        <v>45083.6669725926</v>
      </c>
      <c r="DQ116" s="58" t="s">
        <v>869</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513</v>
      </c>
      <c r="E121" s="46" t="s">
        <v>366</v>
      </c>
      <c r="F121" s="46" t="s">
        <v>367</v>
      </c>
      <c r="G121" s="46" t="s">
        <v>401</v>
      </c>
      <c r="H121" s="47">
        <v>1</v>
      </c>
      <c r="I121" s="47">
        <v>0</v>
      </c>
      <c r="J121" s="46" t="s">
        <v>234</v>
      </c>
      <c r="K121" s="46" t="s">
        <v>369</v>
      </c>
      <c r="L121" s="46" t="s">
        <v>369</v>
      </c>
      <c r="M121" s="45">
        <v>44874</v>
      </c>
      <c r="N121" s="46" t="s">
        <v>514</v>
      </c>
      <c r="O121" s="46" t="s">
        <v>366</v>
      </c>
      <c r="P121" s="47">
        <v>0</v>
      </c>
      <c r="Q121" s="46" t="s">
        <v>515</v>
      </c>
      <c r="R121" s="46" t="s">
        <v>516</v>
      </c>
      <c r="S121" s="47">
        <v>25</v>
      </c>
      <c r="T121" s="46" t="s">
        <v>517</v>
      </c>
      <c r="U121" s="47">
        <v>5</v>
      </c>
      <c r="V121" s="46" t="s">
        <v>401</v>
      </c>
      <c r="W121" s="46" t="s">
        <v>374</v>
      </c>
      <c r="X121" s="46" t="s">
        <v>234</v>
      </c>
      <c r="Y121" s="46" t="s">
        <v>375</v>
      </c>
      <c r="Z121" s="46" t="s">
        <v>376</v>
      </c>
      <c r="AA121" s="46" t="s">
        <v>377</v>
      </c>
      <c r="AB121" s="46" t="s">
        <v>531</v>
      </c>
      <c r="AC121" s="47">
        <v>125</v>
      </c>
      <c r="AD121" s="46" t="s">
        <v>379</v>
      </c>
      <c r="AE121" s="62">
        <v>44875.1368981482</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870</v>
      </c>
      <c r="AZ121" s="46" t="s">
        <v>871</v>
      </c>
      <c r="BA121" s="46" t="s">
        <v>232</v>
      </c>
      <c r="BB121" s="46" t="s">
        <v>379</v>
      </c>
      <c r="BC121" s="46" t="s">
        <v>382</v>
      </c>
      <c r="BD121" s="46" t="s">
        <v>872</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522</v>
      </c>
      <c r="BT121" s="46" t="s">
        <v>382</v>
      </c>
      <c r="BU121" s="46" t="s">
        <v>523</v>
      </c>
      <c r="BV121" s="46" t="s">
        <v>382</v>
      </c>
      <c r="BW121" s="46" t="s">
        <v>523</v>
      </c>
      <c r="BX121" s="46" t="s">
        <v>382</v>
      </c>
      <c r="BY121" s="47">
        <v>17</v>
      </c>
      <c r="BZ121" s="47">
        <v>7925</v>
      </c>
      <c r="CA121" s="47">
        <v>0</v>
      </c>
      <c r="CB121" s="47">
        <v>33</v>
      </c>
      <c r="CC121" s="47">
        <v>10</v>
      </c>
      <c r="CD121" s="46" t="s">
        <v>219</v>
      </c>
      <c r="CE121" s="62">
        <v>45083.6696064815</v>
      </c>
      <c r="CF121" s="45" t="s">
        <v>389</v>
      </c>
      <c r="CG121" s="66">
        <v>45083.6669726042</v>
      </c>
      <c r="CH121" s="67">
        <v>0.666967592592593</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45083.6670309491</v>
      </c>
      <c r="DP121" s="66">
        <v>45083.6669726042</v>
      </c>
      <c r="DQ121" s="46" t="s">
        <v>873</v>
      </c>
    </row>
    <row r="122" s="41" customFormat="1" spans="1:121">
      <c r="A122" s="43" t="s">
        <v>436</v>
      </c>
      <c r="B122" s="57">
        <v>44874</v>
      </c>
      <c r="C122" s="57">
        <v>44874</v>
      </c>
      <c r="D122" s="58" t="s">
        <v>513</v>
      </c>
      <c r="E122" s="58" t="s">
        <v>366</v>
      </c>
      <c r="F122" s="58" t="s">
        <v>367</v>
      </c>
      <c r="G122" s="58" t="s">
        <v>401</v>
      </c>
      <c r="H122" s="59">
        <v>1</v>
      </c>
      <c r="I122" s="59">
        <v>0</v>
      </c>
      <c r="J122" s="58" t="s">
        <v>234</v>
      </c>
      <c r="K122" s="58" t="s">
        <v>369</v>
      </c>
      <c r="L122" s="58" t="s">
        <v>369</v>
      </c>
      <c r="M122" s="57">
        <v>44874</v>
      </c>
      <c r="N122" s="58" t="s">
        <v>514</v>
      </c>
      <c r="O122" s="58" t="s">
        <v>366</v>
      </c>
      <c r="P122" s="59">
        <v>0</v>
      </c>
      <c r="Q122" s="58" t="s">
        <v>515</v>
      </c>
      <c r="R122" s="58" t="s">
        <v>516</v>
      </c>
      <c r="S122" s="59">
        <v>25</v>
      </c>
      <c r="T122" s="58" t="s">
        <v>517</v>
      </c>
      <c r="U122" s="59">
        <v>5</v>
      </c>
      <c r="V122" s="58" t="s">
        <v>401</v>
      </c>
      <c r="W122" s="58" t="s">
        <v>374</v>
      </c>
      <c r="X122" s="58" t="s">
        <v>234</v>
      </c>
      <c r="Y122" s="58" t="s">
        <v>375</v>
      </c>
      <c r="Z122" s="58" t="s">
        <v>376</v>
      </c>
      <c r="AA122" s="58" t="s">
        <v>377</v>
      </c>
      <c r="AB122" s="58" t="s">
        <v>531</v>
      </c>
      <c r="AC122" s="59">
        <v>125</v>
      </c>
      <c r="AD122" s="58" t="s">
        <v>379</v>
      </c>
      <c r="AE122" s="65">
        <v>44875.1368981482</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870</v>
      </c>
      <c r="AZ122" s="58" t="s">
        <v>871</v>
      </c>
      <c r="BA122" s="58" t="s">
        <v>232</v>
      </c>
      <c r="BB122" s="58" t="s">
        <v>379</v>
      </c>
      <c r="BC122" s="58" t="s">
        <v>382</v>
      </c>
      <c r="BD122" s="58" t="s">
        <v>872</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522</v>
      </c>
      <c r="BT122" s="58" t="s">
        <v>382</v>
      </c>
      <c r="BU122" s="58" t="s">
        <v>523</v>
      </c>
      <c r="BV122" s="58" t="s">
        <v>382</v>
      </c>
      <c r="BW122" s="58" t="s">
        <v>523</v>
      </c>
      <c r="BX122" s="58" t="s">
        <v>382</v>
      </c>
      <c r="BY122" s="59">
        <v>17</v>
      </c>
      <c r="BZ122" s="59">
        <v>7925</v>
      </c>
      <c r="CA122" s="59">
        <v>0</v>
      </c>
      <c r="CB122" s="59">
        <v>33</v>
      </c>
      <c r="CC122" s="59">
        <v>10</v>
      </c>
      <c r="CD122" s="58" t="s">
        <v>219</v>
      </c>
      <c r="CE122" s="65">
        <v>45083.6696064815</v>
      </c>
      <c r="CF122" s="57" t="s">
        <v>389</v>
      </c>
      <c r="CG122" s="72">
        <v>45084.4066300463</v>
      </c>
      <c r="CH122" s="73">
        <v>0.666967592592593</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45084.4066300463</v>
      </c>
      <c r="DP122" s="72">
        <v>45083.6669726042</v>
      </c>
      <c r="DQ122" s="58" t="s">
        <v>873</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558</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513</v>
      </c>
      <c r="E127" s="46" t="s">
        <v>366</v>
      </c>
      <c r="F127" s="46" t="s">
        <v>367</v>
      </c>
      <c r="G127" s="46" t="s">
        <v>235</v>
      </c>
      <c r="H127" s="47">
        <v>1</v>
      </c>
      <c r="I127" s="47">
        <v>0</v>
      </c>
      <c r="J127" s="46" t="s">
        <v>234</v>
      </c>
      <c r="K127" s="46" t="s">
        <v>369</v>
      </c>
      <c r="L127" s="46" t="s">
        <v>369</v>
      </c>
      <c r="M127" s="45">
        <v>44874</v>
      </c>
      <c r="N127" s="46" t="s">
        <v>514</v>
      </c>
      <c r="O127" s="46" t="s">
        <v>366</v>
      </c>
      <c r="P127" s="47">
        <v>0</v>
      </c>
      <c r="Q127" s="46" t="s">
        <v>515</v>
      </c>
      <c r="R127" s="46" t="s">
        <v>516</v>
      </c>
      <c r="S127" s="47">
        <v>25</v>
      </c>
      <c r="T127" s="46" t="s">
        <v>517</v>
      </c>
      <c r="U127" s="47">
        <v>5</v>
      </c>
      <c r="V127" s="46" t="s">
        <v>235</v>
      </c>
      <c r="W127" s="46" t="s">
        <v>374</v>
      </c>
      <c r="X127" s="46" t="s">
        <v>234</v>
      </c>
      <c r="Y127" s="46" t="s">
        <v>375</v>
      </c>
      <c r="Z127" s="46" t="s">
        <v>376</v>
      </c>
      <c r="AA127" s="46" t="s">
        <v>377</v>
      </c>
      <c r="AB127" s="46" t="s">
        <v>409</v>
      </c>
      <c r="AC127" s="47">
        <v>125</v>
      </c>
      <c r="AD127" s="46" t="s">
        <v>379</v>
      </c>
      <c r="AE127" s="62">
        <v>44875.1368981482</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916</v>
      </c>
      <c r="AZ127" s="46" t="s">
        <v>917</v>
      </c>
      <c r="BA127" s="46" t="s">
        <v>232</v>
      </c>
      <c r="BB127" s="46" t="s">
        <v>379</v>
      </c>
      <c r="BC127" s="46" t="s">
        <v>382</v>
      </c>
      <c r="BD127" s="46" t="s">
        <v>918</v>
      </c>
      <c r="BE127" s="46" t="s">
        <v>382</v>
      </c>
      <c r="BF127" s="46" t="s">
        <v>387</v>
      </c>
      <c r="BG127" s="46" t="s">
        <v>387</v>
      </c>
      <c r="BH127" s="46" t="s">
        <v>240</v>
      </c>
      <c r="BI127" s="46" t="s">
        <v>234</v>
      </c>
      <c r="BJ127" s="46" t="s">
        <v>234</v>
      </c>
      <c r="BK127" s="46" t="s">
        <v>234</v>
      </c>
      <c r="BL127" s="46" t="s">
        <v>234</v>
      </c>
      <c r="BM127" s="46" t="s">
        <v>399</v>
      </c>
      <c r="BN127" s="46" t="s">
        <v>399</v>
      </c>
      <c r="BO127" s="46" t="s">
        <v>399</v>
      </c>
      <c r="BP127" s="46" t="s">
        <v>366</v>
      </c>
      <c r="BQ127" s="46" t="s">
        <v>366</v>
      </c>
      <c r="BR127" s="46" t="s">
        <v>366</v>
      </c>
      <c r="BS127" s="46" t="s">
        <v>522</v>
      </c>
      <c r="BT127" s="46" t="s">
        <v>382</v>
      </c>
      <c r="BU127" s="46" t="s">
        <v>523</v>
      </c>
      <c r="BV127" s="46" t="s">
        <v>382</v>
      </c>
      <c r="BW127" s="46" t="s">
        <v>523</v>
      </c>
      <c r="BX127" s="46" t="s">
        <v>382</v>
      </c>
      <c r="BY127" s="47">
        <v>17</v>
      </c>
      <c r="BZ127" s="47">
        <v>7925</v>
      </c>
      <c r="CA127" s="47">
        <v>0</v>
      </c>
      <c r="CB127" s="47">
        <v>43</v>
      </c>
      <c r="CC127" s="47">
        <v>12</v>
      </c>
      <c r="CD127" s="46" t="s">
        <v>219</v>
      </c>
      <c r="CE127" s="62">
        <v>45083.6696064815</v>
      </c>
      <c r="CF127" s="45" t="s">
        <v>389</v>
      </c>
      <c r="CG127" s="66">
        <v>45083.6669726968</v>
      </c>
      <c r="CH127" s="67">
        <v>0.666967592592593</v>
      </c>
      <c r="CI127" s="45" t="s">
        <v>389</v>
      </c>
      <c r="CJ127" s="46" t="s">
        <v>390</v>
      </c>
      <c r="CK127" s="46" t="s">
        <v>234</v>
      </c>
      <c r="CL127" s="46" t="s">
        <v>234</v>
      </c>
      <c r="CM127" s="46" t="s">
        <v>225</v>
      </c>
      <c r="CN127" s="46" t="s">
        <v>225</v>
      </c>
      <c r="CO127" s="46" t="s">
        <v>366</v>
      </c>
      <c r="CP127" s="46" t="s">
        <v>225</v>
      </c>
      <c r="CQ127" s="46" t="s">
        <v>391</v>
      </c>
      <c r="CR127" s="46" t="s">
        <v>225</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45083.6670310417</v>
      </c>
      <c r="DP127" s="66">
        <v>45083.6669726968</v>
      </c>
      <c r="DQ127" s="46" t="s">
        <v>919</v>
      </c>
    </row>
    <row r="128" s="41" customFormat="1" spans="1:121">
      <c r="A128" s="43" t="s">
        <v>436</v>
      </c>
      <c r="B128" s="57">
        <v>44874</v>
      </c>
      <c r="C128" s="57">
        <v>44874</v>
      </c>
      <c r="D128" s="58" t="s">
        <v>513</v>
      </c>
      <c r="E128" s="58" t="s">
        <v>366</v>
      </c>
      <c r="F128" s="58" t="s">
        <v>367</v>
      </c>
      <c r="G128" s="58" t="s">
        <v>235</v>
      </c>
      <c r="H128" s="59">
        <v>1</v>
      </c>
      <c r="I128" s="59">
        <v>0</v>
      </c>
      <c r="J128" s="58" t="s">
        <v>234</v>
      </c>
      <c r="K128" s="58" t="s">
        <v>369</v>
      </c>
      <c r="L128" s="58" t="s">
        <v>369</v>
      </c>
      <c r="M128" s="57">
        <v>44874</v>
      </c>
      <c r="N128" s="58" t="s">
        <v>514</v>
      </c>
      <c r="O128" s="58" t="s">
        <v>366</v>
      </c>
      <c r="P128" s="59">
        <v>0</v>
      </c>
      <c r="Q128" s="58" t="s">
        <v>515</v>
      </c>
      <c r="R128" s="58" t="s">
        <v>516</v>
      </c>
      <c r="S128" s="59">
        <v>25</v>
      </c>
      <c r="T128" s="58" t="s">
        <v>517</v>
      </c>
      <c r="U128" s="59">
        <v>5</v>
      </c>
      <c r="V128" s="58" t="s">
        <v>235</v>
      </c>
      <c r="W128" s="58" t="s">
        <v>374</v>
      </c>
      <c r="X128" s="58" t="s">
        <v>234</v>
      </c>
      <c r="Y128" s="58" t="s">
        <v>375</v>
      </c>
      <c r="Z128" s="58" t="s">
        <v>376</v>
      </c>
      <c r="AA128" s="58" t="s">
        <v>377</v>
      </c>
      <c r="AB128" s="58" t="s">
        <v>409</v>
      </c>
      <c r="AC128" s="59">
        <v>125</v>
      </c>
      <c r="AD128" s="58" t="s">
        <v>379</v>
      </c>
      <c r="AE128" s="65">
        <v>44875.1368981482</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916</v>
      </c>
      <c r="AZ128" s="58" t="s">
        <v>917</v>
      </c>
      <c r="BA128" s="58" t="s">
        <v>232</v>
      </c>
      <c r="BB128" s="58" t="s">
        <v>379</v>
      </c>
      <c r="BC128" s="58" t="s">
        <v>382</v>
      </c>
      <c r="BD128" s="58" t="s">
        <v>918</v>
      </c>
      <c r="BE128" s="58" t="s">
        <v>382</v>
      </c>
      <c r="BF128" s="58" t="s">
        <v>387</v>
      </c>
      <c r="BG128" s="58" t="s">
        <v>387</v>
      </c>
      <c r="BH128" s="58" t="s">
        <v>240</v>
      </c>
      <c r="BI128" s="58" t="s">
        <v>234</v>
      </c>
      <c r="BJ128" s="58" t="s">
        <v>234</v>
      </c>
      <c r="BK128" s="58" t="s">
        <v>234</v>
      </c>
      <c r="BL128" s="58" t="s">
        <v>225</v>
      </c>
      <c r="BM128" s="58" t="s">
        <v>399</v>
      </c>
      <c r="BN128" s="58" t="s">
        <v>399</v>
      </c>
      <c r="BO128" s="58" t="s">
        <v>399</v>
      </c>
      <c r="BP128" s="58" t="s">
        <v>366</v>
      </c>
      <c r="BQ128" s="58" t="s">
        <v>366</v>
      </c>
      <c r="BR128" s="58" t="s">
        <v>366</v>
      </c>
      <c r="BS128" s="58" t="s">
        <v>522</v>
      </c>
      <c r="BT128" s="58" t="s">
        <v>382</v>
      </c>
      <c r="BU128" s="58" t="s">
        <v>523</v>
      </c>
      <c r="BV128" s="58" t="s">
        <v>382</v>
      </c>
      <c r="BW128" s="58" t="s">
        <v>523</v>
      </c>
      <c r="BX128" s="58" t="s">
        <v>382</v>
      </c>
      <c r="BY128" s="59">
        <v>17</v>
      </c>
      <c r="BZ128" s="59">
        <v>7925</v>
      </c>
      <c r="CA128" s="59">
        <v>0</v>
      </c>
      <c r="CB128" s="59">
        <v>43</v>
      </c>
      <c r="CC128" s="59">
        <v>12</v>
      </c>
      <c r="CD128" s="58" t="s">
        <v>219</v>
      </c>
      <c r="CE128" s="65">
        <v>45083.6696064815</v>
      </c>
      <c r="CF128" s="57" t="s">
        <v>389</v>
      </c>
      <c r="CG128" s="72">
        <v>45084.4066298843</v>
      </c>
      <c r="CH128" s="73">
        <v>0.666967592592593</v>
      </c>
      <c r="CI128" s="57" t="s">
        <v>389</v>
      </c>
      <c r="CJ128" s="58" t="s">
        <v>390</v>
      </c>
      <c r="CK128" s="58" t="s">
        <v>234</v>
      </c>
      <c r="CL128" s="58" t="s">
        <v>234</v>
      </c>
      <c r="CM128" s="58" t="s">
        <v>225</v>
      </c>
      <c r="CN128" s="58" t="s">
        <v>225</v>
      </c>
      <c r="CO128" s="58" t="s">
        <v>366</v>
      </c>
      <c r="CP128" s="58" t="s">
        <v>225</v>
      </c>
      <c r="CQ128" s="58" t="s">
        <v>432</v>
      </c>
      <c r="CR128" s="58" t="s">
        <v>225</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45084.4066298843</v>
      </c>
      <c r="DP128" s="72">
        <v>45083.6669726968</v>
      </c>
      <c r="DQ128" s="58" t="s">
        <v>919</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spans="1:122">
      <c r="A131" s="43"/>
      <c r="B131" s="41" t="s">
        <v>559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ht="27" spans="1:121">
      <c r="A132" s="43"/>
      <c r="B132" s="60" t="s">
        <v>249</v>
      </c>
      <c r="C132" s="60" t="s">
        <v>250</v>
      </c>
      <c r="D132" s="60" t="s">
        <v>251</v>
      </c>
      <c r="E132" s="60" t="s">
        <v>252</v>
      </c>
      <c r="F132" s="60" t="s">
        <v>253</v>
      </c>
      <c r="G132" s="60" t="s">
        <v>156</v>
      </c>
      <c r="H132" s="60" t="s">
        <v>254</v>
      </c>
      <c r="I132" s="60" t="s">
        <v>255</v>
      </c>
      <c r="J132" s="60" t="s">
        <v>256</v>
      </c>
      <c r="K132" s="60" t="s">
        <v>257</v>
      </c>
      <c r="L132" s="60" t="s">
        <v>258</v>
      </c>
      <c r="M132" s="60" t="s">
        <v>259</v>
      </c>
      <c r="N132" s="60" t="s">
        <v>260</v>
      </c>
      <c r="O132" s="60" t="s">
        <v>261</v>
      </c>
      <c r="P132" s="60" t="s">
        <v>262</v>
      </c>
      <c r="Q132" s="60" t="s">
        <v>263</v>
      </c>
      <c r="R132" s="60" t="s">
        <v>264</v>
      </c>
      <c r="S132" s="60" t="s">
        <v>265</v>
      </c>
      <c r="T132" s="60" t="s">
        <v>266</v>
      </c>
      <c r="U132" s="60" t="s">
        <v>267</v>
      </c>
      <c r="V132" s="60" t="s">
        <v>268</v>
      </c>
      <c r="W132" s="60" t="s">
        <v>269</v>
      </c>
      <c r="X132" s="60" t="s">
        <v>270</v>
      </c>
      <c r="Y132" s="60" t="s">
        <v>271</v>
      </c>
      <c r="Z132" s="60" t="s">
        <v>272</v>
      </c>
      <c r="AA132" s="60" t="s">
        <v>273</v>
      </c>
      <c r="AB132" s="60" t="s">
        <v>274</v>
      </c>
      <c r="AC132" s="60" t="s">
        <v>275</v>
      </c>
      <c r="AD132" s="60" t="s">
        <v>276</v>
      </c>
      <c r="AE132" s="60" t="s">
        <v>277</v>
      </c>
      <c r="AF132" s="60" t="s">
        <v>278</v>
      </c>
      <c r="AG132" s="60" t="s">
        <v>279</v>
      </c>
      <c r="AH132" s="60" t="s">
        <v>159</v>
      </c>
      <c r="AI132" s="60" t="s">
        <v>280</v>
      </c>
      <c r="AJ132" s="60" t="s">
        <v>157</v>
      </c>
      <c r="AK132" s="60" t="s">
        <v>281</v>
      </c>
      <c r="AL132" s="60" t="s">
        <v>282</v>
      </c>
      <c r="AM132" s="60" t="s">
        <v>283</v>
      </c>
      <c r="AN132" s="60" t="s">
        <v>284</v>
      </c>
      <c r="AO132" s="60" t="s">
        <v>285</v>
      </c>
      <c r="AP132" s="60" t="s">
        <v>286</v>
      </c>
      <c r="AQ132" s="60" t="s">
        <v>287</v>
      </c>
      <c r="AR132" s="60" t="s">
        <v>288</v>
      </c>
      <c r="AS132" s="60" t="s">
        <v>289</v>
      </c>
      <c r="AT132" s="60" t="s">
        <v>290</v>
      </c>
      <c r="AU132" s="60" t="s">
        <v>291</v>
      </c>
      <c r="AV132" s="60" t="s">
        <v>292</v>
      </c>
      <c r="AW132" s="60" t="s">
        <v>293</v>
      </c>
      <c r="AX132" s="60" t="s">
        <v>294</v>
      </c>
      <c r="AY132" s="60" t="s">
        <v>295</v>
      </c>
      <c r="AZ132" s="60" t="s">
        <v>296</v>
      </c>
      <c r="BA132" s="60" t="s">
        <v>297</v>
      </c>
      <c r="BB132" s="60" t="s">
        <v>298</v>
      </c>
      <c r="BC132" s="60" t="s">
        <v>299</v>
      </c>
      <c r="BD132" s="60" t="s">
        <v>300</v>
      </c>
      <c r="BE132" s="60" t="s">
        <v>301</v>
      </c>
      <c r="BF132" s="60" t="s">
        <v>302</v>
      </c>
      <c r="BG132" s="60" t="s">
        <v>303</v>
      </c>
      <c r="BH132" s="60" t="s">
        <v>304</v>
      </c>
      <c r="BI132" s="60" t="s">
        <v>305</v>
      </c>
      <c r="BJ132" s="60" t="s">
        <v>306</v>
      </c>
      <c r="BK132" s="60" t="s">
        <v>307</v>
      </c>
      <c r="BL132" s="60" t="s">
        <v>308</v>
      </c>
      <c r="BM132" s="60" t="s">
        <v>309</v>
      </c>
      <c r="BN132" s="60" t="s">
        <v>310</v>
      </c>
      <c r="BO132" s="60" t="s">
        <v>311</v>
      </c>
      <c r="BP132" s="60" t="s">
        <v>312</v>
      </c>
      <c r="BQ132" s="60" t="s">
        <v>313</v>
      </c>
      <c r="BR132" s="60" t="s">
        <v>314</v>
      </c>
      <c r="BS132" s="60" t="s">
        <v>315</v>
      </c>
      <c r="BT132" s="60" t="s">
        <v>316</v>
      </c>
      <c r="BU132" s="60" t="s">
        <v>317</v>
      </c>
      <c r="BV132" s="60" t="s">
        <v>318</v>
      </c>
      <c r="BW132" s="60" t="s">
        <v>319</v>
      </c>
      <c r="BX132" s="60" t="s">
        <v>320</v>
      </c>
      <c r="BY132" s="60" t="s">
        <v>321</v>
      </c>
      <c r="BZ132" s="60" t="s">
        <v>322</v>
      </c>
      <c r="CA132" s="60" t="s">
        <v>323</v>
      </c>
      <c r="CB132" s="60" t="s">
        <v>324</v>
      </c>
      <c r="CC132" s="60" t="s">
        <v>325</v>
      </c>
      <c r="CD132" s="60" t="s">
        <v>326</v>
      </c>
      <c r="CE132" s="60" t="s">
        <v>327</v>
      </c>
      <c r="CF132" s="60" t="s">
        <v>328</v>
      </c>
      <c r="CG132" s="60" t="s">
        <v>329</v>
      </c>
      <c r="CH132" s="60" t="s">
        <v>330</v>
      </c>
      <c r="CI132" s="60" t="s">
        <v>331</v>
      </c>
      <c r="CJ132" s="60" t="s">
        <v>332</v>
      </c>
      <c r="CK132" s="60" t="s">
        <v>333</v>
      </c>
      <c r="CL132" s="60" t="s">
        <v>334</v>
      </c>
      <c r="CM132" s="60" t="s">
        <v>335</v>
      </c>
      <c r="CN132" s="60" t="s">
        <v>336</v>
      </c>
      <c r="CO132" s="60" t="s">
        <v>337</v>
      </c>
      <c r="CP132" s="60" t="s">
        <v>338</v>
      </c>
      <c r="CQ132" s="60" t="s">
        <v>339</v>
      </c>
      <c r="CR132" s="60" t="s">
        <v>340</v>
      </c>
      <c r="CS132" s="60" t="s">
        <v>341</v>
      </c>
      <c r="CT132" s="60" t="s">
        <v>342</v>
      </c>
      <c r="CU132" s="60" t="s">
        <v>343</v>
      </c>
      <c r="CV132" s="60" t="s">
        <v>344</v>
      </c>
      <c r="CW132" s="60" t="s">
        <v>345</v>
      </c>
      <c r="CX132" s="60" t="s">
        <v>346</v>
      </c>
      <c r="CY132" s="60" t="s">
        <v>347</v>
      </c>
      <c r="CZ132" s="60" t="s">
        <v>348</v>
      </c>
      <c r="DA132" s="60" t="s">
        <v>349</v>
      </c>
      <c r="DB132" s="60" t="s">
        <v>350</v>
      </c>
      <c r="DC132" s="60" t="s">
        <v>351</v>
      </c>
      <c r="DD132" s="60" t="s">
        <v>352</v>
      </c>
      <c r="DE132" s="60" t="s">
        <v>353</v>
      </c>
      <c r="DF132" s="60" t="s">
        <v>354</v>
      </c>
      <c r="DG132" s="60" t="s">
        <v>355</v>
      </c>
      <c r="DH132" s="60" t="s">
        <v>356</v>
      </c>
      <c r="DI132" s="60" t="s">
        <v>357</v>
      </c>
      <c r="DJ132" s="60" t="s">
        <v>358</v>
      </c>
      <c r="DK132" s="60" t="s">
        <v>359</v>
      </c>
      <c r="DL132" s="60" t="s">
        <v>360</v>
      </c>
      <c r="DM132" s="60" t="s">
        <v>361</v>
      </c>
      <c r="DN132" s="60" t="s">
        <v>362</v>
      </c>
      <c r="DO132" s="60" t="s">
        <v>208</v>
      </c>
      <c r="DP132" s="60" t="s">
        <v>363</v>
      </c>
      <c r="DQ132" s="60" t="s">
        <v>364</v>
      </c>
    </row>
    <row r="133" s="41" customFormat="1" spans="1:121">
      <c r="A133" s="43" t="s">
        <v>435</v>
      </c>
      <c r="B133" s="45">
        <v>44874</v>
      </c>
      <c r="C133" s="45">
        <v>44874</v>
      </c>
      <c r="D133" s="46" t="s">
        <v>513</v>
      </c>
      <c r="E133" s="46" t="s">
        <v>366</v>
      </c>
      <c r="F133" s="46" t="s">
        <v>367</v>
      </c>
      <c r="G133" s="46" t="s">
        <v>242</v>
      </c>
      <c r="H133" s="47">
        <v>1</v>
      </c>
      <c r="I133" s="47">
        <v>0</v>
      </c>
      <c r="J133" s="46" t="s">
        <v>234</v>
      </c>
      <c r="K133" s="46" t="s">
        <v>369</v>
      </c>
      <c r="L133" s="46" t="s">
        <v>369</v>
      </c>
      <c r="M133" s="45">
        <v>44874</v>
      </c>
      <c r="N133" s="46" t="s">
        <v>514</v>
      </c>
      <c r="O133" s="46" t="s">
        <v>366</v>
      </c>
      <c r="P133" s="47">
        <v>0</v>
      </c>
      <c r="Q133" s="46" t="s">
        <v>515</v>
      </c>
      <c r="R133" s="46" t="s">
        <v>516</v>
      </c>
      <c r="S133" s="47">
        <v>25</v>
      </c>
      <c r="T133" s="46" t="s">
        <v>517</v>
      </c>
      <c r="U133" s="47">
        <v>5</v>
      </c>
      <c r="V133" s="46" t="s">
        <v>242</v>
      </c>
      <c r="W133" s="46" t="s">
        <v>374</v>
      </c>
      <c r="X133" s="46" t="s">
        <v>234</v>
      </c>
      <c r="Y133" s="46" t="s">
        <v>375</v>
      </c>
      <c r="Z133" s="46" t="s">
        <v>376</v>
      </c>
      <c r="AA133" s="46" t="s">
        <v>377</v>
      </c>
      <c r="AB133" s="46" t="s">
        <v>409</v>
      </c>
      <c r="AC133" s="47">
        <v>125</v>
      </c>
      <c r="AD133" s="46" t="s">
        <v>379</v>
      </c>
      <c r="AE133" s="62">
        <v>44875.1368981482</v>
      </c>
      <c r="AF133" s="46" t="s">
        <v>410</v>
      </c>
      <c r="AG133" s="46" t="s">
        <v>381</v>
      </c>
      <c r="AH133" s="46" t="s">
        <v>212</v>
      </c>
      <c r="AI133" s="46" t="s">
        <v>213</v>
      </c>
      <c r="AJ133" s="46" t="s">
        <v>210</v>
      </c>
      <c r="AK133" s="46" t="s">
        <v>366</v>
      </c>
      <c r="AL133" s="46" t="s">
        <v>382</v>
      </c>
      <c r="AM133" s="46" t="s">
        <v>366</v>
      </c>
      <c r="AN133" s="46" t="s">
        <v>233</v>
      </c>
      <c r="AO133" s="46" t="s">
        <v>366</v>
      </c>
      <c r="AP133" s="46" t="s">
        <v>379</v>
      </c>
      <c r="AQ133" s="46" t="s">
        <v>379</v>
      </c>
      <c r="AR133" s="46" t="s">
        <v>411</v>
      </c>
      <c r="AS133" s="46" t="s">
        <v>366</v>
      </c>
      <c r="AT133" s="46" t="s">
        <v>366</v>
      </c>
      <c r="AU133" s="47">
        <v>0</v>
      </c>
      <c r="AV133" s="46" t="s">
        <v>366</v>
      </c>
      <c r="AW133" s="46" t="s">
        <v>366</v>
      </c>
      <c r="AX133" s="46" t="s">
        <v>366</v>
      </c>
      <c r="AY133" s="46" t="s">
        <v>874</v>
      </c>
      <c r="AZ133" s="46" t="s">
        <v>875</v>
      </c>
      <c r="BA133" s="46" t="s">
        <v>232</v>
      </c>
      <c r="BB133" s="46" t="s">
        <v>379</v>
      </c>
      <c r="BC133" s="46" t="s">
        <v>382</v>
      </c>
      <c r="BD133" s="46" t="s">
        <v>876</v>
      </c>
      <c r="BE133" s="46" t="s">
        <v>382</v>
      </c>
      <c r="BF133" s="46" t="s">
        <v>528</v>
      </c>
      <c r="BG133" s="46" t="s">
        <v>415</v>
      </c>
      <c r="BH133" s="46" t="s">
        <v>240</v>
      </c>
      <c r="BI133" s="46" t="s">
        <v>234</v>
      </c>
      <c r="BJ133" s="46" t="s">
        <v>234</v>
      </c>
      <c r="BK133" s="46" t="s">
        <v>234</v>
      </c>
      <c r="BL133" s="46" t="s">
        <v>234</v>
      </c>
      <c r="BM133" s="46" t="s">
        <v>529</v>
      </c>
      <c r="BN133" s="46" t="s">
        <v>529</v>
      </c>
      <c r="BO133" s="46" t="s">
        <v>529</v>
      </c>
      <c r="BP133" s="46" t="s">
        <v>366</v>
      </c>
      <c r="BQ133" s="46" t="s">
        <v>366</v>
      </c>
      <c r="BR133" s="46" t="s">
        <v>366</v>
      </c>
      <c r="BS133" s="46" t="s">
        <v>522</v>
      </c>
      <c r="BT133" s="46" t="s">
        <v>382</v>
      </c>
      <c r="BU133" s="46" t="s">
        <v>523</v>
      </c>
      <c r="BV133" s="46" t="s">
        <v>382</v>
      </c>
      <c r="BW133" s="46" t="s">
        <v>523</v>
      </c>
      <c r="BX133" s="46" t="s">
        <v>382</v>
      </c>
      <c r="BY133" s="47">
        <v>17</v>
      </c>
      <c r="BZ133" s="47">
        <v>7925</v>
      </c>
      <c r="CA133" s="47">
        <v>0</v>
      </c>
      <c r="CB133" s="47">
        <v>43</v>
      </c>
      <c r="CC133" s="47">
        <v>12</v>
      </c>
      <c r="CD133" s="46" t="s">
        <v>219</v>
      </c>
      <c r="CE133" s="62">
        <v>45083.6696064815</v>
      </c>
      <c r="CF133" s="45" t="s">
        <v>389</v>
      </c>
      <c r="CG133" s="66">
        <v>45083.6669726968</v>
      </c>
      <c r="CH133" s="67">
        <v>0.666967592592593</v>
      </c>
      <c r="CI133" s="45" t="s">
        <v>389</v>
      </c>
      <c r="CJ133" s="46" t="s">
        <v>390</v>
      </c>
      <c r="CK133" s="46" t="s">
        <v>234</v>
      </c>
      <c r="CL133" s="46" t="s">
        <v>234</v>
      </c>
      <c r="CM133" s="46" t="s">
        <v>225</v>
      </c>
      <c r="CN133" s="46" t="s">
        <v>225</v>
      </c>
      <c r="CO133" s="46" t="s">
        <v>366</v>
      </c>
      <c r="CP133" s="46" t="s">
        <v>225</v>
      </c>
      <c r="CQ133" s="46" t="s">
        <v>391</v>
      </c>
      <c r="CR133" s="46" t="s">
        <v>240</v>
      </c>
      <c r="CS133" s="46" t="s">
        <v>234</v>
      </c>
      <c r="CT133" s="46" t="s">
        <v>229</v>
      </c>
      <c r="CU133" s="46" t="s">
        <v>234</v>
      </c>
      <c r="CV133" s="46" t="s">
        <v>225</v>
      </c>
      <c r="CW133" s="46" t="s">
        <v>234</v>
      </c>
      <c r="CX133" s="46" t="s">
        <v>225</v>
      </c>
      <c r="CY133" s="46" t="s">
        <v>234</v>
      </c>
      <c r="CZ133" s="46" t="s">
        <v>234</v>
      </c>
      <c r="DA133" s="46" t="s">
        <v>234</v>
      </c>
      <c r="DB133" s="46" t="s">
        <v>225</v>
      </c>
      <c r="DC133" s="46" t="s">
        <v>234</v>
      </c>
      <c r="DD133" s="46" t="s">
        <v>234</v>
      </c>
      <c r="DE133" s="46" t="s">
        <v>234</v>
      </c>
      <c r="DF133" s="46" t="s">
        <v>234</v>
      </c>
      <c r="DG133" s="46" t="s">
        <v>225</v>
      </c>
      <c r="DH133" s="46" t="s">
        <v>234</v>
      </c>
      <c r="DI133" s="46" t="s">
        <v>225</v>
      </c>
      <c r="DJ133" s="46" t="s">
        <v>225</v>
      </c>
      <c r="DK133" s="46" t="s">
        <v>225</v>
      </c>
      <c r="DL133" s="46" t="s">
        <v>382</v>
      </c>
      <c r="DM133" s="46" t="s">
        <v>382</v>
      </c>
      <c r="DN133" s="46" t="s">
        <v>382</v>
      </c>
      <c r="DO133" s="66">
        <v>45083.667031088</v>
      </c>
      <c r="DP133" s="66">
        <v>45083.6669726968</v>
      </c>
      <c r="DQ133" s="46" t="s">
        <v>877</v>
      </c>
    </row>
    <row r="134" s="41" customFormat="1" spans="1:121">
      <c r="A134" s="43" t="s">
        <v>436</v>
      </c>
      <c r="B134" s="57">
        <v>44874</v>
      </c>
      <c r="C134" s="57">
        <v>44874</v>
      </c>
      <c r="D134" s="58" t="s">
        <v>513</v>
      </c>
      <c r="E134" s="58" t="s">
        <v>366</v>
      </c>
      <c r="F134" s="58" t="s">
        <v>367</v>
      </c>
      <c r="G134" s="58" t="s">
        <v>242</v>
      </c>
      <c r="H134" s="59">
        <v>1</v>
      </c>
      <c r="I134" s="59">
        <v>0</v>
      </c>
      <c r="J134" s="58" t="s">
        <v>234</v>
      </c>
      <c r="K134" s="58" t="s">
        <v>369</v>
      </c>
      <c r="L134" s="58" t="s">
        <v>369</v>
      </c>
      <c r="M134" s="57">
        <v>44874</v>
      </c>
      <c r="N134" s="58" t="s">
        <v>514</v>
      </c>
      <c r="O134" s="58" t="s">
        <v>366</v>
      </c>
      <c r="P134" s="59">
        <v>0</v>
      </c>
      <c r="Q134" s="58" t="s">
        <v>515</v>
      </c>
      <c r="R134" s="58" t="s">
        <v>516</v>
      </c>
      <c r="S134" s="59">
        <v>25</v>
      </c>
      <c r="T134" s="58" t="s">
        <v>517</v>
      </c>
      <c r="U134" s="59">
        <v>5</v>
      </c>
      <c r="V134" s="58" t="s">
        <v>242</v>
      </c>
      <c r="W134" s="58" t="s">
        <v>374</v>
      </c>
      <c r="X134" s="58" t="s">
        <v>234</v>
      </c>
      <c r="Y134" s="58" t="s">
        <v>375</v>
      </c>
      <c r="Z134" s="58" t="s">
        <v>376</v>
      </c>
      <c r="AA134" s="58" t="s">
        <v>377</v>
      </c>
      <c r="AB134" s="58" t="s">
        <v>409</v>
      </c>
      <c r="AC134" s="59">
        <v>125</v>
      </c>
      <c r="AD134" s="58" t="s">
        <v>379</v>
      </c>
      <c r="AE134" s="65">
        <v>44875.1368981482</v>
      </c>
      <c r="AF134" s="58" t="s">
        <v>410</v>
      </c>
      <c r="AG134" s="58" t="s">
        <v>381</v>
      </c>
      <c r="AH134" s="58" t="s">
        <v>212</v>
      </c>
      <c r="AI134" s="58" t="s">
        <v>213</v>
      </c>
      <c r="AJ134" s="58" t="s">
        <v>210</v>
      </c>
      <c r="AK134" s="58" t="s">
        <v>366</v>
      </c>
      <c r="AL134" s="58" t="s">
        <v>382</v>
      </c>
      <c r="AM134" s="58" t="s">
        <v>366</v>
      </c>
      <c r="AN134" s="58" t="s">
        <v>233</v>
      </c>
      <c r="AO134" s="58" t="s">
        <v>366</v>
      </c>
      <c r="AP134" s="58" t="s">
        <v>379</v>
      </c>
      <c r="AQ134" s="58" t="s">
        <v>379</v>
      </c>
      <c r="AR134" s="58" t="s">
        <v>411</v>
      </c>
      <c r="AS134" s="58" t="s">
        <v>366</v>
      </c>
      <c r="AT134" s="58" t="s">
        <v>366</v>
      </c>
      <c r="AU134" s="59">
        <v>0</v>
      </c>
      <c r="AV134" s="58" t="s">
        <v>366</v>
      </c>
      <c r="AW134" s="58" t="s">
        <v>366</v>
      </c>
      <c r="AX134" s="58" t="s">
        <v>366</v>
      </c>
      <c r="AY134" s="58" t="s">
        <v>874</v>
      </c>
      <c r="AZ134" s="58" t="s">
        <v>875</v>
      </c>
      <c r="BA134" s="58" t="s">
        <v>232</v>
      </c>
      <c r="BB134" s="58" t="s">
        <v>379</v>
      </c>
      <c r="BC134" s="58" t="s">
        <v>382</v>
      </c>
      <c r="BD134" s="58" t="s">
        <v>876</v>
      </c>
      <c r="BE134" s="58" t="s">
        <v>382</v>
      </c>
      <c r="BF134" s="58" t="s">
        <v>528</v>
      </c>
      <c r="BG134" s="58" t="s">
        <v>415</v>
      </c>
      <c r="BH134" s="58" t="s">
        <v>240</v>
      </c>
      <c r="BI134" s="58" t="s">
        <v>234</v>
      </c>
      <c r="BJ134" s="58" t="s">
        <v>234</v>
      </c>
      <c r="BK134" s="58" t="s">
        <v>234</v>
      </c>
      <c r="BL134" s="58" t="s">
        <v>225</v>
      </c>
      <c r="BM134" s="58" t="s">
        <v>529</v>
      </c>
      <c r="BN134" s="58" t="s">
        <v>529</v>
      </c>
      <c r="BO134" s="58" t="s">
        <v>529</v>
      </c>
      <c r="BP134" s="58" t="s">
        <v>366</v>
      </c>
      <c r="BQ134" s="58" t="s">
        <v>366</v>
      </c>
      <c r="BR134" s="58" t="s">
        <v>366</v>
      </c>
      <c r="BS134" s="58" t="s">
        <v>522</v>
      </c>
      <c r="BT134" s="58" t="s">
        <v>382</v>
      </c>
      <c r="BU134" s="58" t="s">
        <v>523</v>
      </c>
      <c r="BV134" s="58" t="s">
        <v>382</v>
      </c>
      <c r="BW134" s="58" t="s">
        <v>523</v>
      </c>
      <c r="BX134" s="58" t="s">
        <v>382</v>
      </c>
      <c r="BY134" s="59">
        <v>17</v>
      </c>
      <c r="BZ134" s="59">
        <v>7925</v>
      </c>
      <c r="CA134" s="59">
        <v>0</v>
      </c>
      <c r="CB134" s="59">
        <v>43</v>
      </c>
      <c r="CC134" s="59">
        <v>12</v>
      </c>
      <c r="CD134" s="58" t="s">
        <v>219</v>
      </c>
      <c r="CE134" s="65">
        <v>45083.6696064815</v>
      </c>
      <c r="CF134" s="57" t="s">
        <v>389</v>
      </c>
      <c r="CG134" s="72">
        <v>45084.4066295718</v>
      </c>
      <c r="CH134" s="73">
        <v>0.666967592592593</v>
      </c>
      <c r="CI134" s="57" t="s">
        <v>389</v>
      </c>
      <c r="CJ134" s="58" t="s">
        <v>390</v>
      </c>
      <c r="CK134" s="58" t="s">
        <v>234</v>
      </c>
      <c r="CL134" s="58" t="s">
        <v>234</v>
      </c>
      <c r="CM134" s="58" t="s">
        <v>225</v>
      </c>
      <c r="CN134" s="58" t="s">
        <v>225</v>
      </c>
      <c r="CO134" s="58" t="s">
        <v>366</v>
      </c>
      <c r="CP134" s="58" t="s">
        <v>225</v>
      </c>
      <c r="CQ134" s="58" t="s">
        <v>432</v>
      </c>
      <c r="CR134" s="58" t="s">
        <v>240</v>
      </c>
      <c r="CS134" s="58" t="s">
        <v>234</v>
      </c>
      <c r="CT134" s="58" t="s">
        <v>229</v>
      </c>
      <c r="CU134" s="58" t="s">
        <v>234</v>
      </c>
      <c r="CV134" s="58" t="s">
        <v>225</v>
      </c>
      <c r="CW134" s="58" t="s">
        <v>234</v>
      </c>
      <c r="CX134" s="58" t="s">
        <v>225</v>
      </c>
      <c r="CY134" s="58" t="s">
        <v>234</v>
      </c>
      <c r="CZ134" s="58" t="s">
        <v>234</v>
      </c>
      <c r="DA134" s="58" t="s">
        <v>234</v>
      </c>
      <c r="DB134" s="58" t="s">
        <v>225</v>
      </c>
      <c r="DC134" s="58" t="s">
        <v>234</v>
      </c>
      <c r="DD134" s="58" t="s">
        <v>234</v>
      </c>
      <c r="DE134" s="58" t="s">
        <v>234</v>
      </c>
      <c r="DF134" s="58" t="s">
        <v>234</v>
      </c>
      <c r="DG134" s="58" t="s">
        <v>225</v>
      </c>
      <c r="DH134" s="58" t="s">
        <v>234</v>
      </c>
      <c r="DI134" s="58" t="s">
        <v>225</v>
      </c>
      <c r="DJ134" s="58" t="s">
        <v>225</v>
      </c>
      <c r="DK134" s="58" t="s">
        <v>225</v>
      </c>
      <c r="DL134" s="58" t="s">
        <v>382</v>
      </c>
      <c r="DM134" s="58" t="s">
        <v>382</v>
      </c>
      <c r="DN134" s="58" t="s">
        <v>382</v>
      </c>
      <c r="DO134" s="72">
        <v>45084.4066295718</v>
      </c>
      <c r="DP134" s="72">
        <v>45083.6669726968</v>
      </c>
      <c r="DQ134" s="58" t="s">
        <v>877</v>
      </c>
    </row>
    <row r="135" s="41" customFormat="1" spans="1:121">
      <c r="A135" s="43"/>
      <c r="B135" s="61" t="str">
        <f t="shared" ref="B135:BM135" si="8">IF(B133&lt;&gt;B134,"差異あり","")</f>
        <v/>
      </c>
      <c r="C135" s="61" t="str">
        <f t="shared" si="8"/>
        <v/>
      </c>
      <c r="D135" s="61" t="str">
        <f t="shared" si="8"/>
        <v/>
      </c>
      <c r="E135" s="61" t="str">
        <f t="shared" si="8"/>
        <v/>
      </c>
      <c r="F135" s="61" t="str">
        <f t="shared" si="8"/>
        <v/>
      </c>
      <c r="G135" s="61" t="str">
        <f t="shared" si="8"/>
        <v/>
      </c>
      <c r="H135" s="61" t="str">
        <f t="shared" si="8"/>
        <v/>
      </c>
      <c r="I135" s="61" t="str">
        <f t="shared" si="8"/>
        <v/>
      </c>
      <c r="J135" s="61" t="str">
        <f t="shared" si="8"/>
        <v/>
      </c>
      <c r="K135" s="61" t="str">
        <f t="shared" si="8"/>
        <v/>
      </c>
      <c r="L135" s="61" t="str">
        <f t="shared" si="8"/>
        <v/>
      </c>
      <c r="M135" s="61" t="str">
        <f t="shared" si="8"/>
        <v/>
      </c>
      <c r="N135" s="61" t="str">
        <f t="shared" si="8"/>
        <v/>
      </c>
      <c r="O135" s="61" t="str">
        <f t="shared" si="8"/>
        <v/>
      </c>
      <c r="P135" s="61" t="str">
        <f t="shared" si="8"/>
        <v/>
      </c>
      <c r="Q135" s="61" t="str">
        <f t="shared" si="8"/>
        <v/>
      </c>
      <c r="R135" s="61" t="str">
        <f t="shared" si="8"/>
        <v/>
      </c>
      <c r="S135" s="61" t="str">
        <f t="shared" si="8"/>
        <v/>
      </c>
      <c r="T135" s="61" t="str">
        <f t="shared" si="8"/>
        <v/>
      </c>
      <c r="U135" s="61" t="str">
        <f t="shared" si="8"/>
        <v/>
      </c>
      <c r="V135" s="61" t="str">
        <f t="shared" si="8"/>
        <v/>
      </c>
      <c r="W135" s="61" t="str">
        <f t="shared" si="8"/>
        <v/>
      </c>
      <c r="X135" s="61" t="str">
        <f t="shared" si="8"/>
        <v/>
      </c>
      <c r="Y135" s="61" t="str">
        <f t="shared" si="8"/>
        <v/>
      </c>
      <c r="Z135" s="61" t="str">
        <f t="shared" si="8"/>
        <v/>
      </c>
      <c r="AA135" s="61" t="str">
        <f t="shared" si="8"/>
        <v/>
      </c>
      <c r="AB135" s="61" t="str">
        <f t="shared" si="8"/>
        <v/>
      </c>
      <c r="AC135" s="61" t="str">
        <f t="shared" si="8"/>
        <v/>
      </c>
      <c r="AD135" s="61" t="str">
        <f t="shared" si="8"/>
        <v/>
      </c>
      <c r="AE135" s="61" t="str">
        <f t="shared" si="8"/>
        <v/>
      </c>
      <c r="AF135" s="61" t="str">
        <f t="shared" si="8"/>
        <v/>
      </c>
      <c r="AG135" s="61" t="str">
        <f t="shared" si="8"/>
        <v/>
      </c>
      <c r="AH135" s="61" t="str">
        <f t="shared" si="8"/>
        <v/>
      </c>
      <c r="AI135" s="61" t="str">
        <f t="shared" si="8"/>
        <v/>
      </c>
      <c r="AJ135" s="61" t="str">
        <f t="shared" si="8"/>
        <v/>
      </c>
      <c r="AK135" s="61" t="str">
        <f t="shared" si="8"/>
        <v/>
      </c>
      <c r="AL135" s="61" t="str">
        <f t="shared" si="8"/>
        <v/>
      </c>
      <c r="AM135" s="61" t="str">
        <f t="shared" si="8"/>
        <v/>
      </c>
      <c r="AN135" s="61" t="str">
        <f t="shared" si="8"/>
        <v/>
      </c>
      <c r="AO135" s="61" t="str">
        <f t="shared" si="8"/>
        <v/>
      </c>
      <c r="AP135" s="61" t="str">
        <f t="shared" si="8"/>
        <v/>
      </c>
      <c r="AQ135" s="61" t="str">
        <f t="shared" si="8"/>
        <v/>
      </c>
      <c r="AR135" s="61" t="str">
        <f t="shared" si="8"/>
        <v/>
      </c>
      <c r="AS135" s="61" t="str">
        <f t="shared" si="8"/>
        <v/>
      </c>
      <c r="AT135" s="61" t="str">
        <f t="shared" si="8"/>
        <v/>
      </c>
      <c r="AU135" s="61" t="str">
        <f t="shared" si="8"/>
        <v/>
      </c>
      <c r="AV135" s="61" t="str">
        <f t="shared" si="8"/>
        <v/>
      </c>
      <c r="AW135" s="61" t="str">
        <f t="shared" si="8"/>
        <v/>
      </c>
      <c r="AX135" s="61" t="str">
        <f t="shared" si="8"/>
        <v/>
      </c>
      <c r="AY135" s="61" t="str">
        <f t="shared" si="8"/>
        <v/>
      </c>
      <c r="AZ135" s="61" t="str">
        <f t="shared" si="8"/>
        <v/>
      </c>
      <c r="BA135" s="61" t="str">
        <f t="shared" si="8"/>
        <v/>
      </c>
      <c r="BB135" s="61" t="str">
        <f t="shared" si="8"/>
        <v/>
      </c>
      <c r="BC135" s="61" t="str">
        <f t="shared" si="8"/>
        <v/>
      </c>
      <c r="BD135" s="61" t="str">
        <f t="shared" si="8"/>
        <v/>
      </c>
      <c r="BE135" s="61" t="str">
        <f t="shared" si="8"/>
        <v/>
      </c>
      <c r="BF135" s="61" t="str">
        <f t="shared" si="8"/>
        <v/>
      </c>
      <c r="BG135" s="61" t="str">
        <f t="shared" si="8"/>
        <v/>
      </c>
      <c r="BH135" s="61" t="str">
        <f t="shared" si="8"/>
        <v/>
      </c>
      <c r="BI135" s="61" t="str">
        <f t="shared" si="8"/>
        <v/>
      </c>
      <c r="BJ135" s="61" t="str">
        <f t="shared" si="8"/>
        <v/>
      </c>
      <c r="BK135" s="61" t="str">
        <f t="shared" si="8"/>
        <v/>
      </c>
      <c r="BL135" s="61" t="str">
        <f t="shared" si="8"/>
        <v>差異あり</v>
      </c>
      <c r="BM135" s="61" t="str">
        <f t="shared" si="8"/>
        <v/>
      </c>
      <c r="BN135" s="61" t="str">
        <f t="shared" ref="BN135:DQ135" si="9">IF(BN133&lt;&gt;BN134,"差異あり","")</f>
        <v/>
      </c>
      <c r="BO135" s="61" t="str">
        <f t="shared" si="9"/>
        <v/>
      </c>
      <c r="BP135" s="61" t="str">
        <f t="shared" si="9"/>
        <v/>
      </c>
      <c r="BQ135" s="61" t="str">
        <f t="shared" si="9"/>
        <v/>
      </c>
      <c r="BR135" s="61" t="str">
        <f t="shared" si="9"/>
        <v/>
      </c>
      <c r="BS135" s="61" t="str">
        <f t="shared" si="9"/>
        <v/>
      </c>
      <c r="BT135" s="61" t="str">
        <f t="shared" si="9"/>
        <v/>
      </c>
      <c r="BU135" s="61" t="str">
        <f t="shared" si="9"/>
        <v/>
      </c>
      <c r="BV135" s="61" t="str">
        <f t="shared" si="9"/>
        <v/>
      </c>
      <c r="BW135" s="61" t="str">
        <f t="shared" si="9"/>
        <v/>
      </c>
      <c r="BX135" s="61" t="str">
        <f t="shared" si="9"/>
        <v/>
      </c>
      <c r="BY135" s="61" t="str">
        <f t="shared" si="9"/>
        <v/>
      </c>
      <c r="BZ135" s="61" t="str">
        <f t="shared" si="9"/>
        <v/>
      </c>
      <c r="CA135" s="61" t="str">
        <f t="shared" si="9"/>
        <v/>
      </c>
      <c r="CB135" s="61" t="str">
        <f t="shared" si="9"/>
        <v/>
      </c>
      <c r="CC135" s="61" t="str">
        <f t="shared" si="9"/>
        <v/>
      </c>
      <c r="CD135" s="61" t="str">
        <f t="shared" si="9"/>
        <v/>
      </c>
      <c r="CE135" s="61" t="str">
        <f t="shared" si="9"/>
        <v/>
      </c>
      <c r="CF135" s="61" t="str">
        <f t="shared" si="9"/>
        <v/>
      </c>
      <c r="CG135" s="61" t="str">
        <f t="shared" si="9"/>
        <v>差異あり</v>
      </c>
      <c r="CH135" s="61" t="str">
        <f t="shared" si="9"/>
        <v/>
      </c>
      <c r="CI135" s="61" t="str">
        <f t="shared" si="9"/>
        <v/>
      </c>
      <c r="CJ135" s="61" t="str">
        <f t="shared" si="9"/>
        <v/>
      </c>
      <c r="CK135" s="61" t="str">
        <f t="shared" si="9"/>
        <v/>
      </c>
      <c r="CL135" s="61" t="str">
        <f t="shared" si="9"/>
        <v/>
      </c>
      <c r="CM135" s="61" t="str">
        <f t="shared" si="9"/>
        <v/>
      </c>
      <c r="CN135" s="61" t="str">
        <f t="shared" si="9"/>
        <v/>
      </c>
      <c r="CO135" s="61" t="str">
        <f t="shared" si="9"/>
        <v/>
      </c>
      <c r="CP135" s="61" t="str">
        <f t="shared" si="9"/>
        <v/>
      </c>
      <c r="CQ135" s="61" t="str">
        <f t="shared" si="9"/>
        <v>差異あり</v>
      </c>
      <c r="CR135" s="61" t="str">
        <f t="shared" si="9"/>
        <v/>
      </c>
      <c r="CS135" s="61" t="str">
        <f t="shared" si="9"/>
        <v/>
      </c>
      <c r="CT135" s="61" t="str">
        <f t="shared" si="9"/>
        <v/>
      </c>
      <c r="CU135" s="61" t="str">
        <f t="shared" si="9"/>
        <v/>
      </c>
      <c r="CV135" s="61" t="str">
        <f t="shared" si="9"/>
        <v/>
      </c>
      <c r="CW135" s="61" t="str">
        <f t="shared" si="9"/>
        <v/>
      </c>
      <c r="CX135" s="61" t="str">
        <f t="shared" si="9"/>
        <v/>
      </c>
      <c r="CY135" s="61" t="str">
        <f t="shared" si="9"/>
        <v/>
      </c>
      <c r="CZ135" s="61" t="str">
        <f t="shared" si="9"/>
        <v/>
      </c>
      <c r="DA135" s="61" t="str">
        <f t="shared" si="9"/>
        <v/>
      </c>
      <c r="DB135" s="61" t="str">
        <f t="shared" si="9"/>
        <v/>
      </c>
      <c r="DC135" s="61" t="str">
        <f t="shared" si="9"/>
        <v/>
      </c>
      <c r="DD135" s="61" t="str">
        <f t="shared" si="9"/>
        <v/>
      </c>
      <c r="DE135" s="61" t="str">
        <f t="shared" si="9"/>
        <v/>
      </c>
      <c r="DF135" s="61" t="str">
        <f t="shared" si="9"/>
        <v/>
      </c>
      <c r="DG135" s="61" t="str">
        <f t="shared" si="9"/>
        <v/>
      </c>
      <c r="DH135" s="61" t="str">
        <f t="shared" si="9"/>
        <v/>
      </c>
      <c r="DI135" s="61" t="str">
        <f t="shared" si="9"/>
        <v/>
      </c>
      <c r="DJ135" s="61" t="str">
        <f t="shared" si="9"/>
        <v/>
      </c>
      <c r="DK135" s="61" t="str">
        <f t="shared" si="9"/>
        <v/>
      </c>
      <c r="DL135" s="61" t="str">
        <f t="shared" si="9"/>
        <v/>
      </c>
      <c r="DM135" s="61" t="str">
        <f t="shared" si="9"/>
        <v/>
      </c>
      <c r="DN135" s="61" t="str">
        <f t="shared" si="9"/>
        <v/>
      </c>
      <c r="DO135" s="61" t="str">
        <f t="shared" si="9"/>
        <v>差異あり</v>
      </c>
      <c r="DP135" s="61" t="str">
        <f t="shared" si="9"/>
        <v/>
      </c>
      <c r="DQ135" s="61" t="str">
        <f t="shared" si="9"/>
        <v/>
      </c>
    </row>
    <row r="136" s="41" customFormat="1" spans="1:122">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row>
    <row r="137" s="41" customFormat="1" ht="30.75" spans="1:122">
      <c r="A137" s="23" t="s">
        <v>934</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1" customFormat="1" spans="1:122">
      <c r="A138" s="43" t="s">
        <v>935</v>
      </c>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spans="1:122">
      <c r="A139" s="43"/>
      <c r="B139" s="41" t="s">
        <v>434</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513</v>
      </c>
      <c r="E141" s="76" t="s">
        <v>366</v>
      </c>
      <c r="F141" s="76" t="s">
        <v>367</v>
      </c>
      <c r="G141" s="76" t="s">
        <v>368</v>
      </c>
      <c r="H141" s="77">
        <v>1</v>
      </c>
      <c r="I141" s="77">
        <v>0</v>
      </c>
      <c r="J141" s="76" t="s">
        <v>234</v>
      </c>
      <c r="K141" s="76" t="s">
        <v>369</v>
      </c>
      <c r="L141" s="76" t="s">
        <v>369</v>
      </c>
      <c r="M141" s="75">
        <v>44874</v>
      </c>
      <c r="N141" s="76" t="s">
        <v>514</v>
      </c>
      <c r="O141" s="76" t="s">
        <v>366</v>
      </c>
      <c r="P141" s="77">
        <v>0</v>
      </c>
      <c r="Q141" s="76" t="s">
        <v>515</v>
      </c>
      <c r="R141" s="76" t="s">
        <v>516</v>
      </c>
      <c r="S141" s="77">
        <v>25</v>
      </c>
      <c r="T141" s="76" t="s">
        <v>517</v>
      </c>
      <c r="U141" s="77">
        <v>5</v>
      </c>
      <c r="V141" s="76" t="s">
        <v>368</v>
      </c>
      <c r="W141" s="76" t="s">
        <v>374</v>
      </c>
      <c r="X141" s="76" t="s">
        <v>234</v>
      </c>
      <c r="Y141" s="76" t="s">
        <v>375</v>
      </c>
      <c r="Z141" s="76" t="s">
        <v>376</v>
      </c>
      <c r="AA141" s="76" t="s">
        <v>377</v>
      </c>
      <c r="AB141" s="76" t="s">
        <v>518</v>
      </c>
      <c r="AC141" s="77">
        <v>125</v>
      </c>
      <c r="AD141" s="76" t="s">
        <v>379</v>
      </c>
      <c r="AE141" s="102">
        <v>44875.1368981482</v>
      </c>
      <c r="AF141" s="76" t="s">
        <v>380</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862</v>
      </c>
      <c r="AZ141" s="76" t="s">
        <v>863</v>
      </c>
      <c r="BA141" s="76" t="s">
        <v>232</v>
      </c>
      <c r="BB141" s="76" t="s">
        <v>379</v>
      </c>
      <c r="BC141" s="76" t="s">
        <v>382</v>
      </c>
      <c r="BD141" s="76" t="s">
        <v>864</v>
      </c>
      <c r="BE141" s="76" t="s">
        <v>382</v>
      </c>
      <c r="BF141" s="76" t="s">
        <v>415</v>
      </c>
      <c r="BG141" s="76" t="s">
        <v>387</v>
      </c>
      <c r="BH141" s="76" t="s">
        <v>240</v>
      </c>
      <c r="BI141" s="76" t="s">
        <v>234</v>
      </c>
      <c r="BJ141" s="76" t="s">
        <v>234</v>
      </c>
      <c r="BK141" s="76" t="s">
        <v>234</v>
      </c>
      <c r="BL141" s="76" t="s">
        <v>234</v>
      </c>
      <c r="BM141" s="76" t="s">
        <v>529</v>
      </c>
      <c r="BN141" s="76" t="s">
        <v>529</v>
      </c>
      <c r="BO141" s="76" t="s">
        <v>529</v>
      </c>
      <c r="BP141" s="76" t="s">
        <v>366</v>
      </c>
      <c r="BQ141" s="76" t="s">
        <v>366</v>
      </c>
      <c r="BR141" s="76" t="s">
        <v>366</v>
      </c>
      <c r="BS141" s="76" t="s">
        <v>522</v>
      </c>
      <c r="BT141" s="76" t="s">
        <v>382</v>
      </c>
      <c r="BU141" s="76" t="s">
        <v>523</v>
      </c>
      <c r="BV141" s="76" t="s">
        <v>382</v>
      </c>
      <c r="BW141" s="76" t="s">
        <v>523</v>
      </c>
      <c r="BX141" s="76" t="s">
        <v>382</v>
      </c>
      <c r="BY141" s="77">
        <v>1</v>
      </c>
      <c r="BZ141" s="77">
        <v>7925</v>
      </c>
      <c r="CA141" s="77">
        <v>0</v>
      </c>
      <c r="CB141" s="77">
        <v>6</v>
      </c>
      <c r="CC141" s="77">
        <v>4</v>
      </c>
      <c r="CD141" s="76" t="s">
        <v>219</v>
      </c>
      <c r="CE141" s="102">
        <v>45079.6965740741</v>
      </c>
      <c r="CF141" s="75" t="s">
        <v>389</v>
      </c>
      <c r="CG141" s="103">
        <v>45079.6952520023</v>
      </c>
      <c r="CH141" s="104">
        <v>0.695243055555556</v>
      </c>
      <c r="CI141" s="75" t="s">
        <v>389</v>
      </c>
      <c r="CJ141" s="76" t="s">
        <v>390</v>
      </c>
      <c r="CK141" s="76" t="s">
        <v>234</v>
      </c>
      <c r="CL141" s="76" t="s">
        <v>234</v>
      </c>
      <c r="CM141" s="76" t="s">
        <v>225</v>
      </c>
      <c r="CN141" s="76" t="s">
        <v>225</v>
      </c>
      <c r="CO141" s="76" t="s">
        <v>366</v>
      </c>
      <c r="CP141" s="76" t="s">
        <v>225</v>
      </c>
      <c r="CQ141" s="76" t="s">
        <v>391</v>
      </c>
      <c r="CR141" s="76" t="s">
        <v>240</v>
      </c>
      <c r="CS141" s="76" t="s">
        <v>225</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45079.6953102199</v>
      </c>
      <c r="DP141" s="103">
        <v>45079.6952520023</v>
      </c>
      <c r="DQ141" s="76" t="s">
        <v>865</v>
      </c>
      <c r="DR141"/>
    </row>
    <row r="142" s="41" customFormat="1" spans="1:122">
      <c r="A142" s="43" t="s">
        <v>442</v>
      </c>
      <c r="B142" s="45">
        <v>44874</v>
      </c>
      <c r="C142" s="45">
        <v>44874</v>
      </c>
      <c r="D142" s="46" t="s">
        <v>513</v>
      </c>
      <c r="E142" s="46" t="s">
        <v>366</v>
      </c>
      <c r="F142" s="46" t="s">
        <v>367</v>
      </c>
      <c r="G142" s="46" t="s">
        <v>368</v>
      </c>
      <c r="H142" s="47">
        <v>1</v>
      </c>
      <c r="I142" s="47">
        <v>0</v>
      </c>
      <c r="J142" s="46" t="s">
        <v>234</v>
      </c>
      <c r="K142" s="46" t="s">
        <v>369</v>
      </c>
      <c r="L142" s="46" t="s">
        <v>369</v>
      </c>
      <c r="M142" s="45">
        <v>44874</v>
      </c>
      <c r="N142" s="46" t="s">
        <v>514</v>
      </c>
      <c r="O142" s="46" t="s">
        <v>366</v>
      </c>
      <c r="P142" s="47">
        <v>0</v>
      </c>
      <c r="Q142" s="46" t="s">
        <v>515</v>
      </c>
      <c r="R142" s="46" t="s">
        <v>516</v>
      </c>
      <c r="S142" s="47">
        <v>25</v>
      </c>
      <c r="T142" s="46" t="s">
        <v>517</v>
      </c>
      <c r="U142" s="47">
        <v>5</v>
      </c>
      <c r="V142" s="46" t="s">
        <v>368</v>
      </c>
      <c r="W142" s="46" t="s">
        <v>374</v>
      </c>
      <c r="X142" s="46" t="s">
        <v>234</v>
      </c>
      <c r="Y142" s="46" t="s">
        <v>375</v>
      </c>
      <c r="Z142" s="46" t="s">
        <v>376</v>
      </c>
      <c r="AA142" s="46" t="s">
        <v>377</v>
      </c>
      <c r="AB142" s="46" t="s">
        <v>518</v>
      </c>
      <c r="AC142" s="47">
        <v>125</v>
      </c>
      <c r="AD142" s="46" t="s">
        <v>379</v>
      </c>
      <c r="AE142" s="62">
        <v>44875.1368981482</v>
      </c>
      <c r="AF142" s="46" t="s">
        <v>380</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862</v>
      </c>
      <c r="AZ142" s="46" t="s">
        <v>863</v>
      </c>
      <c r="BA142" s="46" t="s">
        <v>232</v>
      </c>
      <c r="BB142" s="46" t="s">
        <v>379</v>
      </c>
      <c r="BC142" s="46" t="s">
        <v>382</v>
      </c>
      <c r="BD142" s="46" t="s">
        <v>864</v>
      </c>
      <c r="BE142" s="46" t="s">
        <v>382</v>
      </c>
      <c r="BF142" s="46" t="s">
        <v>415</v>
      </c>
      <c r="BG142" s="46" t="s">
        <v>387</v>
      </c>
      <c r="BH142" s="46" t="s">
        <v>240</v>
      </c>
      <c r="BI142" s="46" t="s">
        <v>234</v>
      </c>
      <c r="BJ142" s="46" t="s">
        <v>234</v>
      </c>
      <c r="BK142" s="46" t="s">
        <v>234</v>
      </c>
      <c r="BL142" s="46" t="s">
        <v>234</v>
      </c>
      <c r="BM142" s="46" t="s">
        <v>529</v>
      </c>
      <c r="BN142" s="46" t="s">
        <v>529</v>
      </c>
      <c r="BO142" s="46" t="s">
        <v>529</v>
      </c>
      <c r="BP142" s="46" t="s">
        <v>366</v>
      </c>
      <c r="BQ142" s="46" t="s">
        <v>366</v>
      </c>
      <c r="BR142" s="46" t="s">
        <v>366</v>
      </c>
      <c r="BS142" s="46" t="s">
        <v>522</v>
      </c>
      <c r="BT142" s="46" t="s">
        <v>382</v>
      </c>
      <c r="BU142" s="46" t="s">
        <v>523</v>
      </c>
      <c r="BV142" s="46" t="s">
        <v>382</v>
      </c>
      <c r="BW142" s="46" t="s">
        <v>523</v>
      </c>
      <c r="BX142" s="46" t="s">
        <v>382</v>
      </c>
      <c r="BY142" s="47">
        <v>17</v>
      </c>
      <c r="BZ142" s="47">
        <v>7925</v>
      </c>
      <c r="CA142" s="47">
        <v>0</v>
      </c>
      <c r="CB142" s="47">
        <v>19</v>
      </c>
      <c r="CC142" s="47">
        <v>10</v>
      </c>
      <c r="CD142" s="46" t="s">
        <v>219</v>
      </c>
      <c r="CE142" s="62">
        <v>45083.6696064815</v>
      </c>
      <c r="CF142" s="45" t="s">
        <v>389</v>
      </c>
      <c r="CG142" s="66">
        <v>45083.6669726736</v>
      </c>
      <c r="CH142" s="67">
        <v>0.666967592592593</v>
      </c>
      <c r="CI142" s="45" t="s">
        <v>389</v>
      </c>
      <c r="CJ142" s="46" t="s">
        <v>390</v>
      </c>
      <c r="CK142" s="46" t="s">
        <v>234</v>
      </c>
      <c r="CL142" s="46" t="s">
        <v>234</v>
      </c>
      <c r="CM142" s="46" t="s">
        <v>225</v>
      </c>
      <c r="CN142" s="46" t="s">
        <v>225</v>
      </c>
      <c r="CO142" s="46" t="s">
        <v>366</v>
      </c>
      <c r="CP142" s="46" t="s">
        <v>225</v>
      </c>
      <c r="CQ142" s="46" t="s">
        <v>391</v>
      </c>
      <c r="CR142" s="46" t="s">
        <v>240</v>
      </c>
      <c r="CS142" s="46" t="s">
        <v>225</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45083.6670309838</v>
      </c>
      <c r="DP142" s="66">
        <v>45083.6669726736</v>
      </c>
      <c r="DQ142" s="46" t="s">
        <v>865</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1:122">
      <c r="A145" s="43"/>
      <c r="B145" s="43" t="s">
        <v>437</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513</v>
      </c>
      <c r="E147" s="76" t="s">
        <v>366</v>
      </c>
      <c r="F147" s="76" t="s">
        <v>367</v>
      </c>
      <c r="G147" s="76" t="s">
        <v>393</v>
      </c>
      <c r="H147" s="77">
        <v>1</v>
      </c>
      <c r="I147" s="77">
        <v>0</v>
      </c>
      <c r="J147" s="76" t="s">
        <v>234</v>
      </c>
      <c r="K147" s="76" t="s">
        <v>369</v>
      </c>
      <c r="L147" s="76" t="s">
        <v>369</v>
      </c>
      <c r="M147" s="75">
        <v>44874</v>
      </c>
      <c r="N147" s="76" t="s">
        <v>514</v>
      </c>
      <c r="O147" s="76" t="s">
        <v>366</v>
      </c>
      <c r="P147" s="77">
        <v>0</v>
      </c>
      <c r="Q147" s="76" t="s">
        <v>515</v>
      </c>
      <c r="R147" s="76" t="s">
        <v>516</v>
      </c>
      <c r="S147" s="77">
        <v>25</v>
      </c>
      <c r="T147" s="76" t="s">
        <v>517</v>
      </c>
      <c r="U147" s="77">
        <v>5</v>
      </c>
      <c r="V147" s="76" t="s">
        <v>393</v>
      </c>
      <c r="W147" s="76" t="s">
        <v>374</v>
      </c>
      <c r="X147" s="76" t="s">
        <v>234</v>
      </c>
      <c r="Y147" s="76" t="s">
        <v>375</v>
      </c>
      <c r="Z147" s="76" t="s">
        <v>376</v>
      </c>
      <c r="AA147" s="76" t="s">
        <v>377</v>
      </c>
      <c r="AB147" s="76" t="s">
        <v>394</v>
      </c>
      <c r="AC147" s="77">
        <v>125</v>
      </c>
      <c r="AD147" s="76" t="s">
        <v>379</v>
      </c>
      <c r="AE147" s="102">
        <v>44875.1368981482</v>
      </c>
      <c r="AF147" s="76" t="s">
        <v>395</v>
      </c>
      <c r="AG147" s="76" t="s">
        <v>381</v>
      </c>
      <c r="AH147" s="76" t="s">
        <v>212</v>
      </c>
      <c r="AI147" s="76" t="s">
        <v>213</v>
      </c>
      <c r="AJ147" s="76" t="s">
        <v>210</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866</v>
      </c>
      <c r="AZ147" s="76" t="s">
        <v>867</v>
      </c>
      <c r="BA147" s="76" t="s">
        <v>232</v>
      </c>
      <c r="BB147" s="76" t="s">
        <v>379</v>
      </c>
      <c r="BC147" s="76" t="s">
        <v>382</v>
      </c>
      <c r="BD147" s="76" t="s">
        <v>868</v>
      </c>
      <c r="BE147" s="76" t="s">
        <v>382</v>
      </c>
      <c r="BF147" s="76" t="s">
        <v>528</v>
      </c>
      <c r="BG147" s="76" t="s">
        <v>387</v>
      </c>
      <c r="BH147" s="76" t="s">
        <v>240</v>
      </c>
      <c r="BI147" s="76" t="s">
        <v>234</v>
      </c>
      <c r="BJ147" s="76" t="s">
        <v>234</v>
      </c>
      <c r="BK147" s="76" t="s">
        <v>234</v>
      </c>
      <c r="BL147" s="76" t="s">
        <v>234</v>
      </c>
      <c r="BM147" s="76" t="s">
        <v>529</v>
      </c>
      <c r="BN147" s="76" t="s">
        <v>529</v>
      </c>
      <c r="BO147" s="76" t="s">
        <v>529</v>
      </c>
      <c r="BP147" s="76" t="s">
        <v>366</v>
      </c>
      <c r="BQ147" s="76" t="s">
        <v>366</v>
      </c>
      <c r="BR147" s="76" t="s">
        <v>366</v>
      </c>
      <c r="BS147" s="76" t="s">
        <v>522</v>
      </c>
      <c r="BT147" s="76" t="s">
        <v>382</v>
      </c>
      <c r="BU147" s="76" t="s">
        <v>523</v>
      </c>
      <c r="BV147" s="76" t="s">
        <v>382</v>
      </c>
      <c r="BW147" s="76" t="s">
        <v>523</v>
      </c>
      <c r="BX147" s="76" t="s">
        <v>382</v>
      </c>
      <c r="BY147" s="77">
        <v>1</v>
      </c>
      <c r="BZ147" s="77">
        <v>7925</v>
      </c>
      <c r="CA147" s="77">
        <v>0</v>
      </c>
      <c r="CB147" s="77">
        <v>14</v>
      </c>
      <c r="CC147" s="77">
        <v>12</v>
      </c>
      <c r="CD147" s="76" t="s">
        <v>219</v>
      </c>
      <c r="CE147" s="102">
        <v>45079.6965740741</v>
      </c>
      <c r="CF147" s="75" t="s">
        <v>389</v>
      </c>
      <c r="CG147" s="103">
        <v>45079.6952519907</v>
      </c>
      <c r="CH147" s="104">
        <v>0.695243055555556</v>
      </c>
      <c r="CI147" s="75" t="s">
        <v>389</v>
      </c>
      <c r="CJ147" s="76" t="s">
        <v>390</v>
      </c>
      <c r="CK147" s="76" t="s">
        <v>234</v>
      </c>
      <c r="CL147" s="76" t="s">
        <v>234</v>
      </c>
      <c r="CM147" s="76" t="s">
        <v>225</v>
      </c>
      <c r="CN147" s="76" t="s">
        <v>225</v>
      </c>
      <c r="CO147" s="76" t="s">
        <v>366</v>
      </c>
      <c r="CP147" s="76" t="s">
        <v>225</v>
      </c>
      <c r="CQ147" s="76" t="s">
        <v>391</v>
      </c>
      <c r="CR147" s="76" t="s">
        <v>225</v>
      </c>
      <c r="CS147" s="76" t="s">
        <v>234</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45079.6953101389</v>
      </c>
      <c r="DP147" s="103">
        <v>45079.6952519907</v>
      </c>
      <c r="DQ147" s="76" t="s">
        <v>869</v>
      </c>
      <c r="DR147"/>
    </row>
    <row r="148" s="41" customFormat="1" spans="1:122">
      <c r="A148" s="43" t="s">
        <v>442</v>
      </c>
      <c r="B148" s="45">
        <v>44874</v>
      </c>
      <c r="C148" s="45">
        <v>44874</v>
      </c>
      <c r="D148" s="46" t="s">
        <v>513</v>
      </c>
      <c r="E148" s="46" t="s">
        <v>366</v>
      </c>
      <c r="F148" s="46" t="s">
        <v>367</v>
      </c>
      <c r="G148" s="46" t="s">
        <v>393</v>
      </c>
      <c r="H148" s="47">
        <v>1</v>
      </c>
      <c r="I148" s="47">
        <v>0</v>
      </c>
      <c r="J148" s="46" t="s">
        <v>234</v>
      </c>
      <c r="K148" s="46" t="s">
        <v>369</v>
      </c>
      <c r="L148" s="46" t="s">
        <v>369</v>
      </c>
      <c r="M148" s="45">
        <v>44874</v>
      </c>
      <c r="N148" s="46" t="s">
        <v>514</v>
      </c>
      <c r="O148" s="46" t="s">
        <v>366</v>
      </c>
      <c r="P148" s="47">
        <v>0</v>
      </c>
      <c r="Q148" s="46" t="s">
        <v>515</v>
      </c>
      <c r="R148" s="46" t="s">
        <v>516</v>
      </c>
      <c r="S148" s="47">
        <v>25</v>
      </c>
      <c r="T148" s="46" t="s">
        <v>517</v>
      </c>
      <c r="U148" s="47">
        <v>5</v>
      </c>
      <c r="V148" s="46" t="s">
        <v>393</v>
      </c>
      <c r="W148" s="46" t="s">
        <v>374</v>
      </c>
      <c r="X148" s="46" t="s">
        <v>234</v>
      </c>
      <c r="Y148" s="46" t="s">
        <v>375</v>
      </c>
      <c r="Z148" s="46" t="s">
        <v>376</v>
      </c>
      <c r="AA148" s="46" t="s">
        <v>377</v>
      </c>
      <c r="AB148" s="46" t="s">
        <v>394</v>
      </c>
      <c r="AC148" s="47">
        <v>125</v>
      </c>
      <c r="AD148" s="46" t="s">
        <v>379</v>
      </c>
      <c r="AE148" s="62">
        <v>44875.1368981482</v>
      </c>
      <c r="AF148" s="46" t="s">
        <v>395</v>
      </c>
      <c r="AG148" s="46" t="s">
        <v>381</v>
      </c>
      <c r="AH148" s="46" t="s">
        <v>212</v>
      </c>
      <c r="AI148" s="46" t="s">
        <v>213</v>
      </c>
      <c r="AJ148" s="46" t="s">
        <v>210</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866</v>
      </c>
      <c r="AZ148" s="46" t="s">
        <v>867</v>
      </c>
      <c r="BA148" s="46" t="s">
        <v>232</v>
      </c>
      <c r="BB148" s="46" t="s">
        <v>379</v>
      </c>
      <c r="BC148" s="46" t="s">
        <v>382</v>
      </c>
      <c r="BD148" s="46" t="s">
        <v>868</v>
      </c>
      <c r="BE148" s="46" t="s">
        <v>382</v>
      </c>
      <c r="BF148" s="46" t="s">
        <v>528</v>
      </c>
      <c r="BG148" s="46" t="s">
        <v>387</v>
      </c>
      <c r="BH148" s="46" t="s">
        <v>240</v>
      </c>
      <c r="BI148" s="46" t="s">
        <v>234</v>
      </c>
      <c r="BJ148" s="46" t="s">
        <v>234</v>
      </c>
      <c r="BK148" s="46" t="s">
        <v>234</v>
      </c>
      <c r="BL148" s="46" t="s">
        <v>234</v>
      </c>
      <c r="BM148" s="46" t="s">
        <v>529</v>
      </c>
      <c r="BN148" s="46" t="s">
        <v>529</v>
      </c>
      <c r="BO148" s="46" t="s">
        <v>529</v>
      </c>
      <c r="BP148" s="46" t="s">
        <v>366</v>
      </c>
      <c r="BQ148" s="46" t="s">
        <v>366</v>
      </c>
      <c r="BR148" s="46" t="s">
        <v>366</v>
      </c>
      <c r="BS148" s="46" t="s">
        <v>522</v>
      </c>
      <c r="BT148" s="46" t="s">
        <v>382</v>
      </c>
      <c r="BU148" s="46" t="s">
        <v>523</v>
      </c>
      <c r="BV148" s="46" t="s">
        <v>382</v>
      </c>
      <c r="BW148" s="46" t="s">
        <v>523</v>
      </c>
      <c r="BX148" s="46" t="s">
        <v>382</v>
      </c>
      <c r="BY148" s="47">
        <v>17</v>
      </c>
      <c r="BZ148" s="47">
        <v>7925</v>
      </c>
      <c r="CA148" s="47">
        <v>0</v>
      </c>
      <c r="CB148" s="47">
        <v>48</v>
      </c>
      <c r="CC148" s="47">
        <v>10</v>
      </c>
      <c r="CD148" s="46" t="s">
        <v>219</v>
      </c>
      <c r="CE148" s="62">
        <v>45083.6696064815</v>
      </c>
      <c r="CF148" s="45" t="s">
        <v>389</v>
      </c>
      <c r="CG148" s="66">
        <v>45083.6669725926</v>
      </c>
      <c r="CH148" s="67">
        <v>0.666967592592593</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45083.6670309028</v>
      </c>
      <c r="DP148" s="66">
        <v>45083.6669725926</v>
      </c>
      <c r="DQ148" s="46" t="s">
        <v>869</v>
      </c>
      <c r="DR148"/>
    </row>
    <row r="149" s="41" customFormat="1" spans="1:122">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c r="DR149" s="43"/>
    </row>
    <row r="150" s="41" customFormat="1" spans="1:122">
      <c r="A150" s="43"/>
      <c r="DR150" s="43"/>
    </row>
    <row r="151" s="41" customFormat="1" spans="2:122">
      <c r="B151" s="43"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513</v>
      </c>
      <c r="E153" s="76" t="s">
        <v>366</v>
      </c>
      <c r="F153" s="76" t="s">
        <v>367</v>
      </c>
      <c r="G153" s="76" t="s">
        <v>401</v>
      </c>
      <c r="H153" s="77">
        <v>1</v>
      </c>
      <c r="I153" s="77">
        <v>0</v>
      </c>
      <c r="J153" s="76" t="s">
        <v>234</v>
      </c>
      <c r="K153" s="76" t="s">
        <v>369</v>
      </c>
      <c r="L153" s="76" t="s">
        <v>369</v>
      </c>
      <c r="M153" s="75">
        <v>44874</v>
      </c>
      <c r="N153" s="76" t="s">
        <v>514</v>
      </c>
      <c r="O153" s="76" t="s">
        <v>366</v>
      </c>
      <c r="P153" s="77">
        <v>0</v>
      </c>
      <c r="Q153" s="76" t="s">
        <v>515</v>
      </c>
      <c r="R153" s="76" t="s">
        <v>516</v>
      </c>
      <c r="S153" s="77">
        <v>25</v>
      </c>
      <c r="T153" s="76" t="s">
        <v>517</v>
      </c>
      <c r="U153" s="77">
        <v>5</v>
      </c>
      <c r="V153" s="76" t="s">
        <v>401</v>
      </c>
      <c r="W153" s="76" t="s">
        <v>374</v>
      </c>
      <c r="X153" s="76" t="s">
        <v>234</v>
      </c>
      <c r="Y153" s="76" t="s">
        <v>375</v>
      </c>
      <c r="Z153" s="76" t="s">
        <v>376</v>
      </c>
      <c r="AA153" s="76" t="s">
        <v>377</v>
      </c>
      <c r="AB153" s="76" t="s">
        <v>531</v>
      </c>
      <c r="AC153" s="77">
        <v>125</v>
      </c>
      <c r="AD153" s="76" t="s">
        <v>379</v>
      </c>
      <c r="AE153" s="102">
        <v>44875.1368981482</v>
      </c>
      <c r="AF153" s="76" t="s">
        <v>403</v>
      </c>
      <c r="AG153" s="76" t="s">
        <v>381</v>
      </c>
      <c r="AH153" s="76" t="s">
        <v>212</v>
      </c>
      <c r="AI153" s="76" t="s">
        <v>213</v>
      </c>
      <c r="AJ153" s="76" t="s">
        <v>404</v>
      </c>
      <c r="AK153" s="76" t="s">
        <v>366</v>
      </c>
      <c r="AL153" s="76" t="s">
        <v>382</v>
      </c>
      <c r="AM153" s="76" t="s">
        <v>366</v>
      </c>
      <c r="AN153" s="76" t="s">
        <v>233</v>
      </c>
      <c r="AO153" s="76" t="s">
        <v>366</v>
      </c>
      <c r="AP153" s="76" t="s">
        <v>379</v>
      </c>
      <c r="AQ153" s="76" t="s">
        <v>379</v>
      </c>
      <c r="AR153" s="76" t="s">
        <v>383</v>
      </c>
      <c r="AS153" s="76" t="s">
        <v>366</v>
      </c>
      <c r="AT153" s="76" t="s">
        <v>366</v>
      </c>
      <c r="AU153" s="77">
        <v>0</v>
      </c>
      <c r="AV153" s="76" t="s">
        <v>366</v>
      </c>
      <c r="AW153" s="76" t="s">
        <v>366</v>
      </c>
      <c r="AX153" s="76" t="s">
        <v>366</v>
      </c>
      <c r="AY153" s="76" t="s">
        <v>870</v>
      </c>
      <c r="AZ153" s="76" t="s">
        <v>871</v>
      </c>
      <c r="BA153" s="76" t="s">
        <v>232</v>
      </c>
      <c r="BB153" s="76" t="s">
        <v>379</v>
      </c>
      <c r="BC153" s="76" t="s">
        <v>382</v>
      </c>
      <c r="BD153" s="76" t="s">
        <v>872</v>
      </c>
      <c r="BE153" s="76" t="s">
        <v>382</v>
      </c>
      <c r="BF153" s="76" t="s">
        <v>387</v>
      </c>
      <c r="BG153" s="76" t="s">
        <v>387</v>
      </c>
      <c r="BH153" s="76" t="s">
        <v>240</v>
      </c>
      <c r="BI153" s="76" t="s">
        <v>234</v>
      </c>
      <c r="BJ153" s="76" t="s">
        <v>234</v>
      </c>
      <c r="BK153" s="76" t="s">
        <v>234</v>
      </c>
      <c r="BL153" s="76" t="s">
        <v>234</v>
      </c>
      <c r="BM153" s="76" t="s">
        <v>399</v>
      </c>
      <c r="BN153" s="76" t="s">
        <v>399</v>
      </c>
      <c r="BO153" s="76" t="s">
        <v>399</v>
      </c>
      <c r="BP153" s="76" t="s">
        <v>366</v>
      </c>
      <c r="BQ153" s="76" t="s">
        <v>366</v>
      </c>
      <c r="BR153" s="76" t="s">
        <v>366</v>
      </c>
      <c r="BS153" s="76" t="s">
        <v>522</v>
      </c>
      <c r="BT153" s="76" t="s">
        <v>382</v>
      </c>
      <c r="BU153" s="76" t="s">
        <v>523</v>
      </c>
      <c r="BV153" s="76" t="s">
        <v>382</v>
      </c>
      <c r="BW153" s="76" t="s">
        <v>523</v>
      </c>
      <c r="BX153" s="76" t="s">
        <v>382</v>
      </c>
      <c r="BY153" s="77">
        <v>1</v>
      </c>
      <c r="BZ153" s="77">
        <v>7925</v>
      </c>
      <c r="CA153" s="77">
        <v>0</v>
      </c>
      <c r="CB153" s="77">
        <v>13</v>
      </c>
      <c r="CC153" s="77">
        <v>13</v>
      </c>
      <c r="CD153" s="76" t="s">
        <v>219</v>
      </c>
      <c r="CE153" s="102">
        <v>45079.6965740741</v>
      </c>
      <c r="CF153" s="75" t="s">
        <v>389</v>
      </c>
      <c r="CG153" s="103">
        <v>45079.6952520023</v>
      </c>
      <c r="CH153" s="104">
        <v>0.695243055555556</v>
      </c>
      <c r="CI153" s="75" t="s">
        <v>389</v>
      </c>
      <c r="CJ153" s="76" t="s">
        <v>390</v>
      </c>
      <c r="CK153" s="76" t="s">
        <v>234</v>
      </c>
      <c r="CL153" s="76" t="s">
        <v>234</v>
      </c>
      <c r="CM153" s="76" t="s">
        <v>225</v>
      </c>
      <c r="CN153" s="76" t="s">
        <v>225</v>
      </c>
      <c r="CO153" s="76" t="s">
        <v>366</v>
      </c>
      <c r="CP153" s="76" t="s">
        <v>225</v>
      </c>
      <c r="CQ153" s="76" t="s">
        <v>391</v>
      </c>
      <c r="CR153" s="76" t="s">
        <v>225</v>
      </c>
      <c r="CS153" s="76" t="s">
        <v>225</v>
      </c>
      <c r="CT153" s="76" t="s">
        <v>229</v>
      </c>
      <c r="CU153" s="76" t="s">
        <v>234</v>
      </c>
      <c r="CV153" s="76" t="s">
        <v>225</v>
      </c>
      <c r="CW153" s="76" t="s">
        <v>234</v>
      </c>
      <c r="CX153" s="76" t="s">
        <v>225</v>
      </c>
      <c r="CY153" s="76" t="s">
        <v>225</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45079.6953101852</v>
      </c>
      <c r="DP153" s="103">
        <v>45079.6952520023</v>
      </c>
      <c r="DQ153" s="76" t="s">
        <v>873</v>
      </c>
      <c r="DR153"/>
    </row>
    <row r="154" s="41" customFormat="1" spans="1:122">
      <c r="A154" s="43" t="s">
        <v>442</v>
      </c>
      <c r="B154" s="45">
        <v>44874</v>
      </c>
      <c r="C154" s="45">
        <v>44874</v>
      </c>
      <c r="D154" s="46" t="s">
        <v>513</v>
      </c>
      <c r="E154" s="46" t="s">
        <v>366</v>
      </c>
      <c r="F154" s="46" t="s">
        <v>367</v>
      </c>
      <c r="G154" s="46" t="s">
        <v>401</v>
      </c>
      <c r="H154" s="47">
        <v>1</v>
      </c>
      <c r="I154" s="47">
        <v>0</v>
      </c>
      <c r="J154" s="46" t="s">
        <v>234</v>
      </c>
      <c r="K154" s="46" t="s">
        <v>369</v>
      </c>
      <c r="L154" s="46" t="s">
        <v>369</v>
      </c>
      <c r="M154" s="45">
        <v>44874</v>
      </c>
      <c r="N154" s="46" t="s">
        <v>514</v>
      </c>
      <c r="O154" s="46" t="s">
        <v>366</v>
      </c>
      <c r="P154" s="47">
        <v>0</v>
      </c>
      <c r="Q154" s="46" t="s">
        <v>515</v>
      </c>
      <c r="R154" s="46" t="s">
        <v>516</v>
      </c>
      <c r="S154" s="47">
        <v>25</v>
      </c>
      <c r="T154" s="46" t="s">
        <v>517</v>
      </c>
      <c r="U154" s="47">
        <v>5</v>
      </c>
      <c r="V154" s="46" t="s">
        <v>401</v>
      </c>
      <c r="W154" s="46" t="s">
        <v>374</v>
      </c>
      <c r="X154" s="46" t="s">
        <v>234</v>
      </c>
      <c r="Y154" s="46" t="s">
        <v>375</v>
      </c>
      <c r="Z154" s="46" t="s">
        <v>376</v>
      </c>
      <c r="AA154" s="46" t="s">
        <v>377</v>
      </c>
      <c r="AB154" s="46" t="s">
        <v>531</v>
      </c>
      <c r="AC154" s="47">
        <v>125</v>
      </c>
      <c r="AD154" s="46" t="s">
        <v>379</v>
      </c>
      <c r="AE154" s="62">
        <v>44875.1368981482</v>
      </c>
      <c r="AF154" s="46" t="s">
        <v>403</v>
      </c>
      <c r="AG154" s="46" t="s">
        <v>381</v>
      </c>
      <c r="AH154" s="46" t="s">
        <v>212</v>
      </c>
      <c r="AI154" s="46" t="s">
        <v>213</v>
      </c>
      <c r="AJ154" s="46" t="s">
        <v>404</v>
      </c>
      <c r="AK154" s="46" t="s">
        <v>366</v>
      </c>
      <c r="AL154" s="46" t="s">
        <v>382</v>
      </c>
      <c r="AM154" s="46" t="s">
        <v>366</v>
      </c>
      <c r="AN154" s="46" t="s">
        <v>233</v>
      </c>
      <c r="AO154" s="46" t="s">
        <v>366</v>
      </c>
      <c r="AP154" s="46" t="s">
        <v>379</v>
      </c>
      <c r="AQ154" s="46" t="s">
        <v>379</v>
      </c>
      <c r="AR154" s="46" t="s">
        <v>383</v>
      </c>
      <c r="AS154" s="46" t="s">
        <v>366</v>
      </c>
      <c r="AT154" s="46" t="s">
        <v>366</v>
      </c>
      <c r="AU154" s="47">
        <v>0</v>
      </c>
      <c r="AV154" s="46" t="s">
        <v>366</v>
      </c>
      <c r="AW154" s="46" t="s">
        <v>366</v>
      </c>
      <c r="AX154" s="46" t="s">
        <v>366</v>
      </c>
      <c r="AY154" s="46" t="s">
        <v>870</v>
      </c>
      <c r="AZ154" s="46" t="s">
        <v>871</v>
      </c>
      <c r="BA154" s="46" t="s">
        <v>232</v>
      </c>
      <c r="BB154" s="46" t="s">
        <v>379</v>
      </c>
      <c r="BC154" s="46" t="s">
        <v>382</v>
      </c>
      <c r="BD154" s="46" t="s">
        <v>872</v>
      </c>
      <c r="BE154" s="46" t="s">
        <v>382</v>
      </c>
      <c r="BF154" s="46" t="s">
        <v>387</v>
      </c>
      <c r="BG154" s="46" t="s">
        <v>387</v>
      </c>
      <c r="BH154" s="46" t="s">
        <v>240</v>
      </c>
      <c r="BI154" s="46" t="s">
        <v>234</v>
      </c>
      <c r="BJ154" s="46" t="s">
        <v>234</v>
      </c>
      <c r="BK154" s="46" t="s">
        <v>234</v>
      </c>
      <c r="BL154" s="46" t="s">
        <v>234</v>
      </c>
      <c r="BM154" s="46" t="s">
        <v>399</v>
      </c>
      <c r="BN154" s="46" t="s">
        <v>399</v>
      </c>
      <c r="BO154" s="46" t="s">
        <v>399</v>
      </c>
      <c r="BP154" s="46" t="s">
        <v>366</v>
      </c>
      <c r="BQ154" s="46" t="s">
        <v>366</v>
      </c>
      <c r="BR154" s="46" t="s">
        <v>366</v>
      </c>
      <c r="BS154" s="46" t="s">
        <v>522</v>
      </c>
      <c r="BT154" s="46" t="s">
        <v>382</v>
      </c>
      <c r="BU154" s="46" t="s">
        <v>523</v>
      </c>
      <c r="BV154" s="46" t="s">
        <v>382</v>
      </c>
      <c r="BW154" s="46" t="s">
        <v>523</v>
      </c>
      <c r="BX154" s="46" t="s">
        <v>382</v>
      </c>
      <c r="BY154" s="47">
        <v>17</v>
      </c>
      <c r="BZ154" s="47">
        <v>7925</v>
      </c>
      <c r="CA154" s="47">
        <v>0</v>
      </c>
      <c r="CB154" s="47">
        <v>33</v>
      </c>
      <c r="CC154" s="47">
        <v>10</v>
      </c>
      <c r="CD154" s="46" t="s">
        <v>219</v>
      </c>
      <c r="CE154" s="62">
        <v>45083.6696064815</v>
      </c>
      <c r="CF154" s="45" t="s">
        <v>389</v>
      </c>
      <c r="CG154" s="66">
        <v>45083.6669726042</v>
      </c>
      <c r="CH154" s="67">
        <v>0.666967592592593</v>
      </c>
      <c r="CI154" s="45" t="s">
        <v>389</v>
      </c>
      <c r="CJ154" s="46" t="s">
        <v>390</v>
      </c>
      <c r="CK154" s="46" t="s">
        <v>234</v>
      </c>
      <c r="CL154" s="46" t="s">
        <v>234</v>
      </c>
      <c r="CM154" s="46" t="s">
        <v>225</v>
      </c>
      <c r="CN154" s="46" t="s">
        <v>225</v>
      </c>
      <c r="CO154" s="46" t="s">
        <v>366</v>
      </c>
      <c r="CP154" s="46" t="s">
        <v>225</v>
      </c>
      <c r="CQ154" s="46" t="s">
        <v>391</v>
      </c>
      <c r="CR154" s="46" t="s">
        <v>225</v>
      </c>
      <c r="CS154" s="46" t="s">
        <v>225</v>
      </c>
      <c r="CT154" s="46" t="s">
        <v>229</v>
      </c>
      <c r="CU154" s="46" t="s">
        <v>234</v>
      </c>
      <c r="CV154" s="46" t="s">
        <v>225</v>
      </c>
      <c r="CW154" s="46" t="s">
        <v>234</v>
      </c>
      <c r="CX154" s="46" t="s">
        <v>225</v>
      </c>
      <c r="CY154" s="46" t="s">
        <v>225</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45083.6670309491</v>
      </c>
      <c r="DP154" s="66">
        <v>45083.6669726042</v>
      </c>
      <c r="DQ154" s="46" t="s">
        <v>873</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1" t="s">
        <v>558</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27" spans="1:122">
      <c r="A158" s="43"/>
      <c r="B158" s="60" t="s">
        <v>249</v>
      </c>
      <c r="C158" s="60" t="s">
        <v>250</v>
      </c>
      <c r="D158" s="60" t="s">
        <v>251</v>
      </c>
      <c r="E158" s="60" t="s">
        <v>252</v>
      </c>
      <c r="F158" s="60" t="s">
        <v>253</v>
      </c>
      <c r="G158" s="60" t="s">
        <v>156</v>
      </c>
      <c r="H158" s="60" t="s">
        <v>254</v>
      </c>
      <c r="I158" s="60" t="s">
        <v>255</v>
      </c>
      <c r="J158" s="60" t="s">
        <v>256</v>
      </c>
      <c r="K158" s="60" t="s">
        <v>257</v>
      </c>
      <c r="L158" s="60" t="s">
        <v>258</v>
      </c>
      <c r="M158" s="60" t="s">
        <v>259</v>
      </c>
      <c r="N158" s="60" t="s">
        <v>260</v>
      </c>
      <c r="O158" s="60" t="s">
        <v>261</v>
      </c>
      <c r="P158" s="60" t="s">
        <v>262</v>
      </c>
      <c r="Q158" s="60" t="s">
        <v>263</v>
      </c>
      <c r="R158" s="60" t="s">
        <v>264</v>
      </c>
      <c r="S158" s="60" t="s">
        <v>265</v>
      </c>
      <c r="T158" s="60" t="s">
        <v>266</v>
      </c>
      <c r="U158" s="60" t="s">
        <v>267</v>
      </c>
      <c r="V158" s="60" t="s">
        <v>268</v>
      </c>
      <c r="W158" s="60" t="s">
        <v>269</v>
      </c>
      <c r="X158" s="60" t="s">
        <v>270</v>
      </c>
      <c r="Y158" s="60" t="s">
        <v>271</v>
      </c>
      <c r="Z158" s="60" t="s">
        <v>272</v>
      </c>
      <c r="AA158" s="60" t="s">
        <v>273</v>
      </c>
      <c r="AB158" s="60" t="s">
        <v>274</v>
      </c>
      <c r="AC158" s="60" t="s">
        <v>275</v>
      </c>
      <c r="AD158" s="60" t="s">
        <v>276</v>
      </c>
      <c r="AE158" s="60" t="s">
        <v>277</v>
      </c>
      <c r="AF158" s="60" t="s">
        <v>278</v>
      </c>
      <c r="AG158" s="60" t="s">
        <v>279</v>
      </c>
      <c r="AH158" s="60" t="s">
        <v>159</v>
      </c>
      <c r="AI158" s="60" t="s">
        <v>280</v>
      </c>
      <c r="AJ158" s="60" t="s">
        <v>157</v>
      </c>
      <c r="AK158" s="60" t="s">
        <v>281</v>
      </c>
      <c r="AL158" s="60" t="s">
        <v>282</v>
      </c>
      <c r="AM158" s="60" t="s">
        <v>283</v>
      </c>
      <c r="AN158" s="60" t="s">
        <v>284</v>
      </c>
      <c r="AO158" s="60" t="s">
        <v>285</v>
      </c>
      <c r="AP158" s="60" t="s">
        <v>286</v>
      </c>
      <c r="AQ158" s="60" t="s">
        <v>287</v>
      </c>
      <c r="AR158" s="60" t="s">
        <v>288</v>
      </c>
      <c r="AS158" s="60" t="s">
        <v>289</v>
      </c>
      <c r="AT158" s="60" t="s">
        <v>290</v>
      </c>
      <c r="AU158" s="60" t="s">
        <v>291</v>
      </c>
      <c r="AV158" s="60" t="s">
        <v>292</v>
      </c>
      <c r="AW158" s="60" t="s">
        <v>293</v>
      </c>
      <c r="AX158" s="60" t="s">
        <v>294</v>
      </c>
      <c r="AY158" s="60" t="s">
        <v>295</v>
      </c>
      <c r="AZ158" s="60" t="s">
        <v>296</v>
      </c>
      <c r="BA158" s="60" t="s">
        <v>297</v>
      </c>
      <c r="BB158" s="60" t="s">
        <v>298</v>
      </c>
      <c r="BC158" s="60" t="s">
        <v>299</v>
      </c>
      <c r="BD158" s="60" t="s">
        <v>300</v>
      </c>
      <c r="BE158" s="60" t="s">
        <v>301</v>
      </c>
      <c r="BF158" s="60" t="s">
        <v>302</v>
      </c>
      <c r="BG158" s="60" t="s">
        <v>303</v>
      </c>
      <c r="BH158" s="60" t="s">
        <v>304</v>
      </c>
      <c r="BI158" s="60" t="s">
        <v>305</v>
      </c>
      <c r="BJ158" s="60" t="s">
        <v>306</v>
      </c>
      <c r="BK158" s="60" t="s">
        <v>307</v>
      </c>
      <c r="BL158" s="60" t="s">
        <v>308</v>
      </c>
      <c r="BM158" s="60" t="s">
        <v>309</v>
      </c>
      <c r="BN158" s="60" t="s">
        <v>310</v>
      </c>
      <c r="BO158" s="60" t="s">
        <v>311</v>
      </c>
      <c r="BP158" s="60" t="s">
        <v>312</v>
      </c>
      <c r="BQ158" s="60" t="s">
        <v>313</v>
      </c>
      <c r="BR158" s="60" t="s">
        <v>314</v>
      </c>
      <c r="BS158" s="60" t="s">
        <v>315</v>
      </c>
      <c r="BT158" s="60" t="s">
        <v>316</v>
      </c>
      <c r="BU158" s="60" t="s">
        <v>317</v>
      </c>
      <c r="BV158" s="60" t="s">
        <v>318</v>
      </c>
      <c r="BW158" s="60" t="s">
        <v>319</v>
      </c>
      <c r="BX158" s="60" t="s">
        <v>320</v>
      </c>
      <c r="BY158" s="60" t="s">
        <v>321</v>
      </c>
      <c r="BZ158" s="60" t="s">
        <v>322</v>
      </c>
      <c r="CA158" s="60" t="s">
        <v>323</v>
      </c>
      <c r="CB158" s="60" t="s">
        <v>324</v>
      </c>
      <c r="CC158" s="60" t="s">
        <v>325</v>
      </c>
      <c r="CD158" s="60" t="s">
        <v>326</v>
      </c>
      <c r="CE158" s="60" t="s">
        <v>327</v>
      </c>
      <c r="CF158" s="60" t="s">
        <v>328</v>
      </c>
      <c r="CG158" s="60" t="s">
        <v>329</v>
      </c>
      <c r="CH158" s="60" t="s">
        <v>330</v>
      </c>
      <c r="CI158" s="60" t="s">
        <v>331</v>
      </c>
      <c r="CJ158" s="60" t="s">
        <v>332</v>
      </c>
      <c r="CK158" s="60" t="s">
        <v>333</v>
      </c>
      <c r="CL158" s="60" t="s">
        <v>334</v>
      </c>
      <c r="CM158" s="60" t="s">
        <v>335</v>
      </c>
      <c r="CN158" s="60" t="s">
        <v>336</v>
      </c>
      <c r="CO158" s="60" t="s">
        <v>337</v>
      </c>
      <c r="CP158" s="60" t="s">
        <v>338</v>
      </c>
      <c r="CQ158" s="60" t="s">
        <v>339</v>
      </c>
      <c r="CR158" s="60" t="s">
        <v>340</v>
      </c>
      <c r="CS158" s="60" t="s">
        <v>341</v>
      </c>
      <c r="CT158" s="60" t="s">
        <v>342</v>
      </c>
      <c r="CU158" s="60" t="s">
        <v>343</v>
      </c>
      <c r="CV158" s="60" t="s">
        <v>344</v>
      </c>
      <c r="CW158" s="60" t="s">
        <v>345</v>
      </c>
      <c r="CX158" s="60" t="s">
        <v>346</v>
      </c>
      <c r="CY158" s="60" t="s">
        <v>347</v>
      </c>
      <c r="CZ158" s="60" t="s">
        <v>348</v>
      </c>
      <c r="DA158" s="60" t="s">
        <v>349</v>
      </c>
      <c r="DB158" s="60" t="s">
        <v>350</v>
      </c>
      <c r="DC158" s="60" t="s">
        <v>351</v>
      </c>
      <c r="DD158" s="60" t="s">
        <v>352</v>
      </c>
      <c r="DE158" s="60" t="s">
        <v>353</v>
      </c>
      <c r="DF158" s="60" t="s">
        <v>354</v>
      </c>
      <c r="DG158" s="60" t="s">
        <v>355</v>
      </c>
      <c r="DH158" s="60" t="s">
        <v>356</v>
      </c>
      <c r="DI158" s="60" t="s">
        <v>357</v>
      </c>
      <c r="DJ158" s="60" t="s">
        <v>358</v>
      </c>
      <c r="DK158" s="60" t="s">
        <v>359</v>
      </c>
      <c r="DL158" s="60" t="s">
        <v>360</v>
      </c>
      <c r="DM158" s="60" t="s">
        <v>361</v>
      </c>
      <c r="DN158" s="60" t="s">
        <v>362</v>
      </c>
      <c r="DO158" s="60" t="s">
        <v>208</v>
      </c>
      <c r="DP158" s="60" t="s">
        <v>363</v>
      </c>
      <c r="DQ158" s="60" t="s">
        <v>364</v>
      </c>
      <c r="DR158"/>
    </row>
    <row r="159" s="41" customFormat="1" spans="1:122">
      <c r="A159" s="43" t="s">
        <v>441</v>
      </c>
      <c r="B159" s="75">
        <v>44874</v>
      </c>
      <c r="C159" s="75">
        <v>44874</v>
      </c>
      <c r="D159" s="76" t="s">
        <v>513</v>
      </c>
      <c r="E159" s="76" t="s">
        <v>366</v>
      </c>
      <c r="F159" s="76" t="s">
        <v>367</v>
      </c>
      <c r="G159" s="76" t="s">
        <v>235</v>
      </c>
      <c r="H159" s="77">
        <v>1</v>
      </c>
      <c r="I159" s="77">
        <v>0</v>
      </c>
      <c r="J159" s="76" t="s">
        <v>234</v>
      </c>
      <c r="K159" s="76" t="s">
        <v>369</v>
      </c>
      <c r="L159" s="76" t="s">
        <v>369</v>
      </c>
      <c r="M159" s="75">
        <v>44874</v>
      </c>
      <c r="N159" s="76" t="s">
        <v>514</v>
      </c>
      <c r="O159" s="76" t="s">
        <v>366</v>
      </c>
      <c r="P159" s="77">
        <v>0</v>
      </c>
      <c r="Q159" s="76" t="s">
        <v>515</v>
      </c>
      <c r="R159" s="76" t="s">
        <v>516</v>
      </c>
      <c r="S159" s="77">
        <v>25</v>
      </c>
      <c r="T159" s="76" t="s">
        <v>517</v>
      </c>
      <c r="U159" s="77">
        <v>5</v>
      </c>
      <c r="V159" s="76" t="s">
        <v>235</v>
      </c>
      <c r="W159" s="76" t="s">
        <v>374</v>
      </c>
      <c r="X159" s="76" t="s">
        <v>234</v>
      </c>
      <c r="Y159" s="76" t="s">
        <v>375</v>
      </c>
      <c r="Z159" s="76" t="s">
        <v>376</v>
      </c>
      <c r="AA159" s="76" t="s">
        <v>377</v>
      </c>
      <c r="AB159" s="76" t="s">
        <v>409</v>
      </c>
      <c r="AC159" s="77">
        <v>125</v>
      </c>
      <c r="AD159" s="76" t="s">
        <v>379</v>
      </c>
      <c r="AE159" s="102">
        <v>44875.1368981482</v>
      </c>
      <c r="AF159" s="76" t="s">
        <v>410</v>
      </c>
      <c r="AG159" s="76" t="s">
        <v>381</v>
      </c>
      <c r="AH159" s="76" t="s">
        <v>212</v>
      </c>
      <c r="AI159" s="76" t="s">
        <v>213</v>
      </c>
      <c r="AJ159" s="76" t="s">
        <v>210</v>
      </c>
      <c r="AK159" s="76" t="s">
        <v>366</v>
      </c>
      <c r="AL159" s="76" t="s">
        <v>382</v>
      </c>
      <c r="AM159" s="76" t="s">
        <v>366</v>
      </c>
      <c r="AN159" s="76" t="s">
        <v>233</v>
      </c>
      <c r="AO159" s="76" t="s">
        <v>366</v>
      </c>
      <c r="AP159" s="76" t="s">
        <v>379</v>
      </c>
      <c r="AQ159" s="76" t="s">
        <v>379</v>
      </c>
      <c r="AR159" s="76" t="s">
        <v>411</v>
      </c>
      <c r="AS159" s="76" t="s">
        <v>366</v>
      </c>
      <c r="AT159" s="76" t="s">
        <v>366</v>
      </c>
      <c r="AU159" s="77">
        <v>0</v>
      </c>
      <c r="AV159" s="76" t="s">
        <v>366</v>
      </c>
      <c r="AW159" s="76" t="s">
        <v>366</v>
      </c>
      <c r="AX159" s="76" t="s">
        <v>366</v>
      </c>
      <c r="AY159" s="76" t="s">
        <v>916</v>
      </c>
      <c r="AZ159" s="76" t="s">
        <v>917</v>
      </c>
      <c r="BA159" s="76" t="s">
        <v>232</v>
      </c>
      <c r="BB159" s="76" t="s">
        <v>379</v>
      </c>
      <c r="BC159" s="76" t="s">
        <v>382</v>
      </c>
      <c r="BD159" s="76" t="s">
        <v>918</v>
      </c>
      <c r="BE159" s="76" t="s">
        <v>382</v>
      </c>
      <c r="BF159" s="76" t="s">
        <v>387</v>
      </c>
      <c r="BG159" s="76" t="s">
        <v>387</v>
      </c>
      <c r="BH159" s="76" t="s">
        <v>240</v>
      </c>
      <c r="BI159" s="76" t="s">
        <v>234</v>
      </c>
      <c r="BJ159" s="76" t="s">
        <v>234</v>
      </c>
      <c r="BK159" s="76" t="s">
        <v>234</v>
      </c>
      <c r="BL159" s="76" t="s">
        <v>234</v>
      </c>
      <c r="BM159" s="76" t="s">
        <v>399</v>
      </c>
      <c r="BN159" s="76" t="s">
        <v>399</v>
      </c>
      <c r="BO159" s="76" t="s">
        <v>399</v>
      </c>
      <c r="BP159" s="76" t="s">
        <v>366</v>
      </c>
      <c r="BQ159" s="76" t="s">
        <v>366</v>
      </c>
      <c r="BR159" s="76" t="s">
        <v>366</v>
      </c>
      <c r="BS159" s="76" t="s">
        <v>522</v>
      </c>
      <c r="BT159" s="76" t="s">
        <v>382</v>
      </c>
      <c r="BU159" s="76" t="s">
        <v>523</v>
      </c>
      <c r="BV159" s="76" t="s">
        <v>382</v>
      </c>
      <c r="BW159" s="76" t="s">
        <v>523</v>
      </c>
      <c r="BX159" s="76" t="s">
        <v>382</v>
      </c>
      <c r="BY159" s="77">
        <v>1</v>
      </c>
      <c r="BZ159" s="77">
        <v>7925</v>
      </c>
      <c r="CA159" s="77">
        <v>0</v>
      </c>
      <c r="CB159" s="77">
        <v>6</v>
      </c>
      <c r="CC159" s="77">
        <v>16</v>
      </c>
      <c r="CD159" s="76" t="s">
        <v>219</v>
      </c>
      <c r="CE159" s="102">
        <v>45079.6965740741</v>
      </c>
      <c r="CF159" s="75" t="s">
        <v>389</v>
      </c>
      <c r="CG159" s="103">
        <v>45079.6952520255</v>
      </c>
      <c r="CH159" s="104">
        <v>0.695243055555556</v>
      </c>
      <c r="CI159" s="75" t="s">
        <v>389</v>
      </c>
      <c r="CJ159" s="76" t="s">
        <v>390</v>
      </c>
      <c r="CK159" s="76" t="s">
        <v>234</v>
      </c>
      <c r="CL159" s="76" t="s">
        <v>234</v>
      </c>
      <c r="CM159" s="76" t="s">
        <v>225</v>
      </c>
      <c r="CN159" s="76" t="s">
        <v>225</v>
      </c>
      <c r="CO159" s="76" t="s">
        <v>366</v>
      </c>
      <c r="CP159" s="76" t="s">
        <v>225</v>
      </c>
      <c r="CQ159" s="76" t="s">
        <v>391</v>
      </c>
      <c r="CR159" s="76" t="s">
        <v>225</v>
      </c>
      <c r="CS159" s="76" t="s">
        <v>234</v>
      </c>
      <c r="CT159" s="76" t="s">
        <v>229</v>
      </c>
      <c r="CU159" s="76" t="s">
        <v>234</v>
      </c>
      <c r="CV159" s="76" t="s">
        <v>225</v>
      </c>
      <c r="CW159" s="76" t="s">
        <v>234</v>
      </c>
      <c r="CX159" s="76" t="s">
        <v>225</v>
      </c>
      <c r="CY159" s="76" t="s">
        <v>234</v>
      </c>
      <c r="CZ159" s="76" t="s">
        <v>234</v>
      </c>
      <c r="DA159" s="76" t="s">
        <v>234</v>
      </c>
      <c r="DB159" s="76" t="s">
        <v>225</v>
      </c>
      <c r="DC159" s="76" t="s">
        <v>234</v>
      </c>
      <c r="DD159" s="76" t="s">
        <v>234</v>
      </c>
      <c r="DE159" s="76" t="s">
        <v>234</v>
      </c>
      <c r="DF159" s="76" t="s">
        <v>234</v>
      </c>
      <c r="DG159" s="76" t="s">
        <v>225</v>
      </c>
      <c r="DH159" s="76" t="s">
        <v>234</v>
      </c>
      <c r="DI159" s="76" t="s">
        <v>225</v>
      </c>
      <c r="DJ159" s="76" t="s">
        <v>225</v>
      </c>
      <c r="DK159" s="76" t="s">
        <v>225</v>
      </c>
      <c r="DL159" s="76" t="s">
        <v>382</v>
      </c>
      <c r="DM159" s="76" t="s">
        <v>382</v>
      </c>
      <c r="DN159" s="76" t="s">
        <v>382</v>
      </c>
      <c r="DO159" s="103">
        <v>45079.6953102662</v>
      </c>
      <c r="DP159" s="103">
        <v>45079.6952520255</v>
      </c>
      <c r="DQ159" s="76" t="s">
        <v>919</v>
      </c>
      <c r="DR159"/>
    </row>
    <row r="160" s="41" customFormat="1" spans="1:122">
      <c r="A160" s="43" t="s">
        <v>442</v>
      </c>
      <c r="B160" s="45">
        <v>44874</v>
      </c>
      <c r="C160" s="45">
        <v>44874</v>
      </c>
      <c r="D160" s="46" t="s">
        <v>513</v>
      </c>
      <c r="E160" s="46" t="s">
        <v>366</v>
      </c>
      <c r="F160" s="46" t="s">
        <v>367</v>
      </c>
      <c r="G160" s="46" t="s">
        <v>235</v>
      </c>
      <c r="H160" s="47">
        <v>1</v>
      </c>
      <c r="I160" s="47">
        <v>0</v>
      </c>
      <c r="J160" s="46" t="s">
        <v>234</v>
      </c>
      <c r="K160" s="46" t="s">
        <v>369</v>
      </c>
      <c r="L160" s="46" t="s">
        <v>369</v>
      </c>
      <c r="M160" s="45">
        <v>44874</v>
      </c>
      <c r="N160" s="46" t="s">
        <v>514</v>
      </c>
      <c r="O160" s="46" t="s">
        <v>366</v>
      </c>
      <c r="P160" s="47">
        <v>0</v>
      </c>
      <c r="Q160" s="46" t="s">
        <v>515</v>
      </c>
      <c r="R160" s="46" t="s">
        <v>516</v>
      </c>
      <c r="S160" s="47">
        <v>25</v>
      </c>
      <c r="T160" s="46" t="s">
        <v>517</v>
      </c>
      <c r="U160" s="47">
        <v>5</v>
      </c>
      <c r="V160" s="46" t="s">
        <v>235</v>
      </c>
      <c r="W160" s="46" t="s">
        <v>374</v>
      </c>
      <c r="X160" s="46" t="s">
        <v>234</v>
      </c>
      <c r="Y160" s="46" t="s">
        <v>375</v>
      </c>
      <c r="Z160" s="46" t="s">
        <v>376</v>
      </c>
      <c r="AA160" s="46" t="s">
        <v>377</v>
      </c>
      <c r="AB160" s="46" t="s">
        <v>409</v>
      </c>
      <c r="AC160" s="47">
        <v>125</v>
      </c>
      <c r="AD160" s="46" t="s">
        <v>379</v>
      </c>
      <c r="AE160" s="62">
        <v>44875.1368981482</v>
      </c>
      <c r="AF160" s="46" t="s">
        <v>410</v>
      </c>
      <c r="AG160" s="46" t="s">
        <v>381</v>
      </c>
      <c r="AH160" s="46" t="s">
        <v>212</v>
      </c>
      <c r="AI160" s="46" t="s">
        <v>213</v>
      </c>
      <c r="AJ160" s="46" t="s">
        <v>210</v>
      </c>
      <c r="AK160" s="46" t="s">
        <v>366</v>
      </c>
      <c r="AL160" s="46" t="s">
        <v>382</v>
      </c>
      <c r="AM160" s="46" t="s">
        <v>366</v>
      </c>
      <c r="AN160" s="46" t="s">
        <v>233</v>
      </c>
      <c r="AO160" s="46" t="s">
        <v>366</v>
      </c>
      <c r="AP160" s="46" t="s">
        <v>379</v>
      </c>
      <c r="AQ160" s="46" t="s">
        <v>379</v>
      </c>
      <c r="AR160" s="46" t="s">
        <v>411</v>
      </c>
      <c r="AS160" s="46" t="s">
        <v>366</v>
      </c>
      <c r="AT160" s="46" t="s">
        <v>366</v>
      </c>
      <c r="AU160" s="47">
        <v>0</v>
      </c>
      <c r="AV160" s="46" t="s">
        <v>366</v>
      </c>
      <c r="AW160" s="46" t="s">
        <v>366</v>
      </c>
      <c r="AX160" s="46" t="s">
        <v>366</v>
      </c>
      <c r="AY160" s="46" t="s">
        <v>916</v>
      </c>
      <c r="AZ160" s="46" t="s">
        <v>917</v>
      </c>
      <c r="BA160" s="46" t="s">
        <v>232</v>
      </c>
      <c r="BB160" s="46" t="s">
        <v>379</v>
      </c>
      <c r="BC160" s="46" t="s">
        <v>382</v>
      </c>
      <c r="BD160" s="46" t="s">
        <v>918</v>
      </c>
      <c r="BE160" s="46" t="s">
        <v>382</v>
      </c>
      <c r="BF160" s="46" t="s">
        <v>387</v>
      </c>
      <c r="BG160" s="46" t="s">
        <v>387</v>
      </c>
      <c r="BH160" s="46" t="s">
        <v>240</v>
      </c>
      <c r="BI160" s="46" t="s">
        <v>234</v>
      </c>
      <c r="BJ160" s="46" t="s">
        <v>234</v>
      </c>
      <c r="BK160" s="46" t="s">
        <v>234</v>
      </c>
      <c r="BL160" s="46" t="s">
        <v>234</v>
      </c>
      <c r="BM160" s="46" t="s">
        <v>399</v>
      </c>
      <c r="BN160" s="46" t="s">
        <v>399</v>
      </c>
      <c r="BO160" s="46" t="s">
        <v>399</v>
      </c>
      <c r="BP160" s="46" t="s">
        <v>366</v>
      </c>
      <c r="BQ160" s="46" t="s">
        <v>366</v>
      </c>
      <c r="BR160" s="46" t="s">
        <v>366</v>
      </c>
      <c r="BS160" s="46" t="s">
        <v>522</v>
      </c>
      <c r="BT160" s="46" t="s">
        <v>382</v>
      </c>
      <c r="BU160" s="46" t="s">
        <v>523</v>
      </c>
      <c r="BV160" s="46" t="s">
        <v>382</v>
      </c>
      <c r="BW160" s="46" t="s">
        <v>523</v>
      </c>
      <c r="BX160" s="46" t="s">
        <v>382</v>
      </c>
      <c r="BY160" s="47">
        <v>17</v>
      </c>
      <c r="BZ160" s="47">
        <v>7925</v>
      </c>
      <c r="CA160" s="47">
        <v>0</v>
      </c>
      <c r="CB160" s="47">
        <v>43</v>
      </c>
      <c r="CC160" s="47">
        <v>12</v>
      </c>
      <c r="CD160" s="46" t="s">
        <v>219</v>
      </c>
      <c r="CE160" s="62">
        <v>45083.6696064815</v>
      </c>
      <c r="CF160" s="45" t="s">
        <v>389</v>
      </c>
      <c r="CG160" s="66">
        <v>45083.6669726968</v>
      </c>
      <c r="CH160" s="67">
        <v>0.666967592592593</v>
      </c>
      <c r="CI160" s="45" t="s">
        <v>389</v>
      </c>
      <c r="CJ160" s="46" t="s">
        <v>390</v>
      </c>
      <c r="CK160" s="46" t="s">
        <v>234</v>
      </c>
      <c r="CL160" s="46" t="s">
        <v>234</v>
      </c>
      <c r="CM160" s="46" t="s">
        <v>225</v>
      </c>
      <c r="CN160" s="46" t="s">
        <v>225</v>
      </c>
      <c r="CO160" s="46" t="s">
        <v>366</v>
      </c>
      <c r="CP160" s="46" t="s">
        <v>225</v>
      </c>
      <c r="CQ160" s="46" t="s">
        <v>391</v>
      </c>
      <c r="CR160" s="46" t="s">
        <v>225</v>
      </c>
      <c r="CS160" s="46" t="s">
        <v>234</v>
      </c>
      <c r="CT160" s="46" t="s">
        <v>229</v>
      </c>
      <c r="CU160" s="46" t="s">
        <v>234</v>
      </c>
      <c r="CV160" s="46" t="s">
        <v>225</v>
      </c>
      <c r="CW160" s="46" t="s">
        <v>234</v>
      </c>
      <c r="CX160" s="46" t="s">
        <v>225</v>
      </c>
      <c r="CY160" s="46" t="s">
        <v>234</v>
      </c>
      <c r="CZ160" s="46" t="s">
        <v>234</v>
      </c>
      <c r="DA160" s="46" t="s">
        <v>234</v>
      </c>
      <c r="DB160" s="46" t="s">
        <v>225</v>
      </c>
      <c r="DC160" s="46" t="s">
        <v>234</v>
      </c>
      <c r="DD160" s="46" t="s">
        <v>234</v>
      </c>
      <c r="DE160" s="46" t="s">
        <v>234</v>
      </c>
      <c r="DF160" s="46" t="s">
        <v>234</v>
      </c>
      <c r="DG160" s="46" t="s">
        <v>225</v>
      </c>
      <c r="DH160" s="46" t="s">
        <v>234</v>
      </c>
      <c r="DI160" s="46" t="s">
        <v>225</v>
      </c>
      <c r="DJ160" s="46" t="s">
        <v>225</v>
      </c>
      <c r="DK160" s="46" t="s">
        <v>225</v>
      </c>
      <c r="DL160" s="46" t="s">
        <v>382</v>
      </c>
      <c r="DM160" s="46" t="s">
        <v>382</v>
      </c>
      <c r="DN160" s="46" t="s">
        <v>382</v>
      </c>
      <c r="DO160" s="66">
        <v>45083.6670310417</v>
      </c>
      <c r="DP160" s="66">
        <v>45083.6669726968</v>
      </c>
      <c r="DQ160" s="46" t="s">
        <v>919</v>
      </c>
      <c r="DR160"/>
    </row>
    <row r="161" s="41" customFormat="1" spans="1:121">
      <c r="A161" s="43"/>
      <c r="B161" s="61" t="str">
        <f t="shared" ref="B161:BM161" si="16">IF(B159&lt;&gt;B160,"差異あり","")</f>
        <v/>
      </c>
      <c r="C161" s="61" t="str">
        <f t="shared" si="16"/>
        <v/>
      </c>
      <c r="D161" s="61" t="str">
        <f t="shared" si="16"/>
        <v/>
      </c>
      <c r="E161" s="61" t="str">
        <f t="shared" si="16"/>
        <v/>
      </c>
      <c r="F161" s="61" t="str">
        <f t="shared" si="16"/>
        <v/>
      </c>
      <c r="G161" s="61" t="str">
        <f t="shared" si="16"/>
        <v/>
      </c>
      <c r="H161" s="61" t="str">
        <f t="shared" si="16"/>
        <v/>
      </c>
      <c r="I161" s="61" t="str">
        <f t="shared" si="16"/>
        <v/>
      </c>
      <c r="J161" s="61" t="str">
        <f t="shared" si="16"/>
        <v/>
      </c>
      <c r="K161" s="61" t="str">
        <f t="shared" si="16"/>
        <v/>
      </c>
      <c r="L161" s="61" t="str">
        <f t="shared" si="16"/>
        <v/>
      </c>
      <c r="M161" s="61" t="str">
        <f t="shared" si="16"/>
        <v/>
      </c>
      <c r="N161" s="61" t="str">
        <f t="shared" si="16"/>
        <v/>
      </c>
      <c r="O161" s="61" t="str">
        <f t="shared" si="16"/>
        <v/>
      </c>
      <c r="P161" s="61" t="str">
        <f t="shared" si="16"/>
        <v/>
      </c>
      <c r="Q161" s="61" t="str">
        <f t="shared" si="16"/>
        <v/>
      </c>
      <c r="R161" s="61" t="str">
        <f t="shared" si="16"/>
        <v/>
      </c>
      <c r="S161" s="61" t="str">
        <f t="shared" si="16"/>
        <v/>
      </c>
      <c r="T161" s="61" t="str">
        <f t="shared" si="16"/>
        <v/>
      </c>
      <c r="U161" s="61" t="str">
        <f t="shared" si="16"/>
        <v/>
      </c>
      <c r="V161" s="61" t="str">
        <f t="shared" si="16"/>
        <v/>
      </c>
      <c r="W161" s="61" t="str">
        <f t="shared" si="16"/>
        <v/>
      </c>
      <c r="X161" s="61" t="str">
        <f t="shared" si="16"/>
        <v/>
      </c>
      <c r="Y161" s="61" t="str">
        <f t="shared" si="16"/>
        <v/>
      </c>
      <c r="Z161" s="61" t="str">
        <f t="shared" si="16"/>
        <v/>
      </c>
      <c r="AA161" s="61" t="str">
        <f t="shared" si="16"/>
        <v/>
      </c>
      <c r="AB161" s="61" t="str">
        <f t="shared" si="16"/>
        <v/>
      </c>
      <c r="AC161" s="61" t="str">
        <f t="shared" si="16"/>
        <v/>
      </c>
      <c r="AD161" s="61" t="str">
        <f t="shared" si="16"/>
        <v/>
      </c>
      <c r="AE161" s="61" t="str">
        <f t="shared" si="16"/>
        <v/>
      </c>
      <c r="AF161" s="61" t="str">
        <f t="shared" si="16"/>
        <v/>
      </c>
      <c r="AG161" s="61" t="str">
        <f t="shared" si="16"/>
        <v/>
      </c>
      <c r="AH161" s="61" t="str">
        <f t="shared" si="16"/>
        <v/>
      </c>
      <c r="AI161" s="61" t="str">
        <f t="shared" si="16"/>
        <v/>
      </c>
      <c r="AJ161" s="61" t="str">
        <f t="shared" si="16"/>
        <v/>
      </c>
      <c r="AK161" s="61" t="str">
        <f t="shared" si="16"/>
        <v/>
      </c>
      <c r="AL161" s="61" t="str">
        <f t="shared" si="16"/>
        <v/>
      </c>
      <c r="AM161" s="61" t="str">
        <f t="shared" si="16"/>
        <v/>
      </c>
      <c r="AN161" s="61" t="str">
        <f t="shared" si="16"/>
        <v/>
      </c>
      <c r="AO161" s="61" t="str">
        <f t="shared" si="16"/>
        <v/>
      </c>
      <c r="AP161" s="61" t="str">
        <f t="shared" si="16"/>
        <v/>
      </c>
      <c r="AQ161" s="61" t="str">
        <f t="shared" si="16"/>
        <v/>
      </c>
      <c r="AR161" s="61" t="str">
        <f t="shared" si="16"/>
        <v/>
      </c>
      <c r="AS161" s="61" t="str">
        <f t="shared" si="16"/>
        <v/>
      </c>
      <c r="AT161" s="61" t="str">
        <f t="shared" si="16"/>
        <v/>
      </c>
      <c r="AU161" s="61" t="str">
        <f t="shared" si="16"/>
        <v/>
      </c>
      <c r="AV161" s="61" t="str">
        <f t="shared" si="16"/>
        <v/>
      </c>
      <c r="AW161" s="61" t="str">
        <f t="shared" si="16"/>
        <v/>
      </c>
      <c r="AX161" s="61" t="str">
        <f t="shared" si="16"/>
        <v/>
      </c>
      <c r="AY161" s="61" t="str">
        <f t="shared" si="16"/>
        <v/>
      </c>
      <c r="AZ161" s="61" t="str">
        <f t="shared" si="16"/>
        <v/>
      </c>
      <c r="BA161" s="61" t="str">
        <f t="shared" si="16"/>
        <v/>
      </c>
      <c r="BB161" s="61" t="str">
        <f t="shared" si="16"/>
        <v/>
      </c>
      <c r="BC161" s="61" t="str">
        <f t="shared" si="16"/>
        <v/>
      </c>
      <c r="BD161" s="61" t="str">
        <f t="shared" si="16"/>
        <v/>
      </c>
      <c r="BE161" s="61" t="str">
        <f t="shared" si="16"/>
        <v/>
      </c>
      <c r="BF161" s="61" t="str">
        <f t="shared" si="16"/>
        <v/>
      </c>
      <c r="BG161" s="61" t="str">
        <f t="shared" si="16"/>
        <v/>
      </c>
      <c r="BH161" s="61" t="str">
        <f t="shared" si="16"/>
        <v/>
      </c>
      <c r="BI161" s="61" t="str">
        <f t="shared" si="16"/>
        <v/>
      </c>
      <c r="BJ161" s="61" t="str">
        <f t="shared" si="16"/>
        <v/>
      </c>
      <c r="BK161" s="61" t="str">
        <f t="shared" si="16"/>
        <v/>
      </c>
      <c r="BL161" s="61" t="str">
        <f t="shared" si="16"/>
        <v/>
      </c>
      <c r="BM161" s="61" t="str">
        <f t="shared" si="16"/>
        <v/>
      </c>
      <c r="BN161" s="61" t="str">
        <f t="shared" ref="BN161:DQ161" si="17">IF(BN159&lt;&gt;BN160,"差異あり","")</f>
        <v/>
      </c>
      <c r="BO161" s="61" t="str">
        <f t="shared" si="17"/>
        <v/>
      </c>
      <c r="BP161" s="61" t="str">
        <f t="shared" si="17"/>
        <v/>
      </c>
      <c r="BQ161" s="61" t="str">
        <f t="shared" si="17"/>
        <v/>
      </c>
      <c r="BR161" s="61" t="str">
        <f t="shared" si="17"/>
        <v/>
      </c>
      <c r="BS161" s="61" t="str">
        <f t="shared" si="17"/>
        <v/>
      </c>
      <c r="BT161" s="61" t="str">
        <f t="shared" si="17"/>
        <v/>
      </c>
      <c r="BU161" s="61" t="str">
        <f t="shared" si="17"/>
        <v/>
      </c>
      <c r="BV161" s="61" t="str">
        <f t="shared" si="17"/>
        <v/>
      </c>
      <c r="BW161" s="61" t="str">
        <f t="shared" si="17"/>
        <v/>
      </c>
      <c r="BX161" s="61" t="str">
        <f t="shared" si="17"/>
        <v/>
      </c>
      <c r="BY161" s="61" t="str">
        <f t="shared" si="17"/>
        <v>差異あり</v>
      </c>
      <c r="BZ161" s="61" t="str">
        <f t="shared" si="17"/>
        <v/>
      </c>
      <c r="CA161" s="61" t="str">
        <f t="shared" si="17"/>
        <v/>
      </c>
      <c r="CB161" s="61" t="str">
        <f t="shared" si="17"/>
        <v>差異あり</v>
      </c>
      <c r="CC161" s="61" t="str">
        <f t="shared" si="17"/>
        <v>差異あり</v>
      </c>
      <c r="CD161" s="61" t="str">
        <f t="shared" si="17"/>
        <v/>
      </c>
      <c r="CE161" s="61" t="str">
        <f t="shared" si="17"/>
        <v>差異あり</v>
      </c>
      <c r="CF161" s="61" t="str">
        <f t="shared" si="17"/>
        <v/>
      </c>
      <c r="CG161" s="61" t="str">
        <f t="shared" si="17"/>
        <v>差異あり</v>
      </c>
      <c r="CH161" s="61" t="str">
        <f t="shared" si="17"/>
        <v>差異あり</v>
      </c>
      <c r="CI161" s="61" t="str">
        <f t="shared" si="17"/>
        <v/>
      </c>
      <c r="CJ161" s="61" t="str">
        <f t="shared" si="17"/>
        <v/>
      </c>
      <c r="CK161" s="61" t="str">
        <f t="shared" si="17"/>
        <v/>
      </c>
      <c r="CL161" s="61" t="str">
        <f t="shared" si="17"/>
        <v/>
      </c>
      <c r="CM161" s="61" t="str">
        <f t="shared" si="17"/>
        <v/>
      </c>
      <c r="CN161" s="61" t="str">
        <f t="shared" si="17"/>
        <v/>
      </c>
      <c r="CO161" s="61" t="str">
        <f t="shared" si="17"/>
        <v/>
      </c>
      <c r="CP161" s="61" t="str">
        <f t="shared" si="17"/>
        <v/>
      </c>
      <c r="CQ161" s="61" t="str">
        <f t="shared" si="17"/>
        <v/>
      </c>
      <c r="CR161" s="61" t="str">
        <f t="shared" si="17"/>
        <v/>
      </c>
      <c r="CS161" s="61" t="str">
        <f t="shared" si="17"/>
        <v/>
      </c>
      <c r="CT161" s="61" t="str">
        <f t="shared" si="17"/>
        <v/>
      </c>
      <c r="CU161" s="61" t="str">
        <f t="shared" si="17"/>
        <v/>
      </c>
      <c r="CV161" s="61" t="str">
        <f t="shared" si="17"/>
        <v/>
      </c>
      <c r="CW161" s="61" t="str">
        <f t="shared" si="17"/>
        <v/>
      </c>
      <c r="CX161" s="61" t="str">
        <f t="shared" si="17"/>
        <v/>
      </c>
      <c r="CY161" s="61" t="str">
        <f t="shared" si="17"/>
        <v/>
      </c>
      <c r="CZ161" s="61" t="str">
        <f t="shared" si="17"/>
        <v/>
      </c>
      <c r="DA161" s="61" t="str">
        <f t="shared" si="17"/>
        <v/>
      </c>
      <c r="DB161" s="61" t="str">
        <f t="shared" si="17"/>
        <v/>
      </c>
      <c r="DC161" s="61" t="str">
        <f t="shared" si="17"/>
        <v/>
      </c>
      <c r="DD161" s="61" t="str">
        <f t="shared" si="17"/>
        <v/>
      </c>
      <c r="DE161" s="61" t="str">
        <f t="shared" si="17"/>
        <v/>
      </c>
      <c r="DF161" s="61" t="str">
        <f t="shared" si="17"/>
        <v/>
      </c>
      <c r="DG161" s="61" t="str">
        <f t="shared" si="17"/>
        <v/>
      </c>
      <c r="DH161" s="61" t="str">
        <f t="shared" si="17"/>
        <v/>
      </c>
      <c r="DI161" s="61" t="str">
        <f t="shared" si="17"/>
        <v/>
      </c>
      <c r="DJ161" s="61" t="str">
        <f t="shared" si="17"/>
        <v/>
      </c>
      <c r="DK161" s="61" t="str">
        <f t="shared" si="17"/>
        <v/>
      </c>
      <c r="DL161" s="61" t="str">
        <f t="shared" si="17"/>
        <v/>
      </c>
      <c r="DM161" s="61" t="str">
        <f t="shared" si="17"/>
        <v/>
      </c>
      <c r="DN161" s="61" t="str">
        <f t="shared" si="17"/>
        <v/>
      </c>
      <c r="DO161" s="61" t="str">
        <f t="shared" si="17"/>
        <v>差異あり</v>
      </c>
      <c r="DP161" s="61" t="str">
        <f t="shared" si="17"/>
        <v>差異あり</v>
      </c>
      <c r="DQ161" s="61" t="str">
        <f t="shared" si="17"/>
        <v/>
      </c>
    </row>
    <row r="162" s="41" customFormat="1" spans="1:12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row>
    <row r="163" s="41" customFormat="1" spans="1:122">
      <c r="A163" s="43"/>
      <c r="B163" s="41" t="s">
        <v>559</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row>
    <row r="164" s="41" customFormat="1" ht="27" spans="1:122">
      <c r="A164" s="43"/>
      <c r="B164" s="60" t="s">
        <v>249</v>
      </c>
      <c r="C164" s="60" t="s">
        <v>250</v>
      </c>
      <c r="D164" s="60" t="s">
        <v>251</v>
      </c>
      <c r="E164" s="60" t="s">
        <v>252</v>
      </c>
      <c r="F164" s="60" t="s">
        <v>253</v>
      </c>
      <c r="G164" s="60" t="s">
        <v>156</v>
      </c>
      <c r="H164" s="60" t="s">
        <v>254</v>
      </c>
      <c r="I164" s="60" t="s">
        <v>255</v>
      </c>
      <c r="J164" s="60" t="s">
        <v>256</v>
      </c>
      <c r="K164" s="60" t="s">
        <v>257</v>
      </c>
      <c r="L164" s="60" t="s">
        <v>258</v>
      </c>
      <c r="M164" s="60" t="s">
        <v>259</v>
      </c>
      <c r="N164" s="60" t="s">
        <v>260</v>
      </c>
      <c r="O164" s="60" t="s">
        <v>261</v>
      </c>
      <c r="P164" s="60" t="s">
        <v>262</v>
      </c>
      <c r="Q164" s="60" t="s">
        <v>263</v>
      </c>
      <c r="R164" s="60" t="s">
        <v>264</v>
      </c>
      <c r="S164" s="60" t="s">
        <v>265</v>
      </c>
      <c r="T164" s="60" t="s">
        <v>266</v>
      </c>
      <c r="U164" s="60" t="s">
        <v>267</v>
      </c>
      <c r="V164" s="60" t="s">
        <v>268</v>
      </c>
      <c r="W164" s="60" t="s">
        <v>269</v>
      </c>
      <c r="X164" s="60" t="s">
        <v>270</v>
      </c>
      <c r="Y164" s="60" t="s">
        <v>271</v>
      </c>
      <c r="Z164" s="60" t="s">
        <v>272</v>
      </c>
      <c r="AA164" s="60" t="s">
        <v>273</v>
      </c>
      <c r="AB164" s="60" t="s">
        <v>274</v>
      </c>
      <c r="AC164" s="60" t="s">
        <v>275</v>
      </c>
      <c r="AD164" s="60" t="s">
        <v>276</v>
      </c>
      <c r="AE164" s="60" t="s">
        <v>277</v>
      </c>
      <c r="AF164" s="60" t="s">
        <v>278</v>
      </c>
      <c r="AG164" s="60" t="s">
        <v>279</v>
      </c>
      <c r="AH164" s="60" t="s">
        <v>159</v>
      </c>
      <c r="AI164" s="60" t="s">
        <v>280</v>
      </c>
      <c r="AJ164" s="60" t="s">
        <v>157</v>
      </c>
      <c r="AK164" s="60" t="s">
        <v>281</v>
      </c>
      <c r="AL164" s="60" t="s">
        <v>282</v>
      </c>
      <c r="AM164" s="60" t="s">
        <v>283</v>
      </c>
      <c r="AN164" s="60" t="s">
        <v>284</v>
      </c>
      <c r="AO164" s="60" t="s">
        <v>285</v>
      </c>
      <c r="AP164" s="60" t="s">
        <v>286</v>
      </c>
      <c r="AQ164" s="60" t="s">
        <v>287</v>
      </c>
      <c r="AR164" s="60" t="s">
        <v>288</v>
      </c>
      <c r="AS164" s="60" t="s">
        <v>289</v>
      </c>
      <c r="AT164" s="60" t="s">
        <v>290</v>
      </c>
      <c r="AU164" s="60" t="s">
        <v>291</v>
      </c>
      <c r="AV164" s="60" t="s">
        <v>292</v>
      </c>
      <c r="AW164" s="60" t="s">
        <v>293</v>
      </c>
      <c r="AX164" s="60" t="s">
        <v>294</v>
      </c>
      <c r="AY164" s="60" t="s">
        <v>295</v>
      </c>
      <c r="AZ164" s="60" t="s">
        <v>296</v>
      </c>
      <c r="BA164" s="60" t="s">
        <v>297</v>
      </c>
      <c r="BB164" s="60" t="s">
        <v>298</v>
      </c>
      <c r="BC164" s="60" t="s">
        <v>299</v>
      </c>
      <c r="BD164" s="60" t="s">
        <v>300</v>
      </c>
      <c r="BE164" s="60" t="s">
        <v>301</v>
      </c>
      <c r="BF164" s="60" t="s">
        <v>302</v>
      </c>
      <c r="BG164" s="60" t="s">
        <v>303</v>
      </c>
      <c r="BH164" s="60" t="s">
        <v>304</v>
      </c>
      <c r="BI164" s="60" t="s">
        <v>305</v>
      </c>
      <c r="BJ164" s="60" t="s">
        <v>306</v>
      </c>
      <c r="BK164" s="60" t="s">
        <v>307</v>
      </c>
      <c r="BL164" s="60" t="s">
        <v>308</v>
      </c>
      <c r="BM164" s="60" t="s">
        <v>309</v>
      </c>
      <c r="BN164" s="60" t="s">
        <v>310</v>
      </c>
      <c r="BO164" s="60" t="s">
        <v>311</v>
      </c>
      <c r="BP164" s="60" t="s">
        <v>312</v>
      </c>
      <c r="BQ164" s="60" t="s">
        <v>313</v>
      </c>
      <c r="BR164" s="60" t="s">
        <v>314</v>
      </c>
      <c r="BS164" s="60" t="s">
        <v>315</v>
      </c>
      <c r="BT164" s="60" t="s">
        <v>316</v>
      </c>
      <c r="BU164" s="60" t="s">
        <v>317</v>
      </c>
      <c r="BV164" s="60" t="s">
        <v>318</v>
      </c>
      <c r="BW164" s="60" t="s">
        <v>319</v>
      </c>
      <c r="BX164" s="60" t="s">
        <v>320</v>
      </c>
      <c r="BY164" s="60" t="s">
        <v>321</v>
      </c>
      <c r="BZ164" s="60" t="s">
        <v>322</v>
      </c>
      <c r="CA164" s="60" t="s">
        <v>323</v>
      </c>
      <c r="CB164" s="60" t="s">
        <v>324</v>
      </c>
      <c r="CC164" s="60" t="s">
        <v>325</v>
      </c>
      <c r="CD164" s="60" t="s">
        <v>326</v>
      </c>
      <c r="CE164" s="60" t="s">
        <v>327</v>
      </c>
      <c r="CF164" s="60" t="s">
        <v>328</v>
      </c>
      <c r="CG164" s="60" t="s">
        <v>329</v>
      </c>
      <c r="CH164" s="60" t="s">
        <v>330</v>
      </c>
      <c r="CI164" s="60" t="s">
        <v>331</v>
      </c>
      <c r="CJ164" s="60" t="s">
        <v>332</v>
      </c>
      <c r="CK164" s="60" t="s">
        <v>333</v>
      </c>
      <c r="CL164" s="60" t="s">
        <v>334</v>
      </c>
      <c r="CM164" s="60" t="s">
        <v>335</v>
      </c>
      <c r="CN164" s="60" t="s">
        <v>336</v>
      </c>
      <c r="CO164" s="60" t="s">
        <v>337</v>
      </c>
      <c r="CP164" s="60" t="s">
        <v>338</v>
      </c>
      <c r="CQ164" s="60" t="s">
        <v>339</v>
      </c>
      <c r="CR164" s="60" t="s">
        <v>340</v>
      </c>
      <c r="CS164" s="60" t="s">
        <v>341</v>
      </c>
      <c r="CT164" s="60" t="s">
        <v>342</v>
      </c>
      <c r="CU164" s="60" t="s">
        <v>343</v>
      </c>
      <c r="CV164" s="60" t="s">
        <v>344</v>
      </c>
      <c r="CW164" s="60" t="s">
        <v>345</v>
      </c>
      <c r="CX164" s="60" t="s">
        <v>346</v>
      </c>
      <c r="CY164" s="60" t="s">
        <v>347</v>
      </c>
      <c r="CZ164" s="60" t="s">
        <v>348</v>
      </c>
      <c r="DA164" s="60" t="s">
        <v>349</v>
      </c>
      <c r="DB164" s="60" t="s">
        <v>350</v>
      </c>
      <c r="DC164" s="60" t="s">
        <v>351</v>
      </c>
      <c r="DD164" s="60" t="s">
        <v>352</v>
      </c>
      <c r="DE164" s="60" t="s">
        <v>353</v>
      </c>
      <c r="DF164" s="60" t="s">
        <v>354</v>
      </c>
      <c r="DG164" s="60" t="s">
        <v>355</v>
      </c>
      <c r="DH164" s="60" t="s">
        <v>356</v>
      </c>
      <c r="DI164" s="60" t="s">
        <v>357</v>
      </c>
      <c r="DJ164" s="60" t="s">
        <v>358</v>
      </c>
      <c r="DK164" s="60" t="s">
        <v>359</v>
      </c>
      <c r="DL164" s="60" t="s">
        <v>360</v>
      </c>
      <c r="DM164" s="60" t="s">
        <v>361</v>
      </c>
      <c r="DN164" s="60" t="s">
        <v>362</v>
      </c>
      <c r="DO164" s="60" t="s">
        <v>208</v>
      </c>
      <c r="DP164" s="60" t="s">
        <v>363</v>
      </c>
      <c r="DQ164" s="60" t="s">
        <v>364</v>
      </c>
      <c r="DR164"/>
    </row>
    <row r="165" s="41" customFormat="1" spans="1:122">
      <c r="A165" s="43" t="s">
        <v>441</v>
      </c>
      <c r="B165" s="75">
        <v>44874</v>
      </c>
      <c r="C165" s="75">
        <v>44874</v>
      </c>
      <c r="D165" s="76" t="s">
        <v>513</v>
      </c>
      <c r="E165" s="76" t="s">
        <v>366</v>
      </c>
      <c r="F165" s="76" t="s">
        <v>367</v>
      </c>
      <c r="G165" s="76" t="s">
        <v>242</v>
      </c>
      <c r="H165" s="77">
        <v>1</v>
      </c>
      <c r="I165" s="77">
        <v>0</v>
      </c>
      <c r="J165" s="76" t="s">
        <v>234</v>
      </c>
      <c r="K165" s="76" t="s">
        <v>369</v>
      </c>
      <c r="L165" s="76" t="s">
        <v>369</v>
      </c>
      <c r="M165" s="75">
        <v>44874</v>
      </c>
      <c r="N165" s="76" t="s">
        <v>514</v>
      </c>
      <c r="O165" s="76" t="s">
        <v>366</v>
      </c>
      <c r="P165" s="77">
        <v>0</v>
      </c>
      <c r="Q165" s="76" t="s">
        <v>515</v>
      </c>
      <c r="R165" s="76" t="s">
        <v>516</v>
      </c>
      <c r="S165" s="77">
        <v>25</v>
      </c>
      <c r="T165" s="76" t="s">
        <v>517</v>
      </c>
      <c r="U165" s="77">
        <v>5</v>
      </c>
      <c r="V165" s="76" t="s">
        <v>242</v>
      </c>
      <c r="W165" s="76" t="s">
        <v>374</v>
      </c>
      <c r="X165" s="76" t="s">
        <v>234</v>
      </c>
      <c r="Y165" s="76" t="s">
        <v>375</v>
      </c>
      <c r="Z165" s="76" t="s">
        <v>376</v>
      </c>
      <c r="AA165" s="76" t="s">
        <v>377</v>
      </c>
      <c r="AB165" s="76" t="s">
        <v>409</v>
      </c>
      <c r="AC165" s="77">
        <v>125</v>
      </c>
      <c r="AD165" s="76" t="s">
        <v>379</v>
      </c>
      <c r="AE165" s="102">
        <v>44875.1368981482</v>
      </c>
      <c r="AF165" s="76" t="s">
        <v>410</v>
      </c>
      <c r="AG165" s="76" t="s">
        <v>381</v>
      </c>
      <c r="AH165" s="76" t="s">
        <v>212</v>
      </c>
      <c r="AI165" s="76" t="s">
        <v>213</v>
      </c>
      <c r="AJ165" s="76" t="s">
        <v>210</v>
      </c>
      <c r="AK165" s="76" t="s">
        <v>366</v>
      </c>
      <c r="AL165" s="76" t="s">
        <v>382</v>
      </c>
      <c r="AM165" s="76" t="s">
        <v>366</v>
      </c>
      <c r="AN165" s="76" t="s">
        <v>233</v>
      </c>
      <c r="AO165" s="76" t="s">
        <v>366</v>
      </c>
      <c r="AP165" s="76" t="s">
        <v>379</v>
      </c>
      <c r="AQ165" s="76" t="s">
        <v>379</v>
      </c>
      <c r="AR165" s="76" t="s">
        <v>411</v>
      </c>
      <c r="AS165" s="76" t="s">
        <v>366</v>
      </c>
      <c r="AT165" s="76" t="s">
        <v>366</v>
      </c>
      <c r="AU165" s="77">
        <v>0</v>
      </c>
      <c r="AV165" s="76" t="s">
        <v>366</v>
      </c>
      <c r="AW165" s="76" t="s">
        <v>366</v>
      </c>
      <c r="AX165" s="76" t="s">
        <v>366</v>
      </c>
      <c r="AY165" s="76" t="s">
        <v>874</v>
      </c>
      <c r="AZ165" s="76" t="s">
        <v>875</v>
      </c>
      <c r="BA165" s="76" t="s">
        <v>232</v>
      </c>
      <c r="BB165" s="76" t="s">
        <v>379</v>
      </c>
      <c r="BC165" s="76" t="s">
        <v>382</v>
      </c>
      <c r="BD165" s="76" t="s">
        <v>876</v>
      </c>
      <c r="BE165" s="76" t="s">
        <v>382</v>
      </c>
      <c r="BF165" s="76" t="s">
        <v>528</v>
      </c>
      <c r="BG165" s="76" t="s">
        <v>415</v>
      </c>
      <c r="BH165" s="76" t="s">
        <v>240</v>
      </c>
      <c r="BI165" s="76" t="s">
        <v>234</v>
      </c>
      <c r="BJ165" s="76" t="s">
        <v>234</v>
      </c>
      <c r="BK165" s="76" t="s">
        <v>234</v>
      </c>
      <c r="BL165" s="76" t="s">
        <v>234</v>
      </c>
      <c r="BM165" s="76" t="s">
        <v>529</v>
      </c>
      <c r="BN165" s="76" t="s">
        <v>529</v>
      </c>
      <c r="BO165" s="76" t="s">
        <v>529</v>
      </c>
      <c r="BP165" s="76" t="s">
        <v>366</v>
      </c>
      <c r="BQ165" s="76" t="s">
        <v>366</v>
      </c>
      <c r="BR165" s="76" t="s">
        <v>366</v>
      </c>
      <c r="BS165" s="76" t="s">
        <v>522</v>
      </c>
      <c r="BT165" s="76" t="s">
        <v>382</v>
      </c>
      <c r="BU165" s="76" t="s">
        <v>523</v>
      </c>
      <c r="BV165" s="76" t="s">
        <v>382</v>
      </c>
      <c r="BW165" s="76" t="s">
        <v>523</v>
      </c>
      <c r="BX165" s="76" t="s">
        <v>382</v>
      </c>
      <c r="BY165" s="77">
        <v>1</v>
      </c>
      <c r="BZ165" s="77">
        <v>7925</v>
      </c>
      <c r="CA165" s="77">
        <v>0</v>
      </c>
      <c r="CB165" s="77">
        <v>6</v>
      </c>
      <c r="CC165" s="77">
        <v>16</v>
      </c>
      <c r="CD165" s="76" t="s">
        <v>219</v>
      </c>
      <c r="CE165" s="102">
        <v>45079.6965740741</v>
      </c>
      <c r="CF165" s="75" t="s">
        <v>389</v>
      </c>
      <c r="CG165" s="103">
        <v>45079.6952520255</v>
      </c>
      <c r="CH165" s="104">
        <v>0.695243055555556</v>
      </c>
      <c r="CI165" s="75" t="s">
        <v>389</v>
      </c>
      <c r="CJ165" s="76" t="s">
        <v>390</v>
      </c>
      <c r="CK165" s="76" t="s">
        <v>234</v>
      </c>
      <c r="CL165" s="76" t="s">
        <v>234</v>
      </c>
      <c r="CM165" s="76" t="s">
        <v>225</v>
      </c>
      <c r="CN165" s="76" t="s">
        <v>225</v>
      </c>
      <c r="CO165" s="76" t="s">
        <v>366</v>
      </c>
      <c r="CP165" s="76" t="s">
        <v>225</v>
      </c>
      <c r="CQ165" s="76" t="s">
        <v>391</v>
      </c>
      <c r="CR165" s="76" t="s">
        <v>240</v>
      </c>
      <c r="CS165" s="76" t="s">
        <v>234</v>
      </c>
      <c r="CT165" s="76" t="s">
        <v>229</v>
      </c>
      <c r="CU165" s="76" t="s">
        <v>234</v>
      </c>
      <c r="CV165" s="76" t="s">
        <v>225</v>
      </c>
      <c r="CW165" s="76" t="s">
        <v>234</v>
      </c>
      <c r="CX165" s="76" t="s">
        <v>225</v>
      </c>
      <c r="CY165" s="76" t="s">
        <v>234</v>
      </c>
      <c r="CZ165" s="76" t="s">
        <v>234</v>
      </c>
      <c r="DA165" s="76" t="s">
        <v>234</v>
      </c>
      <c r="DB165" s="76" t="s">
        <v>225</v>
      </c>
      <c r="DC165" s="76" t="s">
        <v>234</v>
      </c>
      <c r="DD165" s="76" t="s">
        <v>234</v>
      </c>
      <c r="DE165" s="76" t="s">
        <v>234</v>
      </c>
      <c r="DF165" s="76" t="s">
        <v>234</v>
      </c>
      <c r="DG165" s="76" t="s">
        <v>225</v>
      </c>
      <c r="DH165" s="76" t="s">
        <v>234</v>
      </c>
      <c r="DI165" s="76" t="s">
        <v>225</v>
      </c>
      <c r="DJ165" s="76" t="s">
        <v>225</v>
      </c>
      <c r="DK165" s="76" t="s">
        <v>225</v>
      </c>
      <c r="DL165" s="76" t="s">
        <v>382</v>
      </c>
      <c r="DM165" s="76" t="s">
        <v>382</v>
      </c>
      <c r="DN165" s="76" t="s">
        <v>382</v>
      </c>
      <c r="DO165" s="103">
        <v>45079.6953103125</v>
      </c>
      <c r="DP165" s="103">
        <v>45079.6952520255</v>
      </c>
      <c r="DQ165" s="76" t="s">
        <v>877</v>
      </c>
      <c r="DR165"/>
    </row>
    <row r="166" s="41" customFormat="1" spans="1:122">
      <c r="A166" s="43" t="s">
        <v>442</v>
      </c>
      <c r="B166" s="45">
        <v>44874</v>
      </c>
      <c r="C166" s="45">
        <v>44874</v>
      </c>
      <c r="D166" s="46" t="s">
        <v>513</v>
      </c>
      <c r="E166" s="46" t="s">
        <v>366</v>
      </c>
      <c r="F166" s="46" t="s">
        <v>367</v>
      </c>
      <c r="G166" s="46" t="s">
        <v>242</v>
      </c>
      <c r="H166" s="47">
        <v>1</v>
      </c>
      <c r="I166" s="47">
        <v>0</v>
      </c>
      <c r="J166" s="46" t="s">
        <v>234</v>
      </c>
      <c r="K166" s="46" t="s">
        <v>369</v>
      </c>
      <c r="L166" s="46" t="s">
        <v>369</v>
      </c>
      <c r="M166" s="45">
        <v>44874</v>
      </c>
      <c r="N166" s="46" t="s">
        <v>514</v>
      </c>
      <c r="O166" s="46" t="s">
        <v>366</v>
      </c>
      <c r="P166" s="47">
        <v>0</v>
      </c>
      <c r="Q166" s="46" t="s">
        <v>515</v>
      </c>
      <c r="R166" s="46" t="s">
        <v>516</v>
      </c>
      <c r="S166" s="47">
        <v>25</v>
      </c>
      <c r="T166" s="46" t="s">
        <v>517</v>
      </c>
      <c r="U166" s="47">
        <v>5</v>
      </c>
      <c r="V166" s="46" t="s">
        <v>242</v>
      </c>
      <c r="W166" s="46" t="s">
        <v>374</v>
      </c>
      <c r="X166" s="46" t="s">
        <v>234</v>
      </c>
      <c r="Y166" s="46" t="s">
        <v>375</v>
      </c>
      <c r="Z166" s="46" t="s">
        <v>376</v>
      </c>
      <c r="AA166" s="46" t="s">
        <v>377</v>
      </c>
      <c r="AB166" s="46" t="s">
        <v>409</v>
      </c>
      <c r="AC166" s="47">
        <v>125</v>
      </c>
      <c r="AD166" s="46" t="s">
        <v>379</v>
      </c>
      <c r="AE166" s="62">
        <v>44875.1368981482</v>
      </c>
      <c r="AF166" s="46" t="s">
        <v>410</v>
      </c>
      <c r="AG166" s="46" t="s">
        <v>381</v>
      </c>
      <c r="AH166" s="46" t="s">
        <v>212</v>
      </c>
      <c r="AI166" s="46" t="s">
        <v>213</v>
      </c>
      <c r="AJ166" s="46" t="s">
        <v>210</v>
      </c>
      <c r="AK166" s="46" t="s">
        <v>366</v>
      </c>
      <c r="AL166" s="46" t="s">
        <v>382</v>
      </c>
      <c r="AM166" s="46" t="s">
        <v>366</v>
      </c>
      <c r="AN166" s="46" t="s">
        <v>233</v>
      </c>
      <c r="AO166" s="46" t="s">
        <v>366</v>
      </c>
      <c r="AP166" s="46" t="s">
        <v>379</v>
      </c>
      <c r="AQ166" s="46" t="s">
        <v>379</v>
      </c>
      <c r="AR166" s="46" t="s">
        <v>411</v>
      </c>
      <c r="AS166" s="46" t="s">
        <v>366</v>
      </c>
      <c r="AT166" s="46" t="s">
        <v>366</v>
      </c>
      <c r="AU166" s="47">
        <v>0</v>
      </c>
      <c r="AV166" s="46" t="s">
        <v>366</v>
      </c>
      <c r="AW166" s="46" t="s">
        <v>366</v>
      </c>
      <c r="AX166" s="46" t="s">
        <v>366</v>
      </c>
      <c r="AY166" s="46" t="s">
        <v>874</v>
      </c>
      <c r="AZ166" s="46" t="s">
        <v>875</v>
      </c>
      <c r="BA166" s="46" t="s">
        <v>232</v>
      </c>
      <c r="BB166" s="46" t="s">
        <v>379</v>
      </c>
      <c r="BC166" s="46" t="s">
        <v>382</v>
      </c>
      <c r="BD166" s="46" t="s">
        <v>876</v>
      </c>
      <c r="BE166" s="46" t="s">
        <v>382</v>
      </c>
      <c r="BF166" s="46" t="s">
        <v>528</v>
      </c>
      <c r="BG166" s="46" t="s">
        <v>415</v>
      </c>
      <c r="BH166" s="46" t="s">
        <v>240</v>
      </c>
      <c r="BI166" s="46" t="s">
        <v>234</v>
      </c>
      <c r="BJ166" s="46" t="s">
        <v>234</v>
      </c>
      <c r="BK166" s="46" t="s">
        <v>234</v>
      </c>
      <c r="BL166" s="46" t="s">
        <v>234</v>
      </c>
      <c r="BM166" s="46" t="s">
        <v>529</v>
      </c>
      <c r="BN166" s="46" t="s">
        <v>529</v>
      </c>
      <c r="BO166" s="46" t="s">
        <v>529</v>
      </c>
      <c r="BP166" s="46" t="s">
        <v>366</v>
      </c>
      <c r="BQ166" s="46" t="s">
        <v>366</v>
      </c>
      <c r="BR166" s="46" t="s">
        <v>366</v>
      </c>
      <c r="BS166" s="46" t="s">
        <v>522</v>
      </c>
      <c r="BT166" s="46" t="s">
        <v>382</v>
      </c>
      <c r="BU166" s="46" t="s">
        <v>523</v>
      </c>
      <c r="BV166" s="46" t="s">
        <v>382</v>
      </c>
      <c r="BW166" s="46" t="s">
        <v>523</v>
      </c>
      <c r="BX166" s="46" t="s">
        <v>382</v>
      </c>
      <c r="BY166" s="47">
        <v>17</v>
      </c>
      <c r="BZ166" s="47">
        <v>7925</v>
      </c>
      <c r="CA166" s="47">
        <v>0</v>
      </c>
      <c r="CB166" s="47">
        <v>43</v>
      </c>
      <c r="CC166" s="47">
        <v>12</v>
      </c>
      <c r="CD166" s="46" t="s">
        <v>219</v>
      </c>
      <c r="CE166" s="62">
        <v>45083.6696064815</v>
      </c>
      <c r="CF166" s="45" t="s">
        <v>389</v>
      </c>
      <c r="CG166" s="66">
        <v>45083.6669726968</v>
      </c>
      <c r="CH166" s="67">
        <v>0.666967592592593</v>
      </c>
      <c r="CI166" s="45" t="s">
        <v>389</v>
      </c>
      <c r="CJ166" s="46" t="s">
        <v>390</v>
      </c>
      <c r="CK166" s="46" t="s">
        <v>234</v>
      </c>
      <c r="CL166" s="46" t="s">
        <v>234</v>
      </c>
      <c r="CM166" s="46" t="s">
        <v>225</v>
      </c>
      <c r="CN166" s="46" t="s">
        <v>225</v>
      </c>
      <c r="CO166" s="46" t="s">
        <v>366</v>
      </c>
      <c r="CP166" s="46" t="s">
        <v>225</v>
      </c>
      <c r="CQ166" s="46" t="s">
        <v>391</v>
      </c>
      <c r="CR166" s="46" t="s">
        <v>240</v>
      </c>
      <c r="CS166" s="46" t="s">
        <v>234</v>
      </c>
      <c r="CT166" s="46" t="s">
        <v>229</v>
      </c>
      <c r="CU166" s="46" t="s">
        <v>234</v>
      </c>
      <c r="CV166" s="46" t="s">
        <v>225</v>
      </c>
      <c r="CW166" s="46" t="s">
        <v>234</v>
      </c>
      <c r="CX166" s="46" t="s">
        <v>225</v>
      </c>
      <c r="CY166" s="46" t="s">
        <v>234</v>
      </c>
      <c r="CZ166" s="46" t="s">
        <v>234</v>
      </c>
      <c r="DA166" s="46" t="s">
        <v>234</v>
      </c>
      <c r="DB166" s="46" t="s">
        <v>225</v>
      </c>
      <c r="DC166" s="46" t="s">
        <v>234</v>
      </c>
      <c r="DD166" s="46" t="s">
        <v>234</v>
      </c>
      <c r="DE166" s="46" t="s">
        <v>234</v>
      </c>
      <c r="DF166" s="46" t="s">
        <v>234</v>
      </c>
      <c r="DG166" s="46" t="s">
        <v>225</v>
      </c>
      <c r="DH166" s="46" t="s">
        <v>234</v>
      </c>
      <c r="DI166" s="46" t="s">
        <v>225</v>
      </c>
      <c r="DJ166" s="46" t="s">
        <v>225</v>
      </c>
      <c r="DK166" s="46" t="s">
        <v>225</v>
      </c>
      <c r="DL166" s="46" t="s">
        <v>382</v>
      </c>
      <c r="DM166" s="46" t="s">
        <v>382</v>
      </c>
      <c r="DN166" s="46" t="s">
        <v>382</v>
      </c>
      <c r="DO166" s="66">
        <v>45083.667031088</v>
      </c>
      <c r="DP166" s="66">
        <v>45083.6669726968</v>
      </c>
      <c r="DQ166" s="46" t="s">
        <v>877</v>
      </c>
      <c r="DR166"/>
    </row>
    <row r="167" s="41" customFormat="1" spans="1:121">
      <c r="A167" s="43"/>
      <c r="B167" s="61" t="str">
        <f t="shared" ref="B167:BM167" si="18">IF(B165&lt;&gt;B166,"差異あり","")</f>
        <v/>
      </c>
      <c r="C167" s="61" t="str">
        <f t="shared" si="18"/>
        <v/>
      </c>
      <c r="D167" s="61" t="str">
        <f t="shared" si="18"/>
        <v/>
      </c>
      <c r="E167" s="61" t="str">
        <f t="shared" si="18"/>
        <v/>
      </c>
      <c r="F167" s="61" t="str">
        <f t="shared" si="18"/>
        <v/>
      </c>
      <c r="G167" s="61" t="str">
        <f t="shared" si="18"/>
        <v/>
      </c>
      <c r="H167" s="61" t="str">
        <f t="shared" si="18"/>
        <v/>
      </c>
      <c r="I167" s="61" t="str">
        <f t="shared" si="18"/>
        <v/>
      </c>
      <c r="J167" s="61" t="str">
        <f t="shared" si="18"/>
        <v/>
      </c>
      <c r="K167" s="61" t="str">
        <f t="shared" si="18"/>
        <v/>
      </c>
      <c r="L167" s="61" t="str">
        <f t="shared" si="18"/>
        <v/>
      </c>
      <c r="M167" s="61" t="str">
        <f t="shared" si="18"/>
        <v/>
      </c>
      <c r="N167" s="61" t="str">
        <f t="shared" si="18"/>
        <v/>
      </c>
      <c r="O167" s="61" t="str">
        <f t="shared" si="18"/>
        <v/>
      </c>
      <c r="P167" s="61" t="str">
        <f t="shared" si="18"/>
        <v/>
      </c>
      <c r="Q167" s="61" t="str">
        <f t="shared" si="18"/>
        <v/>
      </c>
      <c r="R167" s="61" t="str">
        <f t="shared" si="18"/>
        <v/>
      </c>
      <c r="S167" s="61" t="str">
        <f t="shared" si="18"/>
        <v/>
      </c>
      <c r="T167" s="61" t="str">
        <f t="shared" si="18"/>
        <v/>
      </c>
      <c r="U167" s="61" t="str">
        <f t="shared" si="18"/>
        <v/>
      </c>
      <c r="V167" s="61" t="str">
        <f t="shared" si="18"/>
        <v/>
      </c>
      <c r="W167" s="61" t="str">
        <f t="shared" si="18"/>
        <v/>
      </c>
      <c r="X167" s="61" t="str">
        <f t="shared" si="18"/>
        <v/>
      </c>
      <c r="Y167" s="61" t="str">
        <f t="shared" si="18"/>
        <v/>
      </c>
      <c r="Z167" s="61" t="str">
        <f t="shared" si="18"/>
        <v/>
      </c>
      <c r="AA167" s="61" t="str">
        <f t="shared" si="18"/>
        <v/>
      </c>
      <c r="AB167" s="61" t="str">
        <f t="shared" si="18"/>
        <v/>
      </c>
      <c r="AC167" s="61" t="str">
        <f t="shared" si="18"/>
        <v/>
      </c>
      <c r="AD167" s="61" t="str">
        <f t="shared" si="18"/>
        <v/>
      </c>
      <c r="AE167" s="61" t="str">
        <f t="shared" si="18"/>
        <v/>
      </c>
      <c r="AF167" s="61" t="str">
        <f t="shared" si="18"/>
        <v/>
      </c>
      <c r="AG167" s="61" t="str">
        <f t="shared" si="18"/>
        <v/>
      </c>
      <c r="AH167" s="61" t="str">
        <f t="shared" si="18"/>
        <v/>
      </c>
      <c r="AI167" s="61" t="str">
        <f t="shared" si="18"/>
        <v/>
      </c>
      <c r="AJ167" s="61" t="str">
        <f t="shared" si="18"/>
        <v/>
      </c>
      <c r="AK167" s="61" t="str">
        <f t="shared" si="18"/>
        <v/>
      </c>
      <c r="AL167" s="61" t="str">
        <f t="shared" si="18"/>
        <v/>
      </c>
      <c r="AM167" s="61" t="str">
        <f t="shared" si="18"/>
        <v/>
      </c>
      <c r="AN167" s="61" t="str">
        <f t="shared" si="18"/>
        <v/>
      </c>
      <c r="AO167" s="61" t="str">
        <f t="shared" si="18"/>
        <v/>
      </c>
      <c r="AP167" s="61" t="str">
        <f t="shared" si="18"/>
        <v/>
      </c>
      <c r="AQ167" s="61" t="str">
        <f t="shared" si="18"/>
        <v/>
      </c>
      <c r="AR167" s="61" t="str">
        <f t="shared" si="18"/>
        <v/>
      </c>
      <c r="AS167" s="61" t="str">
        <f t="shared" si="18"/>
        <v/>
      </c>
      <c r="AT167" s="61" t="str">
        <f t="shared" si="18"/>
        <v/>
      </c>
      <c r="AU167" s="61" t="str">
        <f t="shared" si="18"/>
        <v/>
      </c>
      <c r="AV167" s="61" t="str">
        <f t="shared" si="18"/>
        <v/>
      </c>
      <c r="AW167" s="61" t="str">
        <f t="shared" si="18"/>
        <v/>
      </c>
      <c r="AX167" s="61" t="str">
        <f t="shared" si="18"/>
        <v/>
      </c>
      <c r="AY167" s="61" t="str">
        <f t="shared" si="18"/>
        <v/>
      </c>
      <c r="AZ167" s="61" t="str">
        <f t="shared" si="18"/>
        <v/>
      </c>
      <c r="BA167" s="61" t="str">
        <f t="shared" si="18"/>
        <v/>
      </c>
      <c r="BB167" s="61" t="str">
        <f t="shared" si="18"/>
        <v/>
      </c>
      <c r="BC167" s="61" t="str">
        <f t="shared" si="18"/>
        <v/>
      </c>
      <c r="BD167" s="61" t="str">
        <f t="shared" si="18"/>
        <v/>
      </c>
      <c r="BE167" s="61" t="str">
        <f t="shared" si="18"/>
        <v/>
      </c>
      <c r="BF167" s="61" t="str">
        <f t="shared" si="18"/>
        <v/>
      </c>
      <c r="BG167" s="61" t="str">
        <f t="shared" si="18"/>
        <v/>
      </c>
      <c r="BH167" s="61" t="str">
        <f t="shared" si="18"/>
        <v/>
      </c>
      <c r="BI167" s="61" t="str">
        <f t="shared" si="18"/>
        <v/>
      </c>
      <c r="BJ167" s="61" t="str">
        <f t="shared" si="18"/>
        <v/>
      </c>
      <c r="BK167" s="61" t="str">
        <f t="shared" si="18"/>
        <v/>
      </c>
      <c r="BL167" s="61" t="str">
        <f t="shared" si="18"/>
        <v/>
      </c>
      <c r="BM167" s="61" t="str">
        <f t="shared" si="18"/>
        <v/>
      </c>
      <c r="BN167" s="61" t="str">
        <f t="shared" ref="BN167:DQ167" si="19">IF(BN165&lt;&gt;BN166,"差異あり","")</f>
        <v/>
      </c>
      <c r="BO167" s="61" t="str">
        <f t="shared" si="19"/>
        <v/>
      </c>
      <c r="BP167" s="61" t="str">
        <f t="shared" si="19"/>
        <v/>
      </c>
      <c r="BQ167" s="61" t="str">
        <f t="shared" si="19"/>
        <v/>
      </c>
      <c r="BR167" s="61" t="str">
        <f t="shared" si="19"/>
        <v/>
      </c>
      <c r="BS167" s="61" t="str">
        <f t="shared" si="19"/>
        <v/>
      </c>
      <c r="BT167" s="61" t="str">
        <f t="shared" si="19"/>
        <v/>
      </c>
      <c r="BU167" s="61" t="str">
        <f t="shared" si="19"/>
        <v/>
      </c>
      <c r="BV167" s="61" t="str">
        <f t="shared" si="19"/>
        <v/>
      </c>
      <c r="BW167" s="61" t="str">
        <f t="shared" si="19"/>
        <v/>
      </c>
      <c r="BX167" s="61" t="str">
        <f t="shared" si="19"/>
        <v/>
      </c>
      <c r="BY167" s="61" t="str">
        <f t="shared" si="19"/>
        <v>差異あり</v>
      </c>
      <c r="BZ167" s="61" t="str">
        <f t="shared" si="19"/>
        <v/>
      </c>
      <c r="CA167" s="61" t="str">
        <f t="shared" si="19"/>
        <v/>
      </c>
      <c r="CB167" s="61" t="str">
        <f t="shared" si="19"/>
        <v>差異あり</v>
      </c>
      <c r="CC167" s="61" t="str">
        <f t="shared" si="19"/>
        <v>差異あり</v>
      </c>
      <c r="CD167" s="61" t="str">
        <f t="shared" si="19"/>
        <v/>
      </c>
      <c r="CE167" s="61" t="str">
        <f t="shared" si="19"/>
        <v>差異あり</v>
      </c>
      <c r="CF167" s="61" t="str">
        <f t="shared" si="19"/>
        <v/>
      </c>
      <c r="CG167" s="61" t="str">
        <f t="shared" si="19"/>
        <v>差異あり</v>
      </c>
      <c r="CH167" s="61" t="str">
        <f t="shared" si="19"/>
        <v>差異あり</v>
      </c>
      <c r="CI167" s="61" t="str">
        <f t="shared" si="19"/>
        <v/>
      </c>
      <c r="CJ167" s="61" t="str">
        <f t="shared" si="19"/>
        <v/>
      </c>
      <c r="CK167" s="61" t="str">
        <f t="shared" si="19"/>
        <v/>
      </c>
      <c r="CL167" s="61" t="str">
        <f t="shared" si="19"/>
        <v/>
      </c>
      <c r="CM167" s="61" t="str">
        <f t="shared" si="19"/>
        <v/>
      </c>
      <c r="CN167" s="61" t="str">
        <f t="shared" si="19"/>
        <v/>
      </c>
      <c r="CO167" s="61" t="str">
        <f t="shared" si="19"/>
        <v/>
      </c>
      <c r="CP167" s="61" t="str">
        <f t="shared" si="19"/>
        <v/>
      </c>
      <c r="CQ167" s="61" t="str">
        <f t="shared" si="19"/>
        <v/>
      </c>
      <c r="CR167" s="61" t="str">
        <f t="shared" si="19"/>
        <v/>
      </c>
      <c r="CS167" s="61" t="str">
        <f t="shared" si="19"/>
        <v/>
      </c>
      <c r="CT167" s="61" t="str">
        <f t="shared" si="19"/>
        <v/>
      </c>
      <c r="CU167" s="61" t="str">
        <f t="shared" si="19"/>
        <v/>
      </c>
      <c r="CV167" s="61" t="str">
        <f t="shared" si="19"/>
        <v/>
      </c>
      <c r="CW167" s="61" t="str">
        <f t="shared" si="19"/>
        <v/>
      </c>
      <c r="CX167" s="61" t="str">
        <f t="shared" si="19"/>
        <v/>
      </c>
      <c r="CY167" s="61" t="str">
        <f t="shared" si="19"/>
        <v/>
      </c>
      <c r="CZ167" s="61" t="str">
        <f t="shared" si="19"/>
        <v/>
      </c>
      <c r="DA167" s="61" t="str">
        <f t="shared" si="19"/>
        <v/>
      </c>
      <c r="DB167" s="61" t="str">
        <f t="shared" si="19"/>
        <v/>
      </c>
      <c r="DC167" s="61" t="str">
        <f t="shared" si="19"/>
        <v/>
      </c>
      <c r="DD167" s="61" t="str">
        <f t="shared" si="19"/>
        <v/>
      </c>
      <c r="DE167" s="61" t="str">
        <f t="shared" si="19"/>
        <v/>
      </c>
      <c r="DF167" s="61" t="str">
        <f t="shared" si="19"/>
        <v/>
      </c>
      <c r="DG167" s="61" t="str">
        <f t="shared" si="19"/>
        <v/>
      </c>
      <c r="DH167" s="61" t="str">
        <f t="shared" si="19"/>
        <v/>
      </c>
      <c r="DI167" s="61" t="str">
        <f t="shared" si="19"/>
        <v/>
      </c>
      <c r="DJ167" s="61" t="str">
        <f t="shared" si="19"/>
        <v/>
      </c>
      <c r="DK167" s="61" t="str">
        <f t="shared" si="19"/>
        <v/>
      </c>
      <c r="DL167" s="61" t="str">
        <f t="shared" si="19"/>
        <v/>
      </c>
      <c r="DM167" s="61" t="str">
        <f t="shared" si="19"/>
        <v/>
      </c>
      <c r="DN167" s="61" t="str">
        <f t="shared" si="19"/>
        <v/>
      </c>
      <c r="DO167" s="61" t="str">
        <f t="shared" si="19"/>
        <v>差異あり</v>
      </c>
      <c r="DP167" s="61" t="str">
        <f t="shared" si="19"/>
        <v>差異あり</v>
      </c>
      <c r="DQ167" s="61" t="str">
        <f t="shared" si="19"/>
        <v/>
      </c>
    </row>
    <row r="168" s="41" customFormat="1" spans="1:122">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row>
    <row r="169" s="41" customFormat="1" spans="1:122">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row>
    <row r="170" s="41" customFormat="1" ht="30.75" spans="1:122">
      <c r="A170" s="23" t="s">
        <v>936</v>
      </c>
      <c r="B170" s="78"/>
      <c r="C170" s="40"/>
      <c r="D170" s="40"/>
      <c r="E170" s="40"/>
      <c r="F170" s="40"/>
      <c r="G170" s="40"/>
      <c r="H170" s="40"/>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row>
    <row r="171" s="41" customFormat="1" ht="12" customHeight="1" spans="1:122">
      <c r="A171" s="23"/>
      <c r="B171" s="78"/>
      <c r="C171" s="40"/>
      <c r="D171" s="40"/>
      <c r="E171" s="40"/>
      <c r="F171" s="40"/>
      <c r="G171" s="40"/>
      <c r="H171" s="40"/>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row>
    <row r="172" s="41" customFormat="1" spans="1:122">
      <c r="A172" s="78"/>
      <c r="B172" s="78" t="s">
        <v>444</v>
      </c>
      <c r="C172" s="40"/>
      <c r="D172" s="40"/>
      <c r="E172" s="40"/>
      <c r="F172" s="40"/>
      <c r="G172" s="40"/>
      <c r="H172" s="40"/>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row>
    <row r="173" s="41" customFormat="1"/>
    <row r="174" s="41" customFormat="1" spans="1:15">
      <c r="A174" s="41" t="s">
        <v>445</v>
      </c>
      <c r="B174" s="41" t="s">
        <v>937</v>
      </c>
      <c r="J174" s="41" t="s">
        <v>938</v>
      </c>
      <c r="O174" s="41" t="s">
        <v>448</v>
      </c>
    </row>
    <row r="175" s="41" customFormat="1" spans="1:15">
      <c r="A175" s="79">
        <v>1</v>
      </c>
      <c r="B175" s="80" t="s">
        <v>939</v>
      </c>
      <c r="C175" s="81"/>
      <c r="D175" s="81"/>
      <c r="E175" s="81"/>
      <c r="F175" s="81"/>
      <c r="G175" s="81"/>
      <c r="H175" s="81"/>
      <c r="I175" s="92"/>
      <c r="J175" s="93" t="s">
        <v>939</v>
      </c>
      <c r="K175" s="81"/>
      <c r="L175" s="81"/>
      <c r="M175" s="81"/>
      <c r="N175" s="81"/>
      <c r="O175" s="94">
        <f t="shared" ref="O175:O188" si="20">MATCH(J175,$B$175:$B$188,0)</f>
        <v>1</v>
      </c>
    </row>
    <row r="176" s="41" customFormat="1" spans="1:15">
      <c r="A176" s="82">
        <v>2</v>
      </c>
      <c r="B176" s="83" t="s">
        <v>940</v>
      </c>
      <c r="C176" s="84"/>
      <c r="D176" s="84"/>
      <c r="E176" s="84"/>
      <c r="F176" s="84"/>
      <c r="G176" s="84"/>
      <c r="H176" s="84"/>
      <c r="I176" s="95"/>
      <c r="J176" s="96" t="s">
        <v>940</v>
      </c>
      <c r="K176" s="84"/>
      <c r="L176" s="84"/>
      <c r="M176" s="84"/>
      <c r="N176" s="84"/>
      <c r="O176" s="97">
        <f t="shared" si="20"/>
        <v>2</v>
      </c>
    </row>
    <row r="177" s="41" customFormat="1" spans="1:15">
      <c r="A177" s="82">
        <v>3</v>
      </c>
      <c r="B177" s="83" t="s">
        <v>566</v>
      </c>
      <c r="C177" s="84"/>
      <c r="D177" s="84"/>
      <c r="E177" s="84"/>
      <c r="F177" s="84"/>
      <c r="G177" s="84"/>
      <c r="H177" s="84"/>
      <c r="I177" s="95"/>
      <c r="J177" s="96" t="s">
        <v>566</v>
      </c>
      <c r="K177" s="84"/>
      <c r="L177" s="84"/>
      <c r="M177" s="84"/>
      <c r="N177" s="84"/>
      <c r="O177" s="97">
        <f t="shared" si="20"/>
        <v>3</v>
      </c>
    </row>
    <row r="178" s="41" customFormat="1" spans="1:15">
      <c r="A178" s="82">
        <v>4</v>
      </c>
      <c r="B178" s="83" t="s">
        <v>567</v>
      </c>
      <c r="C178" s="84"/>
      <c r="D178" s="84"/>
      <c r="E178" s="84"/>
      <c r="F178" s="84"/>
      <c r="G178" s="84"/>
      <c r="H178" s="84"/>
      <c r="I178" s="95"/>
      <c r="J178" s="96" t="s">
        <v>567</v>
      </c>
      <c r="K178" s="84"/>
      <c r="L178" s="84"/>
      <c r="M178" s="84"/>
      <c r="N178" s="84"/>
      <c r="O178" s="97">
        <f t="shared" si="20"/>
        <v>4</v>
      </c>
    </row>
    <row r="179" s="41" customFormat="1" spans="1:15">
      <c r="A179" s="82">
        <v>5</v>
      </c>
      <c r="B179" s="83" t="s">
        <v>568</v>
      </c>
      <c r="C179" s="84"/>
      <c r="D179" s="84"/>
      <c r="E179" s="84"/>
      <c r="F179" s="84"/>
      <c r="G179" s="84"/>
      <c r="H179" s="84"/>
      <c r="I179" s="95"/>
      <c r="J179" s="96" t="s">
        <v>568</v>
      </c>
      <c r="K179" s="84"/>
      <c r="L179" s="84"/>
      <c r="M179" s="84"/>
      <c r="N179" s="84"/>
      <c r="O179" s="97">
        <f t="shared" si="20"/>
        <v>5</v>
      </c>
    </row>
    <row r="180" s="41" customFormat="1" spans="1:15">
      <c r="A180" s="82">
        <v>6</v>
      </c>
      <c r="B180" s="83" t="s">
        <v>941</v>
      </c>
      <c r="C180" s="84"/>
      <c r="D180" s="84"/>
      <c r="E180" s="84"/>
      <c r="F180" s="84"/>
      <c r="G180" s="84"/>
      <c r="H180" s="84"/>
      <c r="I180" s="95"/>
      <c r="J180" s="96" t="s">
        <v>941</v>
      </c>
      <c r="K180" s="84"/>
      <c r="L180" s="84"/>
      <c r="M180" s="84"/>
      <c r="N180" s="84"/>
      <c r="O180" s="97">
        <f t="shared" si="20"/>
        <v>6</v>
      </c>
    </row>
    <row r="181" s="41" customFormat="1" spans="1:15">
      <c r="A181" s="82">
        <v>7</v>
      </c>
      <c r="B181" s="83" t="s">
        <v>570</v>
      </c>
      <c r="C181" s="84"/>
      <c r="D181" s="84"/>
      <c r="E181" s="84"/>
      <c r="F181" s="84"/>
      <c r="G181" s="84"/>
      <c r="H181" s="84"/>
      <c r="I181" s="95"/>
      <c r="J181" s="96" t="s">
        <v>570</v>
      </c>
      <c r="K181" s="84"/>
      <c r="L181" s="84"/>
      <c r="M181" s="84"/>
      <c r="N181" s="84"/>
      <c r="O181" s="97">
        <f t="shared" si="20"/>
        <v>7</v>
      </c>
    </row>
    <row r="182" s="41" customFormat="1" spans="1:15">
      <c r="A182" s="82">
        <v>8</v>
      </c>
      <c r="B182" s="83" t="s">
        <v>571</v>
      </c>
      <c r="C182" s="84"/>
      <c r="D182" s="84"/>
      <c r="E182" s="84"/>
      <c r="F182" s="84"/>
      <c r="G182" s="84"/>
      <c r="H182" s="84"/>
      <c r="I182" s="95"/>
      <c r="J182" s="96" t="s">
        <v>571</v>
      </c>
      <c r="K182" s="84"/>
      <c r="L182" s="84"/>
      <c r="M182" s="84"/>
      <c r="N182" s="84"/>
      <c r="O182" s="97">
        <f t="shared" si="20"/>
        <v>8</v>
      </c>
    </row>
    <row r="183" s="41" customFormat="1" spans="1:15">
      <c r="A183" s="82">
        <v>9</v>
      </c>
      <c r="B183" s="83" t="s">
        <v>942</v>
      </c>
      <c r="C183" s="84"/>
      <c r="D183" s="84"/>
      <c r="E183" s="84"/>
      <c r="F183" s="84"/>
      <c r="G183" s="84"/>
      <c r="H183" s="84"/>
      <c r="I183" s="95"/>
      <c r="J183" s="96" t="s">
        <v>942</v>
      </c>
      <c r="K183" s="84"/>
      <c r="L183" s="84"/>
      <c r="M183" s="84"/>
      <c r="N183" s="84"/>
      <c r="O183" s="97">
        <f t="shared" si="20"/>
        <v>9</v>
      </c>
    </row>
    <row r="184" s="41" customFormat="1" spans="1:15">
      <c r="A184" s="82">
        <v>10</v>
      </c>
      <c r="B184" s="83" t="s">
        <v>573</v>
      </c>
      <c r="C184" s="84"/>
      <c r="D184" s="84"/>
      <c r="E184" s="84"/>
      <c r="F184" s="84"/>
      <c r="G184" s="84"/>
      <c r="H184" s="84"/>
      <c r="I184" s="95"/>
      <c r="J184" s="96" t="s">
        <v>573</v>
      </c>
      <c r="K184" s="84"/>
      <c r="L184" s="84"/>
      <c r="M184" s="84"/>
      <c r="N184" s="84"/>
      <c r="O184" s="97">
        <f t="shared" si="20"/>
        <v>10</v>
      </c>
    </row>
    <row r="185" s="41" customFormat="1" spans="1:15">
      <c r="A185" s="82">
        <v>11</v>
      </c>
      <c r="B185" s="83" t="s">
        <v>943</v>
      </c>
      <c r="C185" s="84"/>
      <c r="D185" s="84"/>
      <c r="E185" s="84"/>
      <c r="F185" s="84"/>
      <c r="G185" s="84"/>
      <c r="H185" s="84"/>
      <c r="I185" s="95"/>
      <c r="J185" s="96" t="s">
        <v>943</v>
      </c>
      <c r="K185" s="84"/>
      <c r="L185" s="84"/>
      <c r="M185" s="84"/>
      <c r="N185" s="84"/>
      <c r="O185" s="97">
        <f t="shared" si="20"/>
        <v>11</v>
      </c>
    </row>
    <row r="186" spans="1:122">
      <c r="A186" s="82">
        <v>12</v>
      </c>
      <c r="B186" s="83" t="s">
        <v>575</v>
      </c>
      <c r="C186" s="84"/>
      <c r="D186" s="84"/>
      <c r="E186" s="84"/>
      <c r="F186" s="84"/>
      <c r="G186" s="84"/>
      <c r="H186" s="84"/>
      <c r="I186" s="95"/>
      <c r="J186" s="96" t="s">
        <v>575</v>
      </c>
      <c r="K186" s="84"/>
      <c r="L186" s="84"/>
      <c r="M186" s="84"/>
      <c r="N186" s="84"/>
      <c r="O186" s="97">
        <f t="shared" si="20"/>
        <v>12</v>
      </c>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82">
        <v>13</v>
      </c>
      <c r="B187" s="83" t="s">
        <v>944</v>
      </c>
      <c r="C187" s="84"/>
      <c r="D187" s="84"/>
      <c r="E187" s="84"/>
      <c r="F187" s="84"/>
      <c r="G187" s="84"/>
      <c r="H187" s="84"/>
      <c r="I187" s="95"/>
      <c r="J187" s="96" t="s">
        <v>944</v>
      </c>
      <c r="K187" s="84"/>
      <c r="L187" s="84"/>
      <c r="M187" s="84"/>
      <c r="N187" s="84"/>
      <c r="O187" s="97">
        <f t="shared" si="20"/>
        <v>13</v>
      </c>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88">
        <v>14</v>
      </c>
      <c r="B188" s="89" t="s">
        <v>577</v>
      </c>
      <c r="C188" s="108"/>
      <c r="D188" s="108"/>
      <c r="E188" s="108"/>
      <c r="F188" s="108"/>
      <c r="G188" s="108"/>
      <c r="H188" s="108"/>
      <c r="I188" s="109"/>
      <c r="J188" s="99" t="s">
        <v>577</v>
      </c>
      <c r="K188" s="108"/>
      <c r="L188" s="108"/>
      <c r="M188" s="108"/>
      <c r="N188" s="108"/>
      <c r="O188" s="101">
        <f t="shared" si="20"/>
        <v>14</v>
      </c>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51"/>
      <c r="B203" s="51"/>
      <c r="C203" s="52"/>
      <c r="D203" s="52"/>
      <c r="E203" s="52"/>
      <c r="F203" s="52"/>
      <c r="G203" s="53"/>
      <c r="H203" s="53"/>
      <c r="I203" s="52"/>
      <c r="J203" s="52"/>
      <c r="K203" s="52"/>
      <c r="L203" s="51"/>
      <c r="M203" s="52"/>
      <c r="N203" s="52"/>
      <c r="O203" s="53"/>
      <c r="P203" s="52"/>
      <c r="Q203" s="52"/>
      <c r="R203" s="53"/>
      <c r="S203" s="52"/>
      <c r="T203" s="53"/>
      <c r="U203" s="52"/>
      <c r="V203" s="52"/>
      <c r="W203" s="52"/>
      <c r="X203" s="52"/>
      <c r="Y203" s="52"/>
      <c r="Z203" s="52"/>
      <c r="AA203" s="52"/>
      <c r="AB203" s="53"/>
      <c r="AC203" s="52"/>
      <c r="AD203" s="64"/>
      <c r="AE203" s="52"/>
      <c r="AF203" s="52"/>
      <c r="AG203" s="52"/>
      <c r="AH203" s="52"/>
      <c r="AI203" s="52"/>
      <c r="AJ203" s="52"/>
      <c r="AK203" s="52"/>
      <c r="AL203" s="52"/>
      <c r="AM203" s="52"/>
      <c r="AN203" s="52"/>
      <c r="AO203" s="52"/>
      <c r="AP203" s="52"/>
      <c r="AQ203" s="52"/>
      <c r="AR203" s="52"/>
      <c r="AS203" s="52"/>
      <c r="AT203" s="53"/>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3"/>
      <c r="BY203" s="53"/>
      <c r="BZ203" s="53"/>
      <c r="CA203" s="53"/>
      <c r="CB203" s="53"/>
      <c r="CC203" s="52"/>
      <c r="CD203" s="64"/>
      <c r="CE203" s="51"/>
      <c r="CF203" s="70"/>
      <c r="CG203" s="71"/>
      <c r="CH203" s="51"/>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70"/>
      <c r="DO203" s="70"/>
      <c r="DP203" s="52"/>
      <c r="DQ203" s="74"/>
      <c r="DR203" s="74"/>
    </row>
    <row r="204" spans="1:122">
      <c r="A204" s="51"/>
      <c r="B204" s="51"/>
      <c r="C204" s="52"/>
      <c r="D204" s="52"/>
      <c r="E204" s="52"/>
      <c r="F204" s="52"/>
      <c r="G204" s="53"/>
      <c r="H204" s="53"/>
      <c r="I204" s="52"/>
      <c r="J204" s="52"/>
      <c r="K204" s="52"/>
      <c r="L204" s="51"/>
      <c r="M204" s="52"/>
      <c r="N204" s="52"/>
      <c r="O204" s="53"/>
      <c r="P204" s="52"/>
      <c r="Q204" s="52"/>
      <c r="R204" s="53"/>
      <c r="S204" s="52"/>
      <c r="T204" s="53"/>
      <c r="U204" s="52"/>
      <c r="V204" s="52"/>
      <c r="W204" s="52"/>
      <c r="X204" s="52"/>
      <c r="Y204" s="52"/>
      <c r="Z204" s="52"/>
      <c r="AA204" s="52"/>
      <c r="AB204" s="53"/>
      <c r="AC204" s="52"/>
      <c r="AD204" s="64"/>
      <c r="AE204" s="52"/>
      <c r="AF204" s="52"/>
      <c r="AG204" s="52"/>
      <c r="AH204" s="52"/>
      <c r="AI204" s="52"/>
      <c r="AJ204" s="52"/>
      <c r="AK204" s="52"/>
      <c r="AL204" s="52"/>
      <c r="AM204" s="52"/>
      <c r="AN204" s="52"/>
      <c r="AO204" s="52"/>
      <c r="AP204" s="52"/>
      <c r="AQ204" s="52"/>
      <c r="AR204" s="52"/>
      <c r="AS204" s="52"/>
      <c r="AT204" s="53"/>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3"/>
      <c r="BY204" s="53"/>
      <c r="BZ204" s="53"/>
      <c r="CA204" s="53"/>
      <c r="CB204" s="53"/>
      <c r="CC204" s="52"/>
      <c r="CD204" s="64"/>
      <c r="CE204" s="51"/>
      <c r="CF204" s="70"/>
      <c r="CG204" s="71"/>
      <c r="CH204" s="51"/>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70"/>
      <c r="DO204" s="70"/>
      <c r="DP204" s="52"/>
      <c r="DQ204" s="74"/>
      <c r="DR204" s="74"/>
    </row>
    <row r="205" spans="1:122">
      <c r="A205" s="51"/>
      <c r="B205" s="51"/>
      <c r="C205" s="52"/>
      <c r="D205" s="52"/>
      <c r="E205" s="52"/>
      <c r="F205" s="52"/>
      <c r="G205" s="53"/>
      <c r="H205" s="53"/>
      <c r="I205" s="52"/>
      <c r="J205" s="52"/>
      <c r="K205" s="52"/>
      <c r="L205" s="51"/>
      <c r="M205" s="52"/>
      <c r="N205" s="52"/>
      <c r="O205" s="53"/>
      <c r="P205" s="52"/>
      <c r="Q205" s="52"/>
      <c r="R205" s="53"/>
      <c r="S205" s="52"/>
      <c r="T205" s="53"/>
      <c r="U205" s="52"/>
      <c r="V205" s="52"/>
      <c r="W205" s="52"/>
      <c r="X205" s="52"/>
      <c r="Y205" s="52"/>
      <c r="Z205" s="52"/>
      <c r="AA205" s="52"/>
      <c r="AB205" s="53"/>
      <c r="AC205" s="52"/>
      <c r="AD205" s="64"/>
      <c r="AE205" s="52"/>
      <c r="AF205" s="52"/>
      <c r="AG205" s="52"/>
      <c r="AH205" s="52"/>
      <c r="AI205" s="52"/>
      <c r="AJ205" s="52"/>
      <c r="AK205" s="52"/>
      <c r="AL205" s="52"/>
      <c r="AM205" s="52"/>
      <c r="AN205" s="52"/>
      <c r="AO205" s="52"/>
      <c r="AP205" s="52"/>
      <c r="AQ205" s="52"/>
      <c r="AR205" s="52"/>
      <c r="AS205" s="52"/>
      <c r="AT205" s="53"/>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3"/>
      <c r="BY205" s="53"/>
      <c r="BZ205" s="53"/>
      <c r="CA205" s="53"/>
      <c r="CB205" s="53"/>
      <c r="CC205" s="52"/>
      <c r="CD205" s="64"/>
      <c r="CE205" s="51"/>
      <c r="CF205" s="70"/>
      <c r="CG205" s="71"/>
      <c r="CH205" s="51"/>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70"/>
      <c r="DO205" s="70"/>
      <c r="DP205" s="52"/>
      <c r="DQ205" s="74"/>
      <c r="DR205" s="74"/>
    </row>
    <row r="206" spans="1:122">
      <c r="A206" s="51"/>
      <c r="B206" s="51"/>
      <c r="C206" s="52"/>
      <c r="D206" s="52"/>
      <c r="E206" s="52"/>
      <c r="F206" s="52"/>
      <c r="G206" s="53"/>
      <c r="H206" s="53"/>
      <c r="I206" s="52"/>
      <c r="J206" s="52"/>
      <c r="K206" s="52"/>
      <c r="L206" s="51"/>
      <c r="M206" s="52"/>
      <c r="N206" s="52"/>
      <c r="O206" s="53"/>
      <c r="P206" s="52"/>
      <c r="Q206" s="52"/>
      <c r="R206" s="53"/>
      <c r="S206" s="52"/>
      <c r="T206" s="53"/>
      <c r="U206" s="52"/>
      <c r="V206" s="52"/>
      <c r="W206" s="52"/>
      <c r="X206" s="52"/>
      <c r="Y206" s="52"/>
      <c r="Z206" s="52"/>
      <c r="AA206" s="52"/>
      <c r="AB206" s="53"/>
      <c r="AC206" s="52"/>
      <c r="AD206" s="64"/>
      <c r="AE206" s="52"/>
      <c r="AF206" s="52"/>
      <c r="AG206" s="52"/>
      <c r="AH206" s="52"/>
      <c r="AI206" s="52"/>
      <c r="AJ206" s="52"/>
      <c r="AK206" s="52"/>
      <c r="AL206" s="52"/>
      <c r="AM206" s="52"/>
      <c r="AN206" s="52"/>
      <c r="AO206" s="52"/>
      <c r="AP206" s="52"/>
      <c r="AQ206" s="52"/>
      <c r="AR206" s="52"/>
      <c r="AS206" s="52"/>
      <c r="AT206" s="53"/>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3"/>
      <c r="BY206" s="53"/>
      <c r="BZ206" s="53"/>
      <c r="CA206" s="53"/>
      <c r="CB206" s="53"/>
      <c r="CC206" s="52"/>
      <c r="CD206" s="64"/>
      <c r="CE206" s="51"/>
      <c r="CF206" s="70"/>
      <c r="CG206" s="71"/>
      <c r="CH206" s="51"/>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70"/>
      <c r="DO206" s="70"/>
      <c r="DP206" s="52"/>
      <c r="DQ206" s="74"/>
      <c r="DR206" s="74"/>
    </row>
    <row r="207" spans="1:122">
      <c r="A207" s="51"/>
      <c r="B207" s="51"/>
      <c r="C207" s="52"/>
      <c r="D207" s="52"/>
      <c r="E207" s="52"/>
      <c r="F207" s="52"/>
      <c r="G207" s="53"/>
      <c r="H207" s="53"/>
      <c r="I207" s="52"/>
      <c r="J207" s="52"/>
      <c r="K207" s="52"/>
      <c r="L207" s="51"/>
      <c r="M207" s="52"/>
      <c r="N207" s="52"/>
      <c r="O207" s="53"/>
      <c r="P207" s="52"/>
      <c r="Q207" s="52"/>
      <c r="R207" s="53"/>
      <c r="S207" s="52"/>
      <c r="T207" s="53"/>
      <c r="U207" s="52"/>
      <c r="V207" s="52"/>
      <c r="W207" s="52"/>
      <c r="X207" s="52"/>
      <c r="Y207" s="52"/>
      <c r="Z207" s="52"/>
      <c r="AA207" s="52"/>
      <c r="AB207" s="53"/>
      <c r="AC207" s="52"/>
      <c r="AD207" s="64"/>
      <c r="AE207" s="52"/>
      <c r="AF207" s="52"/>
      <c r="AG207" s="52"/>
      <c r="AH207" s="52"/>
      <c r="AI207" s="52"/>
      <c r="AJ207" s="52"/>
      <c r="AK207" s="52"/>
      <c r="AL207" s="52"/>
      <c r="AM207" s="52"/>
      <c r="AN207" s="52"/>
      <c r="AO207" s="52"/>
      <c r="AP207" s="52"/>
      <c r="AQ207" s="52"/>
      <c r="AR207" s="52"/>
      <c r="AS207" s="52"/>
      <c r="AT207" s="53"/>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3"/>
      <c r="BY207" s="53"/>
      <c r="BZ207" s="53"/>
      <c r="CA207" s="53"/>
      <c r="CB207" s="53"/>
      <c r="CC207" s="52"/>
      <c r="CD207" s="64"/>
      <c r="CE207" s="51"/>
      <c r="CF207" s="70"/>
      <c r="CG207" s="71"/>
      <c r="CH207" s="51"/>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70"/>
      <c r="DO207" s="70"/>
      <c r="DP207" s="52"/>
      <c r="DQ207" s="74"/>
      <c r="DR207" s="74"/>
    </row>
    <row r="208" spans="1:122">
      <c r="A208" s="51"/>
      <c r="B208" s="51"/>
      <c r="C208" s="52"/>
      <c r="D208" s="52"/>
      <c r="E208" s="52"/>
      <c r="F208" s="52"/>
      <c r="G208" s="53"/>
      <c r="H208" s="53"/>
      <c r="I208" s="52"/>
      <c r="J208" s="52"/>
      <c r="K208" s="52"/>
      <c r="L208" s="51"/>
      <c r="M208" s="52"/>
      <c r="N208" s="52"/>
      <c r="O208" s="53"/>
      <c r="P208" s="52"/>
      <c r="Q208" s="52"/>
      <c r="R208" s="53"/>
      <c r="S208" s="52"/>
      <c r="T208" s="53"/>
      <c r="U208" s="52"/>
      <c r="V208" s="52"/>
      <c r="W208" s="52"/>
      <c r="X208" s="52"/>
      <c r="Y208" s="52"/>
      <c r="Z208" s="52"/>
      <c r="AA208" s="52"/>
      <c r="AB208" s="53"/>
      <c r="AC208" s="52"/>
      <c r="AD208" s="64"/>
      <c r="AE208" s="52"/>
      <c r="AF208" s="52"/>
      <c r="AG208" s="52"/>
      <c r="AH208" s="52"/>
      <c r="AI208" s="52"/>
      <c r="AJ208" s="52"/>
      <c r="AK208" s="52"/>
      <c r="AL208" s="52"/>
      <c r="AM208" s="52"/>
      <c r="AN208" s="52"/>
      <c r="AO208" s="52"/>
      <c r="AP208" s="52"/>
      <c r="AQ208" s="52"/>
      <c r="AR208" s="52"/>
      <c r="AS208" s="52"/>
      <c r="AT208" s="53"/>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3"/>
      <c r="BY208" s="53"/>
      <c r="BZ208" s="53"/>
      <c r="CA208" s="53"/>
      <c r="CB208" s="53"/>
      <c r="CC208" s="52"/>
      <c r="CD208" s="64"/>
      <c r="CE208" s="51"/>
      <c r="CF208" s="70"/>
      <c r="CG208" s="71"/>
      <c r="CH208" s="51"/>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70"/>
      <c r="DO208" s="70"/>
      <c r="DP208" s="52"/>
      <c r="DQ208" s="74"/>
      <c r="DR208" s="74"/>
    </row>
    <row r="209" spans="1:122">
      <c r="A209" s="51"/>
      <c r="B209" s="51"/>
      <c r="C209" s="52"/>
      <c r="D209" s="52"/>
      <c r="E209" s="52"/>
      <c r="F209" s="52"/>
      <c r="G209" s="53"/>
      <c r="H209" s="53"/>
      <c r="I209" s="52"/>
      <c r="J209" s="52"/>
      <c r="K209" s="52"/>
      <c r="L209" s="51"/>
      <c r="M209" s="52"/>
      <c r="N209" s="52"/>
      <c r="O209" s="53"/>
      <c r="P209" s="52"/>
      <c r="Q209" s="52"/>
      <c r="R209" s="53"/>
      <c r="S209" s="52"/>
      <c r="T209" s="53"/>
      <c r="U209" s="52"/>
      <c r="V209" s="52"/>
      <c r="W209" s="52"/>
      <c r="X209" s="52"/>
      <c r="Y209" s="52"/>
      <c r="Z209" s="52"/>
      <c r="AA209" s="52"/>
      <c r="AB209" s="53"/>
      <c r="AC209" s="52"/>
      <c r="AD209" s="64"/>
      <c r="AE209" s="52"/>
      <c r="AF209" s="52"/>
      <c r="AG209" s="52"/>
      <c r="AH209" s="52"/>
      <c r="AI209" s="52"/>
      <c r="AJ209" s="52"/>
      <c r="AK209" s="52"/>
      <c r="AL209" s="52"/>
      <c r="AM209" s="52"/>
      <c r="AN209" s="52"/>
      <c r="AO209" s="52"/>
      <c r="AP209" s="52"/>
      <c r="AQ209" s="52"/>
      <c r="AR209" s="52"/>
      <c r="AS209" s="52"/>
      <c r="AT209" s="53"/>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3"/>
      <c r="BY209" s="53"/>
      <c r="BZ209" s="53"/>
      <c r="CA209" s="53"/>
      <c r="CB209" s="53"/>
      <c r="CC209" s="52"/>
      <c r="CD209" s="64"/>
      <c r="CE209" s="51"/>
      <c r="CF209" s="70"/>
      <c r="CG209" s="71"/>
      <c r="CH209" s="51"/>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70"/>
      <c r="DO209" s="70"/>
      <c r="DP209" s="52"/>
      <c r="DQ209" s="74"/>
      <c r="DR209" s="74"/>
    </row>
    <row r="210" spans="1:122">
      <c r="A210" s="51"/>
      <c r="B210" s="51"/>
      <c r="C210" s="52"/>
      <c r="D210" s="52"/>
      <c r="E210" s="52"/>
      <c r="F210" s="52"/>
      <c r="G210" s="53"/>
      <c r="H210" s="53"/>
      <c r="I210" s="52"/>
      <c r="J210" s="52"/>
      <c r="K210" s="52"/>
      <c r="L210" s="51"/>
      <c r="M210" s="52"/>
      <c r="N210" s="52"/>
      <c r="O210" s="53"/>
      <c r="P210" s="52"/>
      <c r="Q210" s="52"/>
      <c r="R210" s="53"/>
      <c r="S210" s="52"/>
      <c r="T210" s="53"/>
      <c r="U210" s="52"/>
      <c r="V210" s="52"/>
      <c r="W210" s="52"/>
      <c r="X210" s="52"/>
      <c r="Y210" s="52"/>
      <c r="Z210" s="52"/>
      <c r="AA210" s="52"/>
      <c r="AB210" s="53"/>
      <c r="AC210" s="52"/>
      <c r="AD210" s="64"/>
      <c r="AE210" s="52"/>
      <c r="AF210" s="52"/>
      <c r="AG210" s="52"/>
      <c r="AH210" s="52"/>
      <c r="AI210" s="52"/>
      <c r="AJ210" s="52"/>
      <c r="AK210" s="52"/>
      <c r="AL210" s="52"/>
      <c r="AM210" s="52"/>
      <c r="AN210" s="52"/>
      <c r="AO210" s="52"/>
      <c r="AP210" s="52"/>
      <c r="AQ210" s="52"/>
      <c r="AR210" s="52"/>
      <c r="AS210" s="52"/>
      <c r="AT210" s="53"/>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3"/>
      <c r="BY210" s="53"/>
      <c r="BZ210" s="53"/>
      <c r="CA210" s="53"/>
      <c r="CB210" s="53"/>
      <c r="CC210" s="52"/>
      <c r="CD210" s="64"/>
      <c r="CE210" s="51"/>
      <c r="CF210" s="70"/>
      <c r="CG210" s="71"/>
      <c r="CH210" s="51"/>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70"/>
      <c r="DO210" s="70"/>
      <c r="DP210" s="52"/>
      <c r="DQ210" s="74"/>
      <c r="DR210" s="74"/>
    </row>
    <row r="211" spans="1:122">
      <c r="A211" s="51"/>
      <c r="B211" s="51"/>
      <c r="C211" s="52"/>
      <c r="D211" s="52"/>
      <c r="E211" s="52"/>
      <c r="F211" s="52"/>
      <c r="G211" s="53"/>
      <c r="H211" s="53"/>
      <c r="I211" s="52"/>
      <c r="J211" s="52"/>
      <c r="K211" s="52"/>
      <c r="L211" s="51"/>
      <c r="M211" s="52"/>
      <c r="N211" s="52"/>
      <c r="O211" s="53"/>
      <c r="P211" s="52"/>
      <c r="Q211" s="52"/>
      <c r="R211" s="53"/>
      <c r="S211" s="52"/>
      <c r="T211" s="53"/>
      <c r="U211" s="52"/>
      <c r="V211" s="52"/>
      <c r="W211" s="52"/>
      <c r="X211" s="52"/>
      <c r="Y211" s="52"/>
      <c r="Z211" s="52"/>
      <c r="AA211" s="52"/>
      <c r="AB211" s="53"/>
      <c r="AC211" s="52"/>
      <c r="AD211" s="64"/>
      <c r="AE211" s="52"/>
      <c r="AF211" s="52"/>
      <c r="AG211" s="52"/>
      <c r="AH211" s="52"/>
      <c r="AI211" s="52"/>
      <c r="AJ211" s="52"/>
      <c r="AK211" s="52"/>
      <c r="AL211" s="52"/>
      <c r="AM211" s="52"/>
      <c r="AN211" s="52"/>
      <c r="AO211" s="52"/>
      <c r="AP211" s="52"/>
      <c r="AQ211" s="52"/>
      <c r="AR211" s="52"/>
      <c r="AS211" s="52"/>
      <c r="AT211" s="53"/>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3"/>
      <c r="BY211" s="53"/>
      <c r="BZ211" s="53"/>
      <c r="CA211" s="53"/>
      <c r="CB211" s="53"/>
      <c r="CC211" s="52"/>
      <c r="CD211" s="64"/>
      <c r="CE211" s="51"/>
      <c r="CF211" s="70"/>
      <c r="CG211" s="71"/>
      <c r="CH211" s="51"/>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70"/>
      <c r="DO211" s="70"/>
      <c r="DP211" s="52"/>
      <c r="DQ211" s="74"/>
      <c r="DR211" s="74"/>
    </row>
    <row r="212" spans="1:122">
      <c r="A212" s="51"/>
      <c r="B212" s="51"/>
      <c r="C212" s="52"/>
      <c r="D212" s="52"/>
      <c r="E212" s="52"/>
      <c r="F212" s="52"/>
      <c r="G212" s="53"/>
      <c r="H212" s="53"/>
      <c r="I212" s="52"/>
      <c r="J212" s="52"/>
      <c r="K212" s="52"/>
      <c r="L212" s="51"/>
      <c r="M212" s="52"/>
      <c r="N212" s="52"/>
      <c r="O212" s="53"/>
      <c r="P212" s="52"/>
      <c r="Q212" s="52"/>
      <c r="R212" s="53"/>
      <c r="S212" s="52"/>
      <c r="T212" s="53"/>
      <c r="U212" s="52"/>
      <c r="V212" s="52"/>
      <c r="W212" s="52"/>
      <c r="X212" s="52"/>
      <c r="Y212" s="52"/>
      <c r="Z212" s="52"/>
      <c r="AA212" s="52"/>
      <c r="AB212" s="53"/>
      <c r="AC212" s="52"/>
      <c r="AD212" s="64"/>
      <c r="AE212" s="52"/>
      <c r="AF212" s="52"/>
      <c r="AG212" s="52"/>
      <c r="AH212" s="52"/>
      <c r="AI212" s="52"/>
      <c r="AJ212" s="52"/>
      <c r="AK212" s="52"/>
      <c r="AL212" s="52"/>
      <c r="AM212" s="52"/>
      <c r="AN212" s="52"/>
      <c r="AO212" s="52"/>
      <c r="AP212" s="52"/>
      <c r="AQ212" s="52"/>
      <c r="AR212" s="52"/>
      <c r="AS212" s="52"/>
      <c r="AT212" s="53"/>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3"/>
      <c r="BY212" s="53"/>
      <c r="BZ212" s="53"/>
      <c r="CA212" s="53"/>
      <c r="CB212" s="53"/>
      <c r="CC212" s="52"/>
      <c r="CD212" s="64"/>
      <c r="CE212" s="51"/>
      <c r="CF212" s="70"/>
      <c r="CG212" s="71"/>
      <c r="CH212" s="51"/>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70"/>
      <c r="DO212" s="70"/>
      <c r="DP212" s="52"/>
      <c r="DQ212" s="74"/>
      <c r="DR212" s="74"/>
    </row>
    <row r="213" spans="1:122">
      <c r="A213" s="51"/>
      <c r="B213" s="51"/>
      <c r="C213" s="52"/>
      <c r="D213" s="52"/>
      <c r="E213" s="52"/>
      <c r="F213" s="52"/>
      <c r="G213" s="53"/>
      <c r="H213" s="53"/>
      <c r="I213" s="52"/>
      <c r="J213" s="52"/>
      <c r="K213" s="52"/>
      <c r="L213" s="51"/>
      <c r="M213" s="52"/>
      <c r="N213" s="52"/>
      <c r="O213" s="53"/>
      <c r="P213" s="52"/>
      <c r="Q213" s="52"/>
      <c r="R213" s="53"/>
      <c r="S213" s="52"/>
      <c r="T213" s="53"/>
      <c r="U213" s="52"/>
      <c r="V213" s="52"/>
      <c r="W213" s="52"/>
      <c r="X213" s="52"/>
      <c r="Y213" s="52"/>
      <c r="Z213" s="52"/>
      <c r="AA213" s="52"/>
      <c r="AB213" s="53"/>
      <c r="AC213" s="52"/>
      <c r="AD213" s="64"/>
      <c r="AE213" s="52"/>
      <c r="AF213" s="52"/>
      <c r="AG213" s="52"/>
      <c r="AH213" s="52"/>
      <c r="AI213" s="52"/>
      <c r="AJ213" s="52"/>
      <c r="AK213" s="52"/>
      <c r="AL213" s="52"/>
      <c r="AM213" s="52"/>
      <c r="AN213" s="52"/>
      <c r="AO213" s="52"/>
      <c r="AP213" s="52"/>
      <c r="AQ213" s="52"/>
      <c r="AR213" s="52"/>
      <c r="AS213" s="52"/>
      <c r="AT213" s="53"/>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3"/>
      <c r="BY213" s="53"/>
      <c r="BZ213" s="53"/>
      <c r="CA213" s="53"/>
      <c r="CB213" s="53"/>
      <c r="CC213" s="52"/>
      <c r="CD213" s="64"/>
      <c r="CE213" s="51"/>
      <c r="CF213" s="70"/>
      <c r="CG213" s="71"/>
      <c r="CH213" s="51"/>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70"/>
      <c r="DO213" s="70"/>
      <c r="DP213" s="52"/>
      <c r="DQ213" s="74"/>
      <c r="DR213" s="74"/>
    </row>
    <row r="214" spans="1:122">
      <c r="A214" s="51"/>
      <c r="B214" s="51"/>
      <c r="C214" s="52"/>
      <c r="D214" s="52"/>
      <c r="E214" s="52"/>
      <c r="F214" s="52"/>
      <c r="G214" s="53"/>
      <c r="H214" s="53"/>
      <c r="I214" s="52"/>
      <c r="J214" s="52"/>
      <c r="K214" s="52"/>
      <c r="L214" s="51"/>
      <c r="M214" s="52"/>
      <c r="N214" s="52"/>
      <c r="O214" s="53"/>
      <c r="P214" s="52"/>
      <c r="Q214" s="52"/>
      <c r="R214" s="53"/>
      <c r="S214" s="52"/>
      <c r="T214" s="53"/>
      <c r="U214" s="52"/>
      <c r="V214" s="52"/>
      <c r="W214" s="52"/>
      <c r="X214" s="52"/>
      <c r="Y214" s="52"/>
      <c r="Z214" s="52"/>
      <c r="AA214" s="52"/>
      <c r="AB214" s="53"/>
      <c r="AC214" s="52"/>
      <c r="AD214" s="64"/>
      <c r="AE214" s="52"/>
      <c r="AF214" s="52"/>
      <c r="AG214" s="52"/>
      <c r="AH214" s="52"/>
      <c r="AI214" s="52"/>
      <c r="AJ214" s="52"/>
      <c r="AK214" s="52"/>
      <c r="AL214" s="52"/>
      <c r="AM214" s="52"/>
      <c r="AN214" s="52"/>
      <c r="AO214" s="52"/>
      <c r="AP214" s="52"/>
      <c r="AQ214" s="52"/>
      <c r="AR214" s="52"/>
      <c r="AS214" s="52"/>
      <c r="AT214" s="53"/>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3"/>
      <c r="BY214" s="53"/>
      <c r="BZ214" s="53"/>
      <c r="CA214" s="53"/>
      <c r="CB214" s="53"/>
      <c r="CC214" s="52"/>
      <c r="CD214" s="64"/>
      <c r="CE214" s="51"/>
      <c r="CF214" s="70"/>
      <c r="CG214" s="71"/>
      <c r="CH214" s="51"/>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70"/>
      <c r="DO214" s="70"/>
      <c r="DP214" s="52"/>
      <c r="DQ214" s="74"/>
      <c r="DR214" s="74"/>
    </row>
    <row r="215" spans="1:122">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939</v>
      </c>
      <c r="B2" s="28"/>
      <c r="C2" s="28"/>
      <c r="D2" s="29"/>
      <c r="E2" s="30" t="s">
        <v>939</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27200451700</v>
      </c>
      <c r="C8" s="33"/>
      <c r="D8" s="33"/>
      <c r="E8" s="34" t="s">
        <v>465</v>
      </c>
      <c r="F8" s="36" t="str">
        <f>MIDB($E$2,9,11)</f>
        <v>27200451700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0013112</v>
      </c>
      <c r="C12" s="33"/>
      <c r="D12" s="33"/>
      <c r="E12" s="34" t="s">
        <v>469</v>
      </c>
      <c r="F12" s="36" t="str">
        <f>MIDB($E$2,20,7)</f>
        <v>0013112</v>
      </c>
      <c r="G12" s="34"/>
      <c r="H12" s="34"/>
    </row>
    <row r="13" spans="1:8">
      <c r="A13" s="33" t="s">
        <v>470</v>
      </c>
      <c r="B13" s="35" t="str">
        <f>MIDB($A$2,27,11)</f>
        <v>27200451701</v>
      </c>
      <c r="C13" s="33"/>
      <c r="D13" s="33"/>
      <c r="E13" s="34" t="s">
        <v>470</v>
      </c>
      <c r="F13" s="36" t="str">
        <f>MIDB($E$2,27,11)</f>
        <v>27200451701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0013112</v>
      </c>
      <c r="C17" s="33"/>
      <c r="D17" s="33"/>
      <c r="E17" s="34" t="s">
        <v>471</v>
      </c>
      <c r="F17" s="36" t="str">
        <f>MIDB($E$2,38,7)</f>
        <v>0013112</v>
      </c>
      <c r="G17" s="34"/>
      <c r="H17" s="34"/>
    </row>
    <row r="18" spans="1:8">
      <c r="A18" s="33" t="s">
        <v>472</v>
      </c>
      <c r="B18" s="35" t="str">
        <f>MIDB($A$2,45,8)</f>
        <v>     401</v>
      </c>
      <c r="C18" s="33"/>
      <c r="D18" s="33"/>
      <c r="E18" s="34" t="s">
        <v>472</v>
      </c>
      <c r="F18" s="36" t="str">
        <f>MIDB($E$2,45,8)</f>
        <v>     401</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0105</v>
      </c>
      <c r="C25" s="33"/>
      <c r="D25" s="33"/>
      <c r="E25" s="34" t="s">
        <v>479</v>
      </c>
      <c r="F25" s="36" t="str">
        <f>MIDB($E$2,65,4)</f>
        <v>0105</v>
      </c>
      <c r="G25" s="34"/>
      <c r="H25" s="34"/>
    </row>
    <row r="26" spans="1:8">
      <c r="A26" s="33" t="s">
        <v>480</v>
      </c>
      <c r="B26" s="33"/>
      <c r="C26" s="33"/>
      <c r="D26" s="33"/>
      <c r="E26" s="34" t="s">
        <v>480</v>
      </c>
      <c r="F26" s="34"/>
      <c r="G26" s="34"/>
      <c r="H26" s="34"/>
    </row>
    <row r="27" spans="1:8">
      <c r="A27" s="33" t="s">
        <v>481</v>
      </c>
      <c r="B27" s="35" t="str">
        <f>MIDB($A$2,69,4)</f>
        <v>0101</v>
      </c>
      <c r="C27" s="33"/>
      <c r="D27" s="33"/>
      <c r="E27" s="34" t="s">
        <v>481</v>
      </c>
      <c r="F27" s="36" t="str">
        <f>MIDB($A$2,69,4)</f>
        <v>0101</v>
      </c>
      <c r="G27" s="34"/>
      <c r="H27" s="34"/>
    </row>
    <row r="28" spans="1:8">
      <c r="A28" s="33" t="s">
        <v>480</v>
      </c>
      <c r="B28" s="33"/>
      <c r="C28" s="33"/>
      <c r="D28" s="33"/>
      <c r="E28" s="34" t="s">
        <v>480</v>
      </c>
      <c r="F28" s="34"/>
      <c r="G28" s="34"/>
      <c r="H28" s="34"/>
    </row>
    <row r="29" spans="1:8">
      <c r="A29" s="33" t="s">
        <v>482</v>
      </c>
      <c r="B29" s="37" t="str">
        <f>MIDB($A$2,73,1)</f>
        <v>7</v>
      </c>
      <c r="C29" s="33"/>
      <c r="D29" s="33"/>
      <c r="E29" s="34" t="s">
        <v>482</v>
      </c>
      <c r="F29" s="37" t="str">
        <f>MIDB($E$2,73,1)</f>
        <v>7</v>
      </c>
      <c r="G29" s="34"/>
      <c r="H29" s="34"/>
    </row>
    <row r="30" spans="1:8">
      <c r="A30" s="33" t="s">
        <v>483</v>
      </c>
      <c r="B30" s="37" t="str">
        <f>MIDB($A$2,74,1)</f>
        <v>7</v>
      </c>
      <c r="C30" s="33"/>
      <c r="D30" s="33"/>
      <c r="E30" s="34" t="s">
        <v>483</v>
      </c>
      <c r="F30" s="37" t="str">
        <f>MIDB($E$2,74,1)</f>
        <v>7</v>
      </c>
      <c r="G30" s="34"/>
      <c r="H30" s="34"/>
    </row>
    <row r="31" spans="1:8">
      <c r="A31" s="33" t="s">
        <v>484</v>
      </c>
      <c r="B31" s="37" t="str">
        <f>MIDB($A$2,75,1)</f>
        <v>7</v>
      </c>
      <c r="C31" s="33"/>
      <c r="D31" s="33"/>
      <c r="E31" s="34" t="s">
        <v>484</v>
      </c>
      <c r="F31" s="37" t="str">
        <f>MIDB($E$2,75,1)</f>
        <v>7</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007925</v>
      </c>
      <c r="C44" s="38"/>
      <c r="D44" s="38"/>
      <c r="E44" s="39" t="s">
        <v>495</v>
      </c>
      <c r="F44" s="36" t="str">
        <f>MIDB($E$2,105,6)</f>
        <v>007925</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 right="0.75" top="1" bottom="1" header="0.509027777777778" footer="0.509027777777778"/>
  <pageSetup paperSize="9" scale="56"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945</v>
      </c>
    </row>
    <row r="3" ht="30.75" spans="1:1">
      <c r="A3" s="23" t="s">
        <v>946</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947</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581</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582</v>
      </c>
      <c r="D70" s="76" t="s">
        <v>366</v>
      </c>
      <c r="E70" s="76" t="s">
        <v>583</v>
      </c>
      <c r="F70" s="76" t="s">
        <v>584</v>
      </c>
      <c r="G70" s="77">
        <v>1</v>
      </c>
      <c r="H70" s="77">
        <v>0</v>
      </c>
      <c r="I70" s="76" t="s">
        <v>234</v>
      </c>
      <c r="J70" s="76" t="s">
        <v>369</v>
      </c>
      <c r="K70" s="76" t="s">
        <v>369</v>
      </c>
      <c r="L70" s="75">
        <v>44874</v>
      </c>
      <c r="M70" s="76" t="s">
        <v>585</v>
      </c>
      <c r="N70" s="76" t="s">
        <v>366</v>
      </c>
      <c r="O70" s="77">
        <v>0</v>
      </c>
      <c r="P70" s="76" t="s">
        <v>586</v>
      </c>
      <c r="Q70" s="76" t="s">
        <v>372</v>
      </c>
      <c r="R70" s="77">
        <v>70</v>
      </c>
      <c r="S70" s="76" t="s">
        <v>587</v>
      </c>
      <c r="T70" s="77">
        <v>5</v>
      </c>
      <c r="U70" s="76" t="s">
        <v>584</v>
      </c>
      <c r="V70" s="76" t="s">
        <v>374</v>
      </c>
      <c r="W70" s="76" t="s">
        <v>234</v>
      </c>
      <c r="X70" s="76" t="s">
        <v>588</v>
      </c>
      <c r="Y70" s="76" t="s">
        <v>376</v>
      </c>
      <c r="Z70" s="76" t="s">
        <v>377</v>
      </c>
      <c r="AA70" s="76" t="s">
        <v>402</v>
      </c>
      <c r="AB70" s="77">
        <v>2230</v>
      </c>
      <c r="AC70" s="76" t="s">
        <v>379</v>
      </c>
      <c r="AD70" s="102">
        <v>44875.2566666667</v>
      </c>
      <c r="AE70" s="76" t="s">
        <v>403</v>
      </c>
      <c r="AF70" s="76" t="s">
        <v>381</v>
      </c>
      <c r="AG70" s="76" t="s">
        <v>212</v>
      </c>
      <c r="AH70" s="76" t="s">
        <v>213</v>
      </c>
      <c r="AI70" s="76" t="s">
        <v>404</v>
      </c>
      <c r="AJ70" s="76" t="s">
        <v>366</v>
      </c>
      <c r="AK70" s="76" t="s">
        <v>382</v>
      </c>
      <c r="AL70" s="76" t="s">
        <v>366</v>
      </c>
      <c r="AM70" s="76" t="s">
        <v>233</v>
      </c>
      <c r="AN70" s="76" t="s">
        <v>366</v>
      </c>
      <c r="AO70" s="76" t="s">
        <v>589</v>
      </c>
      <c r="AP70" s="76" t="s">
        <v>379</v>
      </c>
      <c r="AQ70" s="76" t="s">
        <v>383</v>
      </c>
      <c r="AR70" s="76" t="s">
        <v>366</v>
      </c>
      <c r="AS70" s="76" t="s">
        <v>366</v>
      </c>
      <c r="AT70" s="77">
        <v>0</v>
      </c>
      <c r="AU70" s="76" t="s">
        <v>366</v>
      </c>
      <c r="AV70" s="76" t="s">
        <v>366</v>
      </c>
      <c r="AW70" s="76" t="s">
        <v>366</v>
      </c>
      <c r="AX70" s="76" t="s">
        <v>870</v>
      </c>
      <c r="AY70" s="76" t="s">
        <v>871</v>
      </c>
      <c r="AZ70" s="76" t="s">
        <v>232</v>
      </c>
      <c r="BA70" s="76" t="s">
        <v>379</v>
      </c>
      <c r="BB70" s="76" t="s">
        <v>382</v>
      </c>
      <c r="BC70" s="76" t="s">
        <v>872</v>
      </c>
      <c r="BD70" s="76" t="s">
        <v>382</v>
      </c>
      <c r="BE70" s="76" t="s">
        <v>387</v>
      </c>
      <c r="BF70" s="76" t="s">
        <v>387</v>
      </c>
      <c r="BG70" s="76" t="s">
        <v>240</v>
      </c>
      <c r="BH70" s="76" t="s">
        <v>234</v>
      </c>
      <c r="BI70" s="76" t="s">
        <v>234</v>
      </c>
      <c r="BJ70" s="76" t="s">
        <v>234</v>
      </c>
      <c r="BK70" s="76" t="s">
        <v>234</v>
      </c>
      <c r="BL70" s="76" t="s">
        <v>399</v>
      </c>
      <c r="BM70" s="76" t="s">
        <v>399</v>
      </c>
      <c r="BN70" s="76" t="s">
        <v>399</v>
      </c>
      <c r="BO70" s="76" t="s">
        <v>366</v>
      </c>
      <c r="BP70" s="76" t="s">
        <v>366</v>
      </c>
      <c r="BQ70" s="76" t="s">
        <v>366</v>
      </c>
      <c r="BR70" s="76" t="s">
        <v>388</v>
      </c>
      <c r="BS70" s="76" t="s">
        <v>382</v>
      </c>
      <c r="BT70" s="76" t="s">
        <v>388</v>
      </c>
      <c r="BU70" s="76" t="s">
        <v>382</v>
      </c>
      <c r="BV70" s="76" t="s">
        <v>523</v>
      </c>
      <c r="BW70" s="76" t="s">
        <v>590</v>
      </c>
      <c r="BX70" s="77">
        <v>1</v>
      </c>
      <c r="BY70" s="77">
        <v>96570</v>
      </c>
      <c r="BZ70" s="77">
        <v>0</v>
      </c>
      <c r="CA70" s="77">
        <v>4</v>
      </c>
      <c r="CB70" s="77">
        <v>12</v>
      </c>
      <c r="CC70" s="76" t="s">
        <v>219</v>
      </c>
      <c r="CD70" s="102">
        <v>45079.6967476852</v>
      </c>
      <c r="CE70" s="75" t="s">
        <v>389</v>
      </c>
      <c r="CF70" s="103">
        <v>45079.6954271644</v>
      </c>
      <c r="CG70" s="104">
        <v>0.695416666666667</v>
      </c>
      <c r="CH70" s="75" t="s">
        <v>389</v>
      </c>
      <c r="CI70" s="76" t="s">
        <v>390</v>
      </c>
      <c r="CJ70" s="76" t="s">
        <v>234</v>
      </c>
      <c r="CK70" s="76" t="s">
        <v>234</v>
      </c>
      <c r="CL70" s="76" t="s">
        <v>225</v>
      </c>
      <c r="CM70" s="76" t="s">
        <v>225</v>
      </c>
      <c r="CN70" s="76" t="s">
        <v>366</v>
      </c>
      <c r="CO70" s="76" t="s">
        <v>225</v>
      </c>
      <c r="CP70" s="76" t="s">
        <v>391</v>
      </c>
      <c r="CQ70" s="76" t="s">
        <v>225</v>
      </c>
      <c r="CR70" s="76" t="s">
        <v>225</v>
      </c>
      <c r="CS70" s="76" t="s">
        <v>229</v>
      </c>
      <c r="CT70" s="76" t="s">
        <v>234</v>
      </c>
      <c r="CU70" s="76" t="s">
        <v>225</v>
      </c>
      <c r="CV70" s="76" t="s">
        <v>234</v>
      </c>
      <c r="CW70" s="76" t="s">
        <v>225</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45079.695891412</v>
      </c>
      <c r="DO70" s="103">
        <v>45079.6954271644</v>
      </c>
      <c r="DP70" s="76" t="s">
        <v>873</v>
      </c>
    </row>
    <row r="71" spans="1:120">
      <c r="A71" s="75">
        <v>44874</v>
      </c>
      <c r="B71" s="75">
        <v>44874</v>
      </c>
      <c r="C71" s="76" t="s">
        <v>582</v>
      </c>
      <c r="D71" s="76" t="s">
        <v>366</v>
      </c>
      <c r="E71" s="76" t="s">
        <v>583</v>
      </c>
      <c r="F71" s="76" t="s">
        <v>591</v>
      </c>
      <c r="G71" s="77">
        <v>1</v>
      </c>
      <c r="H71" s="77">
        <v>0</v>
      </c>
      <c r="I71" s="76" t="s">
        <v>234</v>
      </c>
      <c r="J71" s="76" t="s">
        <v>369</v>
      </c>
      <c r="K71" s="76" t="s">
        <v>369</v>
      </c>
      <c r="L71" s="75">
        <v>44874</v>
      </c>
      <c r="M71" s="76" t="s">
        <v>585</v>
      </c>
      <c r="N71" s="76" t="s">
        <v>366</v>
      </c>
      <c r="O71" s="77">
        <v>0</v>
      </c>
      <c r="P71" s="76" t="s">
        <v>586</v>
      </c>
      <c r="Q71" s="76" t="s">
        <v>372</v>
      </c>
      <c r="R71" s="77">
        <v>70</v>
      </c>
      <c r="S71" s="76" t="s">
        <v>587</v>
      </c>
      <c r="T71" s="77">
        <v>5</v>
      </c>
      <c r="U71" s="76" t="s">
        <v>591</v>
      </c>
      <c r="V71" s="76" t="s">
        <v>374</v>
      </c>
      <c r="W71" s="76" t="s">
        <v>234</v>
      </c>
      <c r="X71" s="76" t="s">
        <v>588</v>
      </c>
      <c r="Y71" s="76" t="s">
        <v>376</v>
      </c>
      <c r="Z71" s="76" t="s">
        <v>377</v>
      </c>
      <c r="AA71" s="76" t="s">
        <v>518</v>
      </c>
      <c r="AB71" s="77">
        <v>2230</v>
      </c>
      <c r="AC71" s="76" t="s">
        <v>379</v>
      </c>
      <c r="AD71" s="102">
        <v>44875.2566666667</v>
      </c>
      <c r="AE71" s="76" t="s">
        <v>380</v>
      </c>
      <c r="AF71" s="76" t="s">
        <v>381</v>
      </c>
      <c r="AG71" s="76" t="s">
        <v>212</v>
      </c>
      <c r="AH71" s="76" t="s">
        <v>213</v>
      </c>
      <c r="AI71" s="76" t="s">
        <v>210</v>
      </c>
      <c r="AJ71" s="76" t="s">
        <v>366</v>
      </c>
      <c r="AK71" s="76" t="s">
        <v>382</v>
      </c>
      <c r="AL71" s="76" t="s">
        <v>366</v>
      </c>
      <c r="AM71" s="76" t="s">
        <v>233</v>
      </c>
      <c r="AN71" s="76" t="s">
        <v>366</v>
      </c>
      <c r="AO71" s="76" t="s">
        <v>589</v>
      </c>
      <c r="AP71" s="76" t="s">
        <v>379</v>
      </c>
      <c r="AQ71" s="76" t="s">
        <v>383</v>
      </c>
      <c r="AR71" s="76" t="s">
        <v>366</v>
      </c>
      <c r="AS71" s="76" t="s">
        <v>366</v>
      </c>
      <c r="AT71" s="77">
        <v>0</v>
      </c>
      <c r="AU71" s="76" t="s">
        <v>366</v>
      </c>
      <c r="AV71" s="76" t="s">
        <v>366</v>
      </c>
      <c r="AW71" s="76" t="s">
        <v>366</v>
      </c>
      <c r="AX71" s="76" t="s">
        <v>862</v>
      </c>
      <c r="AY71" s="76" t="s">
        <v>863</v>
      </c>
      <c r="AZ71" s="76" t="s">
        <v>232</v>
      </c>
      <c r="BA71" s="76" t="s">
        <v>379</v>
      </c>
      <c r="BB71" s="76" t="s">
        <v>382</v>
      </c>
      <c r="BC71" s="76" t="s">
        <v>864</v>
      </c>
      <c r="BD71" s="76" t="s">
        <v>382</v>
      </c>
      <c r="BE71" s="76" t="s">
        <v>415</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388</v>
      </c>
      <c r="BS71" s="76" t="s">
        <v>382</v>
      </c>
      <c r="BT71" s="76" t="s">
        <v>388</v>
      </c>
      <c r="BU71" s="76" t="s">
        <v>382</v>
      </c>
      <c r="BV71" s="76" t="s">
        <v>523</v>
      </c>
      <c r="BW71" s="76" t="s">
        <v>590</v>
      </c>
      <c r="BX71" s="77">
        <v>1</v>
      </c>
      <c r="BY71" s="77">
        <v>96570</v>
      </c>
      <c r="BZ71" s="77">
        <v>0</v>
      </c>
      <c r="CA71" s="77">
        <v>4</v>
      </c>
      <c r="CB71" s="77">
        <v>4</v>
      </c>
      <c r="CC71" s="76" t="s">
        <v>219</v>
      </c>
      <c r="CD71" s="102">
        <v>45079.6967476852</v>
      </c>
      <c r="CE71" s="75" t="s">
        <v>389</v>
      </c>
      <c r="CF71" s="103">
        <v>45079.6954271875</v>
      </c>
      <c r="CG71" s="104">
        <v>0.695416666666667</v>
      </c>
      <c r="CH71" s="75" t="s">
        <v>389</v>
      </c>
      <c r="CI71" s="76" t="s">
        <v>390</v>
      </c>
      <c r="CJ71" s="76" t="s">
        <v>234</v>
      </c>
      <c r="CK71" s="76" t="s">
        <v>234</v>
      </c>
      <c r="CL71" s="76" t="s">
        <v>225</v>
      </c>
      <c r="CM71" s="76" t="s">
        <v>225</v>
      </c>
      <c r="CN71" s="76" t="s">
        <v>366</v>
      </c>
      <c r="CO71" s="76" t="s">
        <v>225</v>
      </c>
      <c r="CP71" s="76" t="s">
        <v>391</v>
      </c>
      <c r="CQ71" s="76" t="s">
        <v>240</v>
      </c>
      <c r="CR71" s="76" t="s">
        <v>225</v>
      </c>
      <c r="CS71" s="76" t="s">
        <v>229</v>
      </c>
      <c r="CT71" s="76" t="s">
        <v>234</v>
      </c>
      <c r="CU71" s="76" t="s">
        <v>225</v>
      </c>
      <c r="CV71" s="76" t="s">
        <v>234</v>
      </c>
      <c r="CW71" s="76" t="s">
        <v>225</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45079.6958914583</v>
      </c>
      <c r="DO71" s="103">
        <v>45079.6954271875</v>
      </c>
      <c r="DP71" s="76" t="s">
        <v>865</v>
      </c>
    </row>
    <row r="72" spans="1:120">
      <c r="A72" s="75">
        <v>44874</v>
      </c>
      <c r="B72" s="75">
        <v>44874</v>
      </c>
      <c r="C72" s="76" t="s">
        <v>582</v>
      </c>
      <c r="D72" s="76" t="s">
        <v>366</v>
      </c>
      <c r="E72" s="76" t="s">
        <v>583</v>
      </c>
      <c r="F72" s="76" t="s">
        <v>592</v>
      </c>
      <c r="G72" s="77">
        <v>1</v>
      </c>
      <c r="H72" s="77">
        <v>0</v>
      </c>
      <c r="I72" s="76" t="s">
        <v>234</v>
      </c>
      <c r="J72" s="76" t="s">
        <v>369</v>
      </c>
      <c r="K72" s="76" t="s">
        <v>369</v>
      </c>
      <c r="L72" s="75">
        <v>44874</v>
      </c>
      <c r="M72" s="76" t="s">
        <v>585</v>
      </c>
      <c r="N72" s="76" t="s">
        <v>366</v>
      </c>
      <c r="O72" s="77">
        <v>0</v>
      </c>
      <c r="P72" s="76" t="s">
        <v>586</v>
      </c>
      <c r="Q72" s="76" t="s">
        <v>372</v>
      </c>
      <c r="R72" s="77">
        <v>70</v>
      </c>
      <c r="S72" s="76" t="s">
        <v>587</v>
      </c>
      <c r="T72" s="77">
        <v>5</v>
      </c>
      <c r="U72" s="76" t="s">
        <v>592</v>
      </c>
      <c r="V72" s="76" t="s">
        <v>374</v>
      </c>
      <c r="W72" s="76" t="s">
        <v>234</v>
      </c>
      <c r="X72" s="76" t="s">
        <v>588</v>
      </c>
      <c r="Y72" s="76" t="s">
        <v>376</v>
      </c>
      <c r="Z72" s="76" t="s">
        <v>377</v>
      </c>
      <c r="AA72" s="76" t="s">
        <v>394</v>
      </c>
      <c r="AB72" s="77">
        <v>2230</v>
      </c>
      <c r="AC72" s="76" t="s">
        <v>379</v>
      </c>
      <c r="AD72" s="102">
        <v>44875.2566666667</v>
      </c>
      <c r="AE72" s="76" t="s">
        <v>395</v>
      </c>
      <c r="AF72" s="76" t="s">
        <v>381</v>
      </c>
      <c r="AG72" s="76" t="s">
        <v>212</v>
      </c>
      <c r="AH72" s="76" t="s">
        <v>213</v>
      </c>
      <c r="AI72" s="76" t="s">
        <v>210</v>
      </c>
      <c r="AJ72" s="76" t="s">
        <v>366</v>
      </c>
      <c r="AK72" s="76" t="s">
        <v>382</v>
      </c>
      <c r="AL72" s="76" t="s">
        <v>366</v>
      </c>
      <c r="AM72" s="76" t="s">
        <v>233</v>
      </c>
      <c r="AN72" s="76" t="s">
        <v>366</v>
      </c>
      <c r="AO72" s="76" t="s">
        <v>589</v>
      </c>
      <c r="AP72" s="76" t="s">
        <v>379</v>
      </c>
      <c r="AQ72" s="76" t="s">
        <v>383</v>
      </c>
      <c r="AR72" s="76" t="s">
        <v>366</v>
      </c>
      <c r="AS72" s="76" t="s">
        <v>366</v>
      </c>
      <c r="AT72" s="77">
        <v>0</v>
      </c>
      <c r="AU72" s="76" t="s">
        <v>366</v>
      </c>
      <c r="AV72" s="76" t="s">
        <v>366</v>
      </c>
      <c r="AW72" s="76" t="s">
        <v>366</v>
      </c>
      <c r="AX72" s="76" t="s">
        <v>866</v>
      </c>
      <c r="AY72" s="76" t="s">
        <v>867</v>
      </c>
      <c r="AZ72" s="76" t="s">
        <v>232</v>
      </c>
      <c r="BA72" s="76" t="s">
        <v>379</v>
      </c>
      <c r="BB72" s="76" t="s">
        <v>382</v>
      </c>
      <c r="BC72" s="76" t="s">
        <v>868</v>
      </c>
      <c r="BD72" s="76" t="s">
        <v>382</v>
      </c>
      <c r="BE72" s="76" t="s">
        <v>387</v>
      </c>
      <c r="BF72" s="76" t="s">
        <v>387</v>
      </c>
      <c r="BG72" s="76" t="s">
        <v>240</v>
      </c>
      <c r="BH72" s="76" t="s">
        <v>234</v>
      </c>
      <c r="BI72" s="76" t="s">
        <v>234</v>
      </c>
      <c r="BJ72" s="76" t="s">
        <v>234</v>
      </c>
      <c r="BK72" s="76" t="s">
        <v>234</v>
      </c>
      <c r="BL72" s="76" t="s">
        <v>529</v>
      </c>
      <c r="BM72" s="76" t="s">
        <v>529</v>
      </c>
      <c r="BN72" s="76" t="s">
        <v>529</v>
      </c>
      <c r="BO72" s="76" t="s">
        <v>366</v>
      </c>
      <c r="BP72" s="76" t="s">
        <v>366</v>
      </c>
      <c r="BQ72" s="76" t="s">
        <v>366</v>
      </c>
      <c r="BR72" s="76" t="s">
        <v>388</v>
      </c>
      <c r="BS72" s="76" t="s">
        <v>382</v>
      </c>
      <c r="BT72" s="76" t="s">
        <v>388</v>
      </c>
      <c r="BU72" s="76" t="s">
        <v>382</v>
      </c>
      <c r="BV72" s="76" t="s">
        <v>523</v>
      </c>
      <c r="BW72" s="76" t="s">
        <v>590</v>
      </c>
      <c r="BX72" s="77">
        <v>1</v>
      </c>
      <c r="BY72" s="77">
        <v>96570</v>
      </c>
      <c r="BZ72" s="77">
        <v>0</v>
      </c>
      <c r="CA72" s="77">
        <v>4</v>
      </c>
      <c r="CB72" s="77">
        <v>13</v>
      </c>
      <c r="CC72" s="76" t="s">
        <v>219</v>
      </c>
      <c r="CD72" s="102">
        <v>45079.6967476852</v>
      </c>
      <c r="CE72" s="75" t="s">
        <v>389</v>
      </c>
      <c r="CF72" s="103">
        <v>45079.6954271296</v>
      </c>
      <c r="CG72" s="104">
        <v>0.695416666666667</v>
      </c>
      <c r="CH72" s="75" t="s">
        <v>389</v>
      </c>
      <c r="CI72" s="76" t="s">
        <v>390</v>
      </c>
      <c r="CJ72" s="76" t="s">
        <v>234</v>
      </c>
      <c r="CK72" s="76" t="s">
        <v>234</v>
      </c>
      <c r="CL72" s="76" t="s">
        <v>225</v>
      </c>
      <c r="CM72" s="76" t="s">
        <v>225</v>
      </c>
      <c r="CN72" s="76" t="s">
        <v>366</v>
      </c>
      <c r="CO72" s="76" t="s">
        <v>225</v>
      </c>
      <c r="CP72" s="76" t="s">
        <v>391</v>
      </c>
      <c r="CQ72" s="76" t="s">
        <v>225</v>
      </c>
      <c r="CR72" s="76" t="s">
        <v>234</v>
      </c>
      <c r="CS72" s="76" t="s">
        <v>229</v>
      </c>
      <c r="CT72" s="76" t="s">
        <v>234</v>
      </c>
      <c r="CU72" s="76" t="s">
        <v>225</v>
      </c>
      <c r="CV72" s="76" t="s">
        <v>234</v>
      </c>
      <c r="CW72" s="76" t="s">
        <v>225</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45079.6958913657</v>
      </c>
      <c r="DO72" s="103">
        <v>45079.6954271296</v>
      </c>
      <c r="DP72" s="76" t="s">
        <v>869</v>
      </c>
    </row>
    <row r="73" spans="1:120">
      <c r="A73" s="75">
        <v>44874</v>
      </c>
      <c r="B73" s="75">
        <v>44874</v>
      </c>
      <c r="C73" s="76" t="s">
        <v>582</v>
      </c>
      <c r="D73" s="76" t="s">
        <v>366</v>
      </c>
      <c r="E73" s="76" t="s">
        <v>583</v>
      </c>
      <c r="F73" s="76" t="s">
        <v>241</v>
      </c>
      <c r="G73" s="77">
        <v>1</v>
      </c>
      <c r="H73" s="77">
        <v>0</v>
      </c>
      <c r="I73" s="76" t="s">
        <v>234</v>
      </c>
      <c r="J73" s="76" t="s">
        <v>369</v>
      </c>
      <c r="K73" s="76" t="s">
        <v>369</v>
      </c>
      <c r="L73" s="75">
        <v>44874</v>
      </c>
      <c r="M73" s="76" t="s">
        <v>585</v>
      </c>
      <c r="N73" s="76" t="s">
        <v>366</v>
      </c>
      <c r="O73" s="77">
        <v>0</v>
      </c>
      <c r="P73" s="76" t="s">
        <v>586</v>
      </c>
      <c r="Q73" s="76" t="s">
        <v>372</v>
      </c>
      <c r="R73" s="77">
        <v>70</v>
      </c>
      <c r="S73" s="76" t="s">
        <v>587</v>
      </c>
      <c r="T73" s="77">
        <v>5</v>
      </c>
      <c r="U73" s="76" t="s">
        <v>241</v>
      </c>
      <c r="V73" s="76" t="s">
        <v>374</v>
      </c>
      <c r="W73" s="76" t="s">
        <v>234</v>
      </c>
      <c r="X73" s="76" t="s">
        <v>588</v>
      </c>
      <c r="Y73" s="76" t="s">
        <v>376</v>
      </c>
      <c r="Z73" s="76" t="s">
        <v>377</v>
      </c>
      <c r="AA73" s="76" t="s">
        <v>593</v>
      </c>
      <c r="AB73" s="77">
        <v>2230</v>
      </c>
      <c r="AC73" s="76" t="s">
        <v>594</v>
      </c>
      <c r="AD73" s="102">
        <v>44875.2566666667</v>
      </c>
      <c r="AE73" s="76" t="s">
        <v>410</v>
      </c>
      <c r="AF73" s="76" t="s">
        <v>381</v>
      </c>
      <c r="AG73" s="76" t="s">
        <v>212</v>
      </c>
      <c r="AH73" s="76" t="s">
        <v>213</v>
      </c>
      <c r="AI73" s="76" t="s">
        <v>210</v>
      </c>
      <c r="AJ73" s="76" t="s">
        <v>366</v>
      </c>
      <c r="AK73" s="76" t="s">
        <v>382</v>
      </c>
      <c r="AL73" s="76" t="s">
        <v>366</v>
      </c>
      <c r="AM73" s="76" t="s">
        <v>233</v>
      </c>
      <c r="AN73" s="76" t="s">
        <v>366</v>
      </c>
      <c r="AO73" s="76" t="s">
        <v>589</v>
      </c>
      <c r="AP73" s="76" t="s">
        <v>379</v>
      </c>
      <c r="AQ73" s="76" t="s">
        <v>411</v>
      </c>
      <c r="AR73" s="76" t="s">
        <v>366</v>
      </c>
      <c r="AS73" s="76" t="s">
        <v>366</v>
      </c>
      <c r="AT73" s="77">
        <v>0</v>
      </c>
      <c r="AU73" s="76" t="s">
        <v>366</v>
      </c>
      <c r="AV73" s="76" t="s">
        <v>366</v>
      </c>
      <c r="AW73" s="76" t="s">
        <v>366</v>
      </c>
      <c r="AX73" s="76" t="s">
        <v>874</v>
      </c>
      <c r="AY73" s="76" t="s">
        <v>875</v>
      </c>
      <c r="AZ73" s="76" t="s">
        <v>232</v>
      </c>
      <c r="BA73" s="76" t="s">
        <v>379</v>
      </c>
      <c r="BB73" s="76" t="s">
        <v>382</v>
      </c>
      <c r="BC73" s="76" t="s">
        <v>876</v>
      </c>
      <c r="BD73" s="76" t="s">
        <v>382</v>
      </c>
      <c r="BE73" s="76" t="s">
        <v>415</v>
      </c>
      <c r="BF73" s="76" t="s">
        <v>387</v>
      </c>
      <c r="BG73" s="76" t="s">
        <v>240</v>
      </c>
      <c r="BH73" s="76" t="s">
        <v>234</v>
      </c>
      <c r="BI73" s="76" t="s">
        <v>234</v>
      </c>
      <c r="BJ73" s="76" t="s">
        <v>234</v>
      </c>
      <c r="BK73" s="76" t="s">
        <v>234</v>
      </c>
      <c r="BL73" s="76" t="s">
        <v>529</v>
      </c>
      <c r="BM73" s="76" t="s">
        <v>529</v>
      </c>
      <c r="BN73" s="76" t="s">
        <v>529</v>
      </c>
      <c r="BO73" s="76" t="s">
        <v>366</v>
      </c>
      <c r="BP73" s="76" t="s">
        <v>366</v>
      </c>
      <c r="BQ73" s="76" t="s">
        <v>366</v>
      </c>
      <c r="BR73" s="76" t="s">
        <v>388</v>
      </c>
      <c r="BS73" s="76" t="s">
        <v>382</v>
      </c>
      <c r="BT73" s="76" t="s">
        <v>388</v>
      </c>
      <c r="BU73" s="76" t="s">
        <v>382</v>
      </c>
      <c r="BV73" s="76" t="s">
        <v>523</v>
      </c>
      <c r="BW73" s="76" t="s">
        <v>590</v>
      </c>
      <c r="BX73" s="77">
        <v>1</v>
      </c>
      <c r="BY73" s="77">
        <v>96570</v>
      </c>
      <c r="BZ73" s="77">
        <v>0</v>
      </c>
      <c r="CA73" s="77">
        <v>2</v>
      </c>
      <c r="CB73" s="77">
        <v>17</v>
      </c>
      <c r="CC73" s="76" t="s">
        <v>219</v>
      </c>
      <c r="CD73" s="102">
        <v>45079.6967476852</v>
      </c>
      <c r="CE73" s="75" t="s">
        <v>389</v>
      </c>
      <c r="CF73" s="103">
        <v>45079.6954272338</v>
      </c>
      <c r="CG73" s="104">
        <v>0.695416666666667</v>
      </c>
      <c r="CH73" s="75" t="s">
        <v>389</v>
      </c>
      <c r="CI73" s="76" t="s">
        <v>390</v>
      </c>
      <c r="CJ73" s="76" t="s">
        <v>234</v>
      </c>
      <c r="CK73" s="76" t="s">
        <v>234</v>
      </c>
      <c r="CL73" s="76" t="s">
        <v>225</v>
      </c>
      <c r="CM73" s="76" t="s">
        <v>225</v>
      </c>
      <c r="CN73" s="76" t="s">
        <v>366</v>
      </c>
      <c r="CO73" s="76" t="s">
        <v>225</v>
      </c>
      <c r="CP73" s="76" t="s">
        <v>391</v>
      </c>
      <c r="CQ73" s="76" t="s">
        <v>240</v>
      </c>
      <c r="CR73" s="76" t="s">
        <v>234</v>
      </c>
      <c r="CS73" s="76" t="s">
        <v>229</v>
      </c>
      <c r="CT73" s="76" t="s">
        <v>234</v>
      </c>
      <c r="CU73" s="76" t="s">
        <v>225</v>
      </c>
      <c r="CV73" s="76" t="s">
        <v>234</v>
      </c>
      <c r="CW73" s="76" t="s">
        <v>225</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45079.6958915856</v>
      </c>
      <c r="DO73" s="103">
        <v>45079.6954272338</v>
      </c>
      <c r="DP73" s="76" t="s">
        <v>877</v>
      </c>
    </row>
    <row r="74" spans="1:122">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4"/>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4"/>
      <c r="CE74" s="51"/>
      <c r="CF74" s="70"/>
      <c r="CG74" s="71"/>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0"/>
      <c r="DO74" s="70"/>
      <c r="DP74" s="52"/>
      <c r="DQ74" s="74"/>
      <c r="DR74" s="74"/>
    </row>
    <row r="75" s="41" customFormat="1" spans="1:122">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row>
    <row r="76" s="41" customFormat="1" ht="30.75" spans="1:1">
      <c r="A76" s="23" t="s">
        <v>948</v>
      </c>
    </row>
    <row r="77" s="41" customFormat="1"/>
    <row r="78" s="41" customFormat="1" spans="1:3">
      <c r="A78" s="40" t="s">
        <v>949</v>
      </c>
      <c r="B78" s="40"/>
      <c r="C78" s="40"/>
    </row>
    <row r="79" s="41" customFormat="1" spans="1:122">
      <c r="A79" s="106"/>
      <c r="B79" s="107" t="s">
        <v>950</v>
      </c>
      <c r="C79" s="107"/>
      <c r="D79" s="52"/>
      <c r="E79" s="52"/>
      <c r="F79" s="52"/>
      <c r="G79" s="53"/>
      <c r="H79" s="53"/>
      <c r="I79" s="52"/>
      <c r="J79" s="52"/>
      <c r="K79" s="52"/>
      <c r="L79" s="51"/>
      <c r="M79" s="52"/>
      <c r="N79" s="52"/>
      <c r="O79" s="53"/>
      <c r="P79" s="52"/>
      <c r="Q79" s="52"/>
      <c r="R79" s="53"/>
      <c r="S79" s="52"/>
      <c r="T79" s="53"/>
      <c r="U79" s="52"/>
      <c r="V79" s="52"/>
      <c r="W79" s="52"/>
      <c r="X79" s="52"/>
      <c r="Y79" s="52"/>
      <c r="Z79" s="52"/>
      <c r="AA79" s="52"/>
      <c r="AB79" s="53"/>
      <c r="AC79" s="52"/>
      <c r="AD79" s="64"/>
      <c r="AE79" s="52"/>
      <c r="AF79" s="52"/>
      <c r="AG79" s="52"/>
      <c r="AH79" s="52"/>
      <c r="AI79" s="52"/>
      <c r="AJ79" s="52"/>
      <c r="AK79" s="52"/>
      <c r="AL79" s="52"/>
      <c r="AM79" s="52"/>
      <c r="AN79" s="52"/>
      <c r="AO79" s="52"/>
      <c r="AP79" s="52"/>
      <c r="AQ79" s="52"/>
      <c r="AR79" s="52"/>
      <c r="AS79" s="52"/>
      <c r="AT79" s="53"/>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3"/>
      <c r="BY79" s="53"/>
      <c r="BZ79" s="53"/>
      <c r="CA79" s="53"/>
      <c r="CB79" s="53"/>
      <c r="CC79" s="52"/>
      <c r="CD79" s="64"/>
      <c r="CE79" s="51"/>
      <c r="CF79" s="70"/>
      <c r="CG79" s="71"/>
      <c r="CH79" s="51"/>
      <c r="CI79" s="52"/>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70"/>
      <c r="DO79" s="70"/>
      <c r="DP79" s="52"/>
      <c r="DQ79" s="74"/>
      <c r="DR79" s="74"/>
    </row>
    <row r="80" s="41" customFormat="1" spans="1:122">
      <c r="A80" s="106"/>
      <c r="B80" s="107" t="s">
        <v>598</v>
      </c>
      <c r="C80" s="107"/>
      <c r="D80" s="52"/>
      <c r="E80" s="52"/>
      <c r="F80" s="52"/>
      <c r="G80" s="53"/>
      <c r="H80" s="53"/>
      <c r="I80" s="52"/>
      <c r="J80" s="52"/>
      <c r="K80" s="52"/>
      <c r="L80" s="51"/>
      <c r="M80" s="52"/>
      <c r="N80" s="52"/>
      <c r="O80" s="53"/>
      <c r="P80" s="52"/>
      <c r="Q80" s="52"/>
      <c r="R80" s="53"/>
      <c r="S80" s="52"/>
      <c r="T80" s="53"/>
      <c r="U80" s="52"/>
      <c r="V80" s="52"/>
      <c r="W80" s="52"/>
      <c r="X80" s="52"/>
      <c r="Y80" s="52"/>
      <c r="Z80" s="52"/>
      <c r="AA80" s="52"/>
      <c r="AB80" s="53"/>
      <c r="AC80" s="52"/>
      <c r="AD80" s="64"/>
      <c r="AE80" s="52"/>
      <c r="AF80" s="52"/>
      <c r="AG80" s="52"/>
      <c r="AH80" s="52"/>
      <c r="AI80" s="52"/>
      <c r="AJ80" s="52"/>
      <c r="AK80" s="52"/>
      <c r="AL80" s="52"/>
      <c r="AM80" s="52"/>
      <c r="AN80" s="52"/>
      <c r="AO80" s="52"/>
      <c r="AP80" s="52"/>
      <c r="AQ80" s="52"/>
      <c r="AR80" s="52"/>
      <c r="AS80" s="52"/>
      <c r="AT80" s="53"/>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3"/>
      <c r="BY80" s="53"/>
      <c r="BZ80" s="53"/>
      <c r="CA80" s="53"/>
      <c r="CB80" s="53"/>
      <c r="CC80" s="52"/>
      <c r="CD80" s="64"/>
      <c r="CE80" s="51"/>
      <c r="CF80" s="70"/>
      <c r="CG80" s="71"/>
      <c r="CH80" s="51"/>
      <c r="CI80" s="52"/>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70"/>
      <c r="DO80" s="70"/>
      <c r="DP80" s="52"/>
      <c r="DQ80" s="74"/>
      <c r="DR80" s="74"/>
    </row>
    <row r="81" s="41" customFormat="1" spans="1:122">
      <c r="A81" s="106"/>
      <c r="B81" s="107" t="s">
        <v>599</v>
      </c>
      <c r="C81" s="107"/>
      <c r="D81" s="52"/>
      <c r="E81" s="52"/>
      <c r="F81" s="52"/>
      <c r="G81" s="53"/>
      <c r="H81" s="53"/>
      <c r="I81" s="52"/>
      <c r="J81" s="52"/>
      <c r="K81" s="52"/>
      <c r="L81" s="51"/>
      <c r="M81" s="52"/>
      <c r="N81" s="52"/>
      <c r="O81" s="53"/>
      <c r="P81" s="52"/>
      <c r="Q81" s="52"/>
      <c r="R81" s="53"/>
      <c r="S81" s="52"/>
      <c r="T81" s="53"/>
      <c r="U81" s="52"/>
      <c r="V81" s="52"/>
      <c r="W81" s="52"/>
      <c r="X81" s="52"/>
      <c r="Y81" s="52"/>
      <c r="Z81" s="52"/>
      <c r="AA81" s="52"/>
      <c r="AB81" s="53"/>
      <c r="AC81" s="52"/>
      <c r="AD81" s="64"/>
      <c r="AE81" s="52"/>
      <c r="AF81" s="52"/>
      <c r="AG81" s="52"/>
      <c r="AH81" s="52"/>
      <c r="AI81" s="52"/>
      <c r="AJ81" s="52"/>
      <c r="AK81" s="52"/>
      <c r="AL81" s="52"/>
      <c r="AM81" s="52"/>
      <c r="AN81" s="52"/>
      <c r="AO81" s="52"/>
      <c r="AP81" s="52"/>
      <c r="AQ81" s="52"/>
      <c r="AR81" s="52"/>
      <c r="AS81" s="52"/>
      <c r="AT81" s="53"/>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3"/>
      <c r="BY81" s="53"/>
      <c r="BZ81" s="53"/>
      <c r="CA81" s="53"/>
      <c r="CB81" s="53"/>
      <c r="CC81" s="52"/>
      <c r="CD81" s="64"/>
      <c r="CE81" s="51"/>
      <c r="CF81" s="70"/>
      <c r="CG81" s="71"/>
      <c r="CH81" s="51"/>
      <c r="CI81" s="52"/>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70"/>
      <c r="DO81" s="70"/>
      <c r="DP81" s="52"/>
      <c r="DQ81" s="74"/>
      <c r="DR81" s="74"/>
    </row>
    <row r="82" s="41" customFormat="1" spans="1:122">
      <c r="A82" s="106"/>
      <c r="B82" s="107" t="s">
        <v>951</v>
      </c>
      <c r="C82" s="107"/>
      <c r="D82" s="52"/>
      <c r="E82" s="52"/>
      <c r="F82" s="52"/>
      <c r="G82" s="53"/>
      <c r="H82" s="53"/>
      <c r="I82" s="52"/>
      <c r="J82" s="52"/>
      <c r="K82" s="52"/>
      <c r="L82" s="51"/>
      <c r="M82" s="52"/>
      <c r="N82" s="52"/>
      <c r="O82" s="53"/>
      <c r="P82" s="52"/>
      <c r="Q82" s="52"/>
      <c r="R82" s="53"/>
      <c r="S82" s="52"/>
      <c r="T82" s="53"/>
      <c r="U82" s="52"/>
      <c r="V82" s="52"/>
      <c r="W82" s="52"/>
      <c r="X82" s="52"/>
      <c r="Y82" s="52"/>
      <c r="Z82" s="52"/>
      <c r="AA82" s="52"/>
      <c r="AB82" s="53"/>
      <c r="AC82" s="52"/>
      <c r="AD82" s="64"/>
      <c r="AE82" s="52"/>
      <c r="AF82" s="52"/>
      <c r="AG82" s="52"/>
      <c r="AH82" s="52"/>
      <c r="AI82" s="52"/>
      <c r="AJ82" s="52"/>
      <c r="AK82" s="52"/>
      <c r="AL82" s="52"/>
      <c r="AM82" s="52"/>
      <c r="AN82" s="52"/>
      <c r="AO82" s="52"/>
      <c r="AP82" s="52"/>
      <c r="AQ82" s="52"/>
      <c r="AR82" s="52"/>
      <c r="AS82" s="52"/>
      <c r="AT82" s="53"/>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3"/>
      <c r="BY82" s="53"/>
      <c r="BZ82" s="53"/>
      <c r="CA82" s="53"/>
      <c r="CB82" s="53"/>
      <c r="CC82" s="52"/>
      <c r="CD82" s="64"/>
      <c r="CE82" s="51"/>
      <c r="CF82" s="70"/>
      <c r="CG82" s="71"/>
      <c r="CH82" s="51"/>
      <c r="CI82" s="52"/>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70"/>
      <c r="DO82" s="70"/>
      <c r="DP82" s="52"/>
      <c r="DQ82" s="74"/>
      <c r="DR82" s="74"/>
    </row>
    <row r="83" s="41"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B131" sqref="B13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952</v>
      </c>
    </row>
    <row r="3" ht="30.75" spans="1:1">
      <c r="A3" s="23" t="s">
        <v>946</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953</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581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582</v>
      </c>
      <c r="D72" s="46" t="s">
        <v>366</v>
      </c>
      <c r="E72" s="46" t="s">
        <v>583</v>
      </c>
      <c r="F72" s="46" t="s">
        <v>584</v>
      </c>
      <c r="G72" s="47">
        <v>1</v>
      </c>
      <c r="H72" s="47">
        <v>0</v>
      </c>
      <c r="I72" s="46" t="s">
        <v>234</v>
      </c>
      <c r="J72" s="46" t="s">
        <v>369</v>
      </c>
      <c r="K72" s="46" t="s">
        <v>369</v>
      </c>
      <c r="L72" s="45">
        <v>44874</v>
      </c>
      <c r="M72" s="46" t="s">
        <v>585</v>
      </c>
      <c r="N72" s="46" t="s">
        <v>366</v>
      </c>
      <c r="O72" s="47">
        <v>0</v>
      </c>
      <c r="P72" s="46" t="s">
        <v>586</v>
      </c>
      <c r="Q72" s="46" t="s">
        <v>372</v>
      </c>
      <c r="R72" s="47">
        <v>70</v>
      </c>
      <c r="S72" s="46" t="s">
        <v>587</v>
      </c>
      <c r="T72" s="47">
        <v>5</v>
      </c>
      <c r="U72" s="46" t="s">
        <v>584</v>
      </c>
      <c r="V72" s="46" t="s">
        <v>374</v>
      </c>
      <c r="W72" s="46" t="s">
        <v>234</v>
      </c>
      <c r="X72" s="46" t="s">
        <v>588</v>
      </c>
      <c r="Y72" s="46" t="s">
        <v>376</v>
      </c>
      <c r="Z72" s="46" t="s">
        <v>377</v>
      </c>
      <c r="AA72" s="46" t="s">
        <v>402</v>
      </c>
      <c r="AB72" s="47">
        <v>2230</v>
      </c>
      <c r="AC72" s="46" t="s">
        <v>379</v>
      </c>
      <c r="AD72" s="62">
        <v>44875.2566666667</v>
      </c>
      <c r="AE72" s="46" t="s">
        <v>403</v>
      </c>
      <c r="AF72" s="46" t="s">
        <v>381</v>
      </c>
      <c r="AG72" s="46" t="s">
        <v>212</v>
      </c>
      <c r="AH72" s="46" t="s">
        <v>213</v>
      </c>
      <c r="AI72" s="46" t="s">
        <v>404</v>
      </c>
      <c r="AJ72" s="46" t="s">
        <v>366</v>
      </c>
      <c r="AK72" s="46" t="s">
        <v>382</v>
      </c>
      <c r="AL72" s="46" t="s">
        <v>366</v>
      </c>
      <c r="AM72" s="46" t="s">
        <v>233</v>
      </c>
      <c r="AN72" s="46" t="s">
        <v>366</v>
      </c>
      <c r="AO72" s="46" t="s">
        <v>589</v>
      </c>
      <c r="AP72" s="46" t="s">
        <v>379</v>
      </c>
      <c r="AQ72" s="46" t="s">
        <v>383</v>
      </c>
      <c r="AR72" s="46" t="s">
        <v>366</v>
      </c>
      <c r="AS72" s="46" t="s">
        <v>366</v>
      </c>
      <c r="AT72" s="47">
        <v>0</v>
      </c>
      <c r="AU72" s="46" t="s">
        <v>366</v>
      </c>
      <c r="AV72" s="46" t="s">
        <v>366</v>
      </c>
      <c r="AW72" s="46" t="s">
        <v>366</v>
      </c>
      <c r="AX72" s="46" t="s">
        <v>870</v>
      </c>
      <c r="AY72" s="46" t="s">
        <v>871</v>
      </c>
      <c r="AZ72" s="46" t="s">
        <v>232</v>
      </c>
      <c r="BA72" s="46" t="s">
        <v>379</v>
      </c>
      <c r="BB72" s="46" t="s">
        <v>382</v>
      </c>
      <c r="BC72" s="46" t="s">
        <v>872</v>
      </c>
      <c r="BD72" s="46" t="s">
        <v>382</v>
      </c>
      <c r="BE72" s="46" t="s">
        <v>387</v>
      </c>
      <c r="BF72" s="46" t="s">
        <v>387</v>
      </c>
      <c r="BG72" s="46" t="s">
        <v>240</v>
      </c>
      <c r="BH72" s="46" t="s">
        <v>234</v>
      </c>
      <c r="BI72" s="46" t="s">
        <v>234</v>
      </c>
      <c r="BJ72" s="46" t="s">
        <v>234</v>
      </c>
      <c r="BK72" s="46" t="s">
        <v>234</v>
      </c>
      <c r="BL72" s="46" t="s">
        <v>399</v>
      </c>
      <c r="BM72" s="46" t="s">
        <v>399</v>
      </c>
      <c r="BN72" s="46" t="s">
        <v>399</v>
      </c>
      <c r="BO72" s="46" t="s">
        <v>366</v>
      </c>
      <c r="BP72" s="46" t="s">
        <v>366</v>
      </c>
      <c r="BQ72" s="46" t="s">
        <v>366</v>
      </c>
      <c r="BR72" s="46" t="s">
        <v>388</v>
      </c>
      <c r="BS72" s="46" t="s">
        <v>382</v>
      </c>
      <c r="BT72" s="46" t="s">
        <v>388</v>
      </c>
      <c r="BU72" s="46" t="s">
        <v>382</v>
      </c>
      <c r="BV72" s="46" t="s">
        <v>523</v>
      </c>
      <c r="BW72" s="46" t="s">
        <v>590</v>
      </c>
      <c r="BX72" s="47">
        <v>17</v>
      </c>
      <c r="BY72" s="47">
        <v>96570</v>
      </c>
      <c r="BZ72" s="47">
        <v>0</v>
      </c>
      <c r="CA72" s="47">
        <v>4</v>
      </c>
      <c r="CB72" s="47">
        <v>8</v>
      </c>
      <c r="CC72" s="46" t="s">
        <v>219</v>
      </c>
      <c r="CD72" s="62">
        <v>45083.6697916667</v>
      </c>
      <c r="CE72" s="45" t="s">
        <v>389</v>
      </c>
      <c r="CF72" s="66">
        <v>45083.6671487269</v>
      </c>
      <c r="CG72" s="67">
        <v>0.667141203703704</v>
      </c>
      <c r="CH72" s="45" t="s">
        <v>389</v>
      </c>
      <c r="CI72" s="46" t="s">
        <v>390</v>
      </c>
      <c r="CJ72" s="46" t="s">
        <v>234</v>
      </c>
      <c r="CK72" s="46" t="s">
        <v>234</v>
      </c>
      <c r="CL72" s="46" t="s">
        <v>225</v>
      </c>
      <c r="CM72" s="46" t="s">
        <v>225</v>
      </c>
      <c r="CN72" s="46" t="s">
        <v>366</v>
      </c>
      <c r="CO72" s="46" t="s">
        <v>225</v>
      </c>
      <c r="CP72" s="46" t="s">
        <v>391</v>
      </c>
      <c r="CQ72" s="46" t="s">
        <v>225</v>
      </c>
      <c r="CR72" s="46" t="s">
        <v>225</v>
      </c>
      <c r="CS72" s="46" t="s">
        <v>229</v>
      </c>
      <c r="CT72" s="46" t="s">
        <v>234</v>
      </c>
      <c r="CU72" s="46" t="s">
        <v>225</v>
      </c>
      <c r="CV72" s="46" t="s">
        <v>234</v>
      </c>
      <c r="CW72" s="46" t="s">
        <v>225</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45083.6676141204</v>
      </c>
      <c r="DO72" s="66">
        <v>45083.6671487269</v>
      </c>
      <c r="DP72" s="46" t="s">
        <v>873</v>
      </c>
    </row>
    <row r="73" spans="1:120">
      <c r="A73" s="45">
        <v>44874</v>
      </c>
      <c r="B73" s="45">
        <v>44874</v>
      </c>
      <c r="C73" s="46" t="s">
        <v>582</v>
      </c>
      <c r="D73" s="46" t="s">
        <v>366</v>
      </c>
      <c r="E73" s="46" t="s">
        <v>583</v>
      </c>
      <c r="F73" s="46" t="s">
        <v>591</v>
      </c>
      <c r="G73" s="47">
        <v>1</v>
      </c>
      <c r="H73" s="47">
        <v>0</v>
      </c>
      <c r="I73" s="46" t="s">
        <v>234</v>
      </c>
      <c r="J73" s="46" t="s">
        <v>369</v>
      </c>
      <c r="K73" s="46" t="s">
        <v>369</v>
      </c>
      <c r="L73" s="45">
        <v>44874</v>
      </c>
      <c r="M73" s="46" t="s">
        <v>585</v>
      </c>
      <c r="N73" s="46" t="s">
        <v>366</v>
      </c>
      <c r="O73" s="47">
        <v>0</v>
      </c>
      <c r="P73" s="46" t="s">
        <v>586</v>
      </c>
      <c r="Q73" s="46" t="s">
        <v>372</v>
      </c>
      <c r="R73" s="47">
        <v>70</v>
      </c>
      <c r="S73" s="46" t="s">
        <v>587</v>
      </c>
      <c r="T73" s="47">
        <v>5</v>
      </c>
      <c r="U73" s="46" t="s">
        <v>591</v>
      </c>
      <c r="V73" s="46" t="s">
        <v>374</v>
      </c>
      <c r="W73" s="46" t="s">
        <v>234</v>
      </c>
      <c r="X73" s="46" t="s">
        <v>588</v>
      </c>
      <c r="Y73" s="46" t="s">
        <v>376</v>
      </c>
      <c r="Z73" s="46" t="s">
        <v>377</v>
      </c>
      <c r="AA73" s="46" t="s">
        <v>518</v>
      </c>
      <c r="AB73" s="47">
        <v>2230</v>
      </c>
      <c r="AC73" s="46" t="s">
        <v>379</v>
      </c>
      <c r="AD73" s="62">
        <v>44875.2566666667</v>
      </c>
      <c r="AE73" s="46" t="s">
        <v>380</v>
      </c>
      <c r="AF73" s="46" t="s">
        <v>381</v>
      </c>
      <c r="AG73" s="46" t="s">
        <v>212</v>
      </c>
      <c r="AH73" s="46" t="s">
        <v>213</v>
      </c>
      <c r="AI73" s="46" t="s">
        <v>210</v>
      </c>
      <c r="AJ73" s="46" t="s">
        <v>366</v>
      </c>
      <c r="AK73" s="46" t="s">
        <v>382</v>
      </c>
      <c r="AL73" s="46" t="s">
        <v>366</v>
      </c>
      <c r="AM73" s="46" t="s">
        <v>233</v>
      </c>
      <c r="AN73" s="46" t="s">
        <v>366</v>
      </c>
      <c r="AO73" s="46" t="s">
        <v>589</v>
      </c>
      <c r="AP73" s="46" t="s">
        <v>379</v>
      </c>
      <c r="AQ73" s="46" t="s">
        <v>383</v>
      </c>
      <c r="AR73" s="46" t="s">
        <v>366</v>
      </c>
      <c r="AS73" s="46" t="s">
        <v>366</v>
      </c>
      <c r="AT73" s="47">
        <v>0</v>
      </c>
      <c r="AU73" s="46" t="s">
        <v>366</v>
      </c>
      <c r="AV73" s="46" t="s">
        <v>366</v>
      </c>
      <c r="AW73" s="46" t="s">
        <v>366</v>
      </c>
      <c r="AX73" s="46" t="s">
        <v>862</v>
      </c>
      <c r="AY73" s="46" t="s">
        <v>863</v>
      </c>
      <c r="AZ73" s="46" t="s">
        <v>232</v>
      </c>
      <c r="BA73" s="46" t="s">
        <v>379</v>
      </c>
      <c r="BB73" s="46" t="s">
        <v>382</v>
      </c>
      <c r="BC73" s="46" t="s">
        <v>864</v>
      </c>
      <c r="BD73" s="46" t="s">
        <v>382</v>
      </c>
      <c r="BE73" s="46" t="s">
        <v>415</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388</v>
      </c>
      <c r="BS73" s="46" t="s">
        <v>382</v>
      </c>
      <c r="BT73" s="46" t="s">
        <v>388</v>
      </c>
      <c r="BU73" s="46" t="s">
        <v>382</v>
      </c>
      <c r="BV73" s="46" t="s">
        <v>523</v>
      </c>
      <c r="BW73" s="46" t="s">
        <v>590</v>
      </c>
      <c r="BX73" s="47">
        <v>17</v>
      </c>
      <c r="BY73" s="47">
        <v>96570</v>
      </c>
      <c r="BZ73" s="47">
        <v>0</v>
      </c>
      <c r="CA73" s="47">
        <v>4</v>
      </c>
      <c r="CB73" s="47">
        <v>5</v>
      </c>
      <c r="CC73" s="46" t="s">
        <v>219</v>
      </c>
      <c r="CD73" s="62">
        <v>45083.6697916667</v>
      </c>
      <c r="CE73" s="45" t="s">
        <v>389</v>
      </c>
      <c r="CF73" s="66">
        <v>45083.66714875</v>
      </c>
      <c r="CG73" s="67">
        <v>0.667141203703704</v>
      </c>
      <c r="CH73" s="45" t="s">
        <v>389</v>
      </c>
      <c r="CI73" s="46" t="s">
        <v>390</v>
      </c>
      <c r="CJ73" s="46" t="s">
        <v>234</v>
      </c>
      <c r="CK73" s="46" t="s">
        <v>234</v>
      </c>
      <c r="CL73" s="46" t="s">
        <v>225</v>
      </c>
      <c r="CM73" s="46" t="s">
        <v>225</v>
      </c>
      <c r="CN73" s="46" t="s">
        <v>366</v>
      </c>
      <c r="CO73" s="46" t="s">
        <v>225</v>
      </c>
      <c r="CP73" s="46" t="s">
        <v>391</v>
      </c>
      <c r="CQ73" s="46" t="s">
        <v>240</v>
      </c>
      <c r="CR73" s="46" t="s">
        <v>225</v>
      </c>
      <c r="CS73" s="46" t="s">
        <v>229</v>
      </c>
      <c r="CT73" s="46" t="s">
        <v>234</v>
      </c>
      <c r="CU73" s="46" t="s">
        <v>225</v>
      </c>
      <c r="CV73" s="46" t="s">
        <v>234</v>
      </c>
      <c r="CW73" s="46" t="s">
        <v>225</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45083.6676141667</v>
      </c>
      <c r="DO73" s="66">
        <v>45083.66714875</v>
      </c>
      <c r="DP73" s="46" t="s">
        <v>865</v>
      </c>
    </row>
    <row r="74" spans="1:120">
      <c r="A74" s="45">
        <v>44874</v>
      </c>
      <c r="B74" s="45">
        <v>44874</v>
      </c>
      <c r="C74" s="46" t="s">
        <v>582</v>
      </c>
      <c r="D74" s="46" t="s">
        <v>366</v>
      </c>
      <c r="E74" s="46" t="s">
        <v>583</v>
      </c>
      <c r="F74" s="46" t="s">
        <v>592</v>
      </c>
      <c r="G74" s="47">
        <v>1</v>
      </c>
      <c r="H74" s="47">
        <v>0</v>
      </c>
      <c r="I74" s="46" t="s">
        <v>234</v>
      </c>
      <c r="J74" s="46" t="s">
        <v>369</v>
      </c>
      <c r="K74" s="46" t="s">
        <v>369</v>
      </c>
      <c r="L74" s="45">
        <v>44874</v>
      </c>
      <c r="M74" s="46" t="s">
        <v>585</v>
      </c>
      <c r="N74" s="46" t="s">
        <v>366</v>
      </c>
      <c r="O74" s="47">
        <v>0</v>
      </c>
      <c r="P74" s="46" t="s">
        <v>586</v>
      </c>
      <c r="Q74" s="46" t="s">
        <v>372</v>
      </c>
      <c r="R74" s="47">
        <v>70</v>
      </c>
      <c r="S74" s="46" t="s">
        <v>587</v>
      </c>
      <c r="T74" s="47">
        <v>5</v>
      </c>
      <c r="U74" s="46" t="s">
        <v>592</v>
      </c>
      <c r="V74" s="46" t="s">
        <v>374</v>
      </c>
      <c r="W74" s="46" t="s">
        <v>234</v>
      </c>
      <c r="X74" s="46" t="s">
        <v>588</v>
      </c>
      <c r="Y74" s="46" t="s">
        <v>376</v>
      </c>
      <c r="Z74" s="46" t="s">
        <v>377</v>
      </c>
      <c r="AA74" s="46" t="s">
        <v>394</v>
      </c>
      <c r="AB74" s="47">
        <v>2230</v>
      </c>
      <c r="AC74" s="46" t="s">
        <v>379</v>
      </c>
      <c r="AD74" s="62">
        <v>44875.2566666667</v>
      </c>
      <c r="AE74" s="46" t="s">
        <v>395</v>
      </c>
      <c r="AF74" s="46" t="s">
        <v>381</v>
      </c>
      <c r="AG74" s="46" t="s">
        <v>212</v>
      </c>
      <c r="AH74" s="46" t="s">
        <v>213</v>
      </c>
      <c r="AI74" s="46" t="s">
        <v>210</v>
      </c>
      <c r="AJ74" s="46" t="s">
        <v>366</v>
      </c>
      <c r="AK74" s="46" t="s">
        <v>382</v>
      </c>
      <c r="AL74" s="46" t="s">
        <v>366</v>
      </c>
      <c r="AM74" s="46" t="s">
        <v>233</v>
      </c>
      <c r="AN74" s="46" t="s">
        <v>366</v>
      </c>
      <c r="AO74" s="46" t="s">
        <v>589</v>
      </c>
      <c r="AP74" s="46" t="s">
        <v>379</v>
      </c>
      <c r="AQ74" s="46" t="s">
        <v>383</v>
      </c>
      <c r="AR74" s="46" t="s">
        <v>366</v>
      </c>
      <c r="AS74" s="46" t="s">
        <v>366</v>
      </c>
      <c r="AT74" s="47">
        <v>0</v>
      </c>
      <c r="AU74" s="46" t="s">
        <v>366</v>
      </c>
      <c r="AV74" s="46" t="s">
        <v>366</v>
      </c>
      <c r="AW74" s="46" t="s">
        <v>366</v>
      </c>
      <c r="AX74" s="46" t="s">
        <v>866</v>
      </c>
      <c r="AY74" s="46" t="s">
        <v>867</v>
      </c>
      <c r="AZ74" s="46" t="s">
        <v>232</v>
      </c>
      <c r="BA74" s="46" t="s">
        <v>379</v>
      </c>
      <c r="BB74" s="46" t="s">
        <v>382</v>
      </c>
      <c r="BC74" s="46" t="s">
        <v>868</v>
      </c>
      <c r="BD74" s="46" t="s">
        <v>382</v>
      </c>
      <c r="BE74" s="46" t="s">
        <v>387</v>
      </c>
      <c r="BF74" s="46" t="s">
        <v>387</v>
      </c>
      <c r="BG74" s="46" t="s">
        <v>240</v>
      </c>
      <c r="BH74" s="46" t="s">
        <v>234</v>
      </c>
      <c r="BI74" s="46" t="s">
        <v>234</v>
      </c>
      <c r="BJ74" s="46" t="s">
        <v>234</v>
      </c>
      <c r="BK74" s="46" t="s">
        <v>234</v>
      </c>
      <c r="BL74" s="46" t="s">
        <v>529</v>
      </c>
      <c r="BM74" s="46" t="s">
        <v>529</v>
      </c>
      <c r="BN74" s="46" t="s">
        <v>529</v>
      </c>
      <c r="BO74" s="46" t="s">
        <v>366</v>
      </c>
      <c r="BP74" s="46" t="s">
        <v>366</v>
      </c>
      <c r="BQ74" s="46" t="s">
        <v>366</v>
      </c>
      <c r="BR74" s="46" t="s">
        <v>388</v>
      </c>
      <c r="BS74" s="46" t="s">
        <v>382</v>
      </c>
      <c r="BT74" s="46" t="s">
        <v>388</v>
      </c>
      <c r="BU74" s="46" t="s">
        <v>382</v>
      </c>
      <c r="BV74" s="46" t="s">
        <v>523</v>
      </c>
      <c r="BW74" s="46" t="s">
        <v>590</v>
      </c>
      <c r="BX74" s="47">
        <v>17</v>
      </c>
      <c r="BY74" s="47">
        <v>96570</v>
      </c>
      <c r="BZ74" s="47">
        <v>0</v>
      </c>
      <c r="CA74" s="47">
        <v>4</v>
      </c>
      <c r="CB74" s="47">
        <v>9</v>
      </c>
      <c r="CC74" s="46" t="s">
        <v>219</v>
      </c>
      <c r="CD74" s="62">
        <v>45083.6697916667</v>
      </c>
      <c r="CE74" s="45" t="s">
        <v>389</v>
      </c>
      <c r="CF74" s="66">
        <v>45083.6671487153</v>
      </c>
      <c r="CG74" s="67">
        <v>0.667141203703704</v>
      </c>
      <c r="CH74" s="45" t="s">
        <v>389</v>
      </c>
      <c r="CI74" s="46" t="s">
        <v>390</v>
      </c>
      <c r="CJ74" s="46" t="s">
        <v>234</v>
      </c>
      <c r="CK74" s="46" t="s">
        <v>234</v>
      </c>
      <c r="CL74" s="46" t="s">
        <v>225</v>
      </c>
      <c r="CM74" s="46" t="s">
        <v>225</v>
      </c>
      <c r="CN74" s="46" t="s">
        <v>366</v>
      </c>
      <c r="CO74" s="46" t="s">
        <v>225</v>
      </c>
      <c r="CP74" s="46" t="s">
        <v>391</v>
      </c>
      <c r="CQ74" s="46" t="s">
        <v>225</v>
      </c>
      <c r="CR74" s="46" t="s">
        <v>234</v>
      </c>
      <c r="CS74" s="46" t="s">
        <v>229</v>
      </c>
      <c r="CT74" s="46" t="s">
        <v>234</v>
      </c>
      <c r="CU74" s="46" t="s">
        <v>225</v>
      </c>
      <c r="CV74" s="46" t="s">
        <v>234</v>
      </c>
      <c r="CW74" s="46" t="s">
        <v>225</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45083.6676140625</v>
      </c>
      <c r="DO74" s="66">
        <v>45083.6671487153</v>
      </c>
      <c r="DP74" s="46" t="s">
        <v>869</v>
      </c>
    </row>
    <row r="75" spans="1:120">
      <c r="A75" s="45">
        <v>44874</v>
      </c>
      <c r="B75" s="45">
        <v>44874</v>
      </c>
      <c r="C75" s="46" t="s">
        <v>582</v>
      </c>
      <c r="D75" s="46" t="s">
        <v>366</v>
      </c>
      <c r="E75" s="46" t="s">
        <v>583</v>
      </c>
      <c r="F75" s="46" t="s">
        <v>241</v>
      </c>
      <c r="G75" s="47">
        <v>1</v>
      </c>
      <c r="H75" s="47">
        <v>0</v>
      </c>
      <c r="I75" s="46" t="s">
        <v>234</v>
      </c>
      <c r="J75" s="46" t="s">
        <v>369</v>
      </c>
      <c r="K75" s="46" t="s">
        <v>369</v>
      </c>
      <c r="L75" s="45">
        <v>44874</v>
      </c>
      <c r="M75" s="46" t="s">
        <v>585</v>
      </c>
      <c r="N75" s="46" t="s">
        <v>366</v>
      </c>
      <c r="O75" s="47">
        <v>0</v>
      </c>
      <c r="P75" s="46" t="s">
        <v>586</v>
      </c>
      <c r="Q75" s="46" t="s">
        <v>372</v>
      </c>
      <c r="R75" s="47">
        <v>70</v>
      </c>
      <c r="S75" s="46" t="s">
        <v>587</v>
      </c>
      <c r="T75" s="47">
        <v>5</v>
      </c>
      <c r="U75" s="46" t="s">
        <v>241</v>
      </c>
      <c r="V75" s="46" t="s">
        <v>374</v>
      </c>
      <c r="W75" s="46" t="s">
        <v>234</v>
      </c>
      <c r="X75" s="46" t="s">
        <v>588</v>
      </c>
      <c r="Y75" s="46" t="s">
        <v>376</v>
      </c>
      <c r="Z75" s="46" t="s">
        <v>377</v>
      </c>
      <c r="AA75" s="46" t="s">
        <v>593</v>
      </c>
      <c r="AB75" s="47">
        <v>2230</v>
      </c>
      <c r="AC75" s="46" t="s">
        <v>594</v>
      </c>
      <c r="AD75" s="62">
        <v>44875.2566666667</v>
      </c>
      <c r="AE75" s="46" t="s">
        <v>410</v>
      </c>
      <c r="AF75" s="46" t="s">
        <v>381</v>
      </c>
      <c r="AG75" s="46" t="s">
        <v>212</v>
      </c>
      <c r="AH75" s="46" t="s">
        <v>213</v>
      </c>
      <c r="AI75" s="46" t="s">
        <v>210</v>
      </c>
      <c r="AJ75" s="46" t="s">
        <v>366</v>
      </c>
      <c r="AK75" s="46" t="s">
        <v>382</v>
      </c>
      <c r="AL75" s="46" t="s">
        <v>366</v>
      </c>
      <c r="AM75" s="46" t="s">
        <v>233</v>
      </c>
      <c r="AN75" s="46" t="s">
        <v>366</v>
      </c>
      <c r="AO75" s="46" t="s">
        <v>589</v>
      </c>
      <c r="AP75" s="46" t="s">
        <v>379</v>
      </c>
      <c r="AQ75" s="46" t="s">
        <v>411</v>
      </c>
      <c r="AR75" s="46" t="s">
        <v>366</v>
      </c>
      <c r="AS75" s="46" t="s">
        <v>366</v>
      </c>
      <c r="AT75" s="47">
        <v>0</v>
      </c>
      <c r="AU75" s="46" t="s">
        <v>366</v>
      </c>
      <c r="AV75" s="46" t="s">
        <v>366</v>
      </c>
      <c r="AW75" s="46" t="s">
        <v>366</v>
      </c>
      <c r="AX75" s="46" t="s">
        <v>874</v>
      </c>
      <c r="AY75" s="46" t="s">
        <v>875</v>
      </c>
      <c r="AZ75" s="46" t="s">
        <v>232</v>
      </c>
      <c r="BA75" s="46" t="s">
        <v>379</v>
      </c>
      <c r="BB75" s="46" t="s">
        <v>382</v>
      </c>
      <c r="BC75" s="46" t="s">
        <v>876</v>
      </c>
      <c r="BD75" s="46" t="s">
        <v>382</v>
      </c>
      <c r="BE75" s="46" t="s">
        <v>415</v>
      </c>
      <c r="BF75" s="46" t="s">
        <v>387</v>
      </c>
      <c r="BG75" s="46" t="s">
        <v>240</v>
      </c>
      <c r="BH75" s="46" t="s">
        <v>234</v>
      </c>
      <c r="BI75" s="46" t="s">
        <v>234</v>
      </c>
      <c r="BJ75" s="46" t="s">
        <v>234</v>
      </c>
      <c r="BK75" s="46" t="s">
        <v>234</v>
      </c>
      <c r="BL75" s="46" t="s">
        <v>529</v>
      </c>
      <c r="BM75" s="46" t="s">
        <v>529</v>
      </c>
      <c r="BN75" s="46" t="s">
        <v>529</v>
      </c>
      <c r="BO75" s="46" t="s">
        <v>366</v>
      </c>
      <c r="BP75" s="46" t="s">
        <v>366</v>
      </c>
      <c r="BQ75" s="46" t="s">
        <v>366</v>
      </c>
      <c r="BR75" s="46" t="s">
        <v>388</v>
      </c>
      <c r="BS75" s="46" t="s">
        <v>382</v>
      </c>
      <c r="BT75" s="46" t="s">
        <v>388</v>
      </c>
      <c r="BU75" s="46" t="s">
        <v>382</v>
      </c>
      <c r="BV75" s="46" t="s">
        <v>523</v>
      </c>
      <c r="BW75" s="46" t="s">
        <v>590</v>
      </c>
      <c r="BX75" s="47">
        <v>17</v>
      </c>
      <c r="BY75" s="47">
        <v>96570</v>
      </c>
      <c r="BZ75" s="47">
        <v>0</v>
      </c>
      <c r="CA75" s="47">
        <v>2</v>
      </c>
      <c r="CB75" s="47">
        <v>5</v>
      </c>
      <c r="CC75" s="46" t="s">
        <v>219</v>
      </c>
      <c r="CD75" s="62">
        <v>45083.6697916667</v>
      </c>
      <c r="CE75" s="45" t="s">
        <v>389</v>
      </c>
      <c r="CF75" s="66">
        <v>45083.6671488426</v>
      </c>
      <c r="CG75" s="67">
        <v>0.667141203703704</v>
      </c>
      <c r="CH75" s="45" t="s">
        <v>389</v>
      </c>
      <c r="CI75" s="46" t="s">
        <v>390</v>
      </c>
      <c r="CJ75" s="46" t="s">
        <v>234</v>
      </c>
      <c r="CK75" s="46" t="s">
        <v>234</v>
      </c>
      <c r="CL75" s="46" t="s">
        <v>225</v>
      </c>
      <c r="CM75" s="46" t="s">
        <v>225</v>
      </c>
      <c r="CN75" s="46" t="s">
        <v>366</v>
      </c>
      <c r="CO75" s="46" t="s">
        <v>225</v>
      </c>
      <c r="CP75" s="46" t="s">
        <v>391</v>
      </c>
      <c r="CQ75" s="46" t="s">
        <v>240</v>
      </c>
      <c r="CR75" s="46" t="s">
        <v>234</v>
      </c>
      <c r="CS75" s="46" t="s">
        <v>229</v>
      </c>
      <c r="CT75" s="46" t="s">
        <v>234</v>
      </c>
      <c r="CU75" s="46" t="s">
        <v>225</v>
      </c>
      <c r="CV75" s="46" t="s">
        <v>234</v>
      </c>
      <c r="CW75" s="46" t="s">
        <v>225</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45083.6676142593</v>
      </c>
      <c r="DO75" s="66">
        <v>45083.6671488426</v>
      </c>
      <c r="DP75" s="46" t="s">
        <v>877</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954</v>
      </c>
    </row>
    <row r="80" s="41" customFormat="1"/>
    <row r="81" s="41" customFormat="1" spans="1:1">
      <c r="A81" s="41" t="s">
        <v>955</v>
      </c>
    </row>
    <row r="82" s="41" customFormat="1" spans="2:37">
      <c r="B82" s="40" t="s">
        <v>950</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598</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599</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t="s">
        <v>951</v>
      </c>
      <c r="C85" s="54"/>
      <c r="D85" s="54"/>
      <c r="E85" s="54"/>
      <c r="F85" s="54"/>
      <c r="G85" s="54"/>
    </row>
    <row r="86" s="41" customFormat="1" spans="2:7">
      <c r="B86" s="55"/>
      <c r="C86" s="56"/>
      <c r="D86" s="56"/>
      <c r="E86" s="56"/>
      <c r="F86" s="56"/>
      <c r="G86" s="56"/>
    </row>
    <row r="87" s="41" customFormat="1" ht="30.75" spans="1:7">
      <c r="A87" s="23" t="s">
        <v>956</v>
      </c>
      <c r="B87" s="55"/>
      <c r="C87" s="56"/>
      <c r="D87" s="56"/>
      <c r="E87" s="56"/>
      <c r="F87" s="56"/>
      <c r="G87" s="56"/>
    </row>
    <row r="88" s="41" customFormat="1" spans="2:7">
      <c r="B88" s="55"/>
      <c r="C88" s="56"/>
      <c r="D88" s="56"/>
      <c r="E88" s="56"/>
      <c r="F88" s="56"/>
      <c r="G88" s="56"/>
    </row>
    <row r="89" s="41" customFormat="1" spans="2:7">
      <c r="B89" s="55" t="s">
        <v>607</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957</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581</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582</v>
      </c>
      <c r="D99" s="58" t="s">
        <v>366</v>
      </c>
      <c r="E99" s="58" t="s">
        <v>583</v>
      </c>
      <c r="F99" s="58" t="s">
        <v>584</v>
      </c>
      <c r="G99" s="59">
        <v>1</v>
      </c>
      <c r="H99" s="59">
        <v>0</v>
      </c>
      <c r="I99" s="58" t="s">
        <v>234</v>
      </c>
      <c r="J99" s="58" t="s">
        <v>369</v>
      </c>
      <c r="K99" s="58" t="s">
        <v>369</v>
      </c>
      <c r="L99" s="57">
        <v>44874</v>
      </c>
      <c r="M99" s="58" t="s">
        <v>585</v>
      </c>
      <c r="N99" s="58" t="s">
        <v>366</v>
      </c>
      <c r="O99" s="59">
        <v>0</v>
      </c>
      <c r="P99" s="58" t="s">
        <v>586</v>
      </c>
      <c r="Q99" s="58" t="s">
        <v>372</v>
      </c>
      <c r="R99" s="59">
        <v>70</v>
      </c>
      <c r="S99" s="58" t="s">
        <v>587</v>
      </c>
      <c r="T99" s="59">
        <v>5</v>
      </c>
      <c r="U99" s="58" t="s">
        <v>584</v>
      </c>
      <c r="V99" s="58" t="s">
        <v>374</v>
      </c>
      <c r="W99" s="58" t="s">
        <v>234</v>
      </c>
      <c r="X99" s="58" t="s">
        <v>588</v>
      </c>
      <c r="Y99" s="58" t="s">
        <v>376</v>
      </c>
      <c r="Z99" s="58" t="s">
        <v>377</v>
      </c>
      <c r="AA99" s="58" t="s">
        <v>402</v>
      </c>
      <c r="AB99" s="59">
        <v>2230</v>
      </c>
      <c r="AC99" s="58" t="s">
        <v>379</v>
      </c>
      <c r="AD99" s="65">
        <v>44875.2566666667</v>
      </c>
      <c r="AE99" s="58" t="s">
        <v>403</v>
      </c>
      <c r="AF99" s="58" t="s">
        <v>381</v>
      </c>
      <c r="AG99" s="58" t="s">
        <v>212</v>
      </c>
      <c r="AH99" s="58" t="s">
        <v>213</v>
      </c>
      <c r="AI99" s="58" t="s">
        <v>404</v>
      </c>
      <c r="AJ99" s="58" t="s">
        <v>366</v>
      </c>
      <c r="AK99" s="58" t="s">
        <v>382</v>
      </c>
      <c r="AL99" s="58" t="s">
        <v>366</v>
      </c>
      <c r="AM99" s="58" t="s">
        <v>233</v>
      </c>
      <c r="AN99" s="58" t="s">
        <v>366</v>
      </c>
      <c r="AO99" s="58" t="s">
        <v>589</v>
      </c>
      <c r="AP99" s="58" t="s">
        <v>379</v>
      </c>
      <c r="AQ99" s="58" t="s">
        <v>383</v>
      </c>
      <c r="AR99" s="58" t="s">
        <v>366</v>
      </c>
      <c r="AS99" s="58" t="s">
        <v>366</v>
      </c>
      <c r="AT99" s="59">
        <v>0</v>
      </c>
      <c r="AU99" s="58" t="s">
        <v>366</v>
      </c>
      <c r="AV99" s="58" t="s">
        <v>366</v>
      </c>
      <c r="AW99" s="58" t="s">
        <v>366</v>
      </c>
      <c r="AX99" s="58" t="s">
        <v>870</v>
      </c>
      <c r="AY99" s="58" t="s">
        <v>871</v>
      </c>
      <c r="AZ99" s="58" t="s">
        <v>232</v>
      </c>
      <c r="BA99" s="58" t="s">
        <v>379</v>
      </c>
      <c r="BB99" s="58" t="s">
        <v>382</v>
      </c>
      <c r="BC99" s="58" t="s">
        <v>872</v>
      </c>
      <c r="BD99" s="58" t="s">
        <v>382</v>
      </c>
      <c r="BE99" s="58" t="s">
        <v>387</v>
      </c>
      <c r="BF99" s="58" t="s">
        <v>387</v>
      </c>
      <c r="BG99" s="58" t="s">
        <v>240</v>
      </c>
      <c r="BH99" s="58" t="s">
        <v>234</v>
      </c>
      <c r="BI99" s="58" t="s">
        <v>234</v>
      </c>
      <c r="BJ99" s="58" t="s">
        <v>234</v>
      </c>
      <c r="BK99" s="58" t="s">
        <v>225</v>
      </c>
      <c r="BL99" s="58" t="s">
        <v>399</v>
      </c>
      <c r="BM99" s="58" t="s">
        <v>399</v>
      </c>
      <c r="BN99" s="58" t="s">
        <v>399</v>
      </c>
      <c r="BO99" s="58" t="s">
        <v>366</v>
      </c>
      <c r="BP99" s="58" t="s">
        <v>366</v>
      </c>
      <c r="BQ99" s="58" t="s">
        <v>366</v>
      </c>
      <c r="BR99" s="58" t="s">
        <v>388</v>
      </c>
      <c r="BS99" s="58" t="s">
        <v>382</v>
      </c>
      <c r="BT99" s="58" t="s">
        <v>388</v>
      </c>
      <c r="BU99" s="58" t="s">
        <v>382</v>
      </c>
      <c r="BV99" s="58" t="s">
        <v>523</v>
      </c>
      <c r="BW99" s="58" t="s">
        <v>590</v>
      </c>
      <c r="BX99" s="59">
        <v>17</v>
      </c>
      <c r="BY99" s="59">
        <v>96570</v>
      </c>
      <c r="BZ99" s="59">
        <v>0</v>
      </c>
      <c r="CA99" s="59">
        <v>4</v>
      </c>
      <c r="CB99" s="59">
        <v>8</v>
      </c>
      <c r="CC99" s="58" t="s">
        <v>219</v>
      </c>
      <c r="CD99" s="65">
        <v>45083.6697916667</v>
      </c>
      <c r="CE99" s="57" t="s">
        <v>389</v>
      </c>
      <c r="CF99" s="72">
        <v>45084.5098899653</v>
      </c>
      <c r="CG99" s="73">
        <v>0.667141203703704</v>
      </c>
      <c r="CH99" s="57" t="s">
        <v>389</v>
      </c>
      <c r="CI99" s="58" t="s">
        <v>390</v>
      </c>
      <c r="CJ99" s="58" t="s">
        <v>234</v>
      </c>
      <c r="CK99" s="58" t="s">
        <v>234</v>
      </c>
      <c r="CL99" s="58" t="s">
        <v>225</v>
      </c>
      <c r="CM99" s="58" t="s">
        <v>225</v>
      </c>
      <c r="CN99" s="58" t="s">
        <v>366</v>
      </c>
      <c r="CO99" s="58" t="s">
        <v>225</v>
      </c>
      <c r="CP99" s="58" t="s">
        <v>432</v>
      </c>
      <c r="CQ99" s="58" t="s">
        <v>225</v>
      </c>
      <c r="CR99" s="58" t="s">
        <v>225</v>
      </c>
      <c r="CS99" s="58" t="s">
        <v>229</v>
      </c>
      <c r="CT99" s="58" t="s">
        <v>234</v>
      </c>
      <c r="CU99" s="58" t="s">
        <v>225</v>
      </c>
      <c r="CV99" s="58" t="s">
        <v>234</v>
      </c>
      <c r="CW99" s="58" t="s">
        <v>225</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45084.5098899653</v>
      </c>
      <c r="DO99" s="72">
        <v>45083.6671487269</v>
      </c>
      <c r="DP99" s="58" t="s">
        <v>873</v>
      </c>
    </row>
    <row r="100" s="41" customFormat="1" spans="1:120">
      <c r="A100" s="57">
        <v>44874</v>
      </c>
      <c r="B100" s="57">
        <v>44874</v>
      </c>
      <c r="C100" s="58" t="s">
        <v>582</v>
      </c>
      <c r="D100" s="58" t="s">
        <v>366</v>
      </c>
      <c r="E100" s="58" t="s">
        <v>583</v>
      </c>
      <c r="F100" s="58" t="s">
        <v>591</v>
      </c>
      <c r="G100" s="59">
        <v>1</v>
      </c>
      <c r="H100" s="59">
        <v>0</v>
      </c>
      <c r="I100" s="58" t="s">
        <v>234</v>
      </c>
      <c r="J100" s="58" t="s">
        <v>369</v>
      </c>
      <c r="K100" s="58" t="s">
        <v>369</v>
      </c>
      <c r="L100" s="57">
        <v>44874</v>
      </c>
      <c r="M100" s="58" t="s">
        <v>585</v>
      </c>
      <c r="N100" s="58" t="s">
        <v>366</v>
      </c>
      <c r="O100" s="59">
        <v>0</v>
      </c>
      <c r="P100" s="58" t="s">
        <v>586</v>
      </c>
      <c r="Q100" s="58" t="s">
        <v>372</v>
      </c>
      <c r="R100" s="59">
        <v>70</v>
      </c>
      <c r="S100" s="58" t="s">
        <v>587</v>
      </c>
      <c r="T100" s="59">
        <v>5</v>
      </c>
      <c r="U100" s="58" t="s">
        <v>591</v>
      </c>
      <c r="V100" s="58" t="s">
        <v>374</v>
      </c>
      <c r="W100" s="58" t="s">
        <v>234</v>
      </c>
      <c r="X100" s="58" t="s">
        <v>588</v>
      </c>
      <c r="Y100" s="58" t="s">
        <v>376</v>
      </c>
      <c r="Z100" s="58" t="s">
        <v>377</v>
      </c>
      <c r="AA100" s="58" t="s">
        <v>518</v>
      </c>
      <c r="AB100" s="59">
        <v>2230</v>
      </c>
      <c r="AC100" s="58" t="s">
        <v>379</v>
      </c>
      <c r="AD100" s="65">
        <v>44875.2566666667</v>
      </c>
      <c r="AE100" s="58" t="s">
        <v>380</v>
      </c>
      <c r="AF100" s="58" t="s">
        <v>381</v>
      </c>
      <c r="AG100" s="58" t="s">
        <v>212</v>
      </c>
      <c r="AH100" s="58" t="s">
        <v>213</v>
      </c>
      <c r="AI100" s="58" t="s">
        <v>210</v>
      </c>
      <c r="AJ100" s="58" t="s">
        <v>366</v>
      </c>
      <c r="AK100" s="58" t="s">
        <v>382</v>
      </c>
      <c r="AL100" s="58" t="s">
        <v>366</v>
      </c>
      <c r="AM100" s="58" t="s">
        <v>233</v>
      </c>
      <c r="AN100" s="58" t="s">
        <v>366</v>
      </c>
      <c r="AO100" s="58" t="s">
        <v>589</v>
      </c>
      <c r="AP100" s="58" t="s">
        <v>379</v>
      </c>
      <c r="AQ100" s="58" t="s">
        <v>383</v>
      </c>
      <c r="AR100" s="58" t="s">
        <v>366</v>
      </c>
      <c r="AS100" s="58" t="s">
        <v>366</v>
      </c>
      <c r="AT100" s="59">
        <v>0</v>
      </c>
      <c r="AU100" s="58" t="s">
        <v>366</v>
      </c>
      <c r="AV100" s="58" t="s">
        <v>366</v>
      </c>
      <c r="AW100" s="58" t="s">
        <v>366</v>
      </c>
      <c r="AX100" s="58" t="s">
        <v>862</v>
      </c>
      <c r="AY100" s="58" t="s">
        <v>863</v>
      </c>
      <c r="AZ100" s="58" t="s">
        <v>232</v>
      </c>
      <c r="BA100" s="58" t="s">
        <v>379</v>
      </c>
      <c r="BB100" s="58" t="s">
        <v>382</v>
      </c>
      <c r="BC100" s="58" t="s">
        <v>864</v>
      </c>
      <c r="BD100" s="58" t="s">
        <v>382</v>
      </c>
      <c r="BE100" s="58" t="s">
        <v>415</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388</v>
      </c>
      <c r="BS100" s="58" t="s">
        <v>382</v>
      </c>
      <c r="BT100" s="58" t="s">
        <v>388</v>
      </c>
      <c r="BU100" s="58" t="s">
        <v>382</v>
      </c>
      <c r="BV100" s="58" t="s">
        <v>523</v>
      </c>
      <c r="BW100" s="58" t="s">
        <v>590</v>
      </c>
      <c r="BX100" s="59">
        <v>17</v>
      </c>
      <c r="BY100" s="59">
        <v>96570</v>
      </c>
      <c r="BZ100" s="59">
        <v>0</v>
      </c>
      <c r="CA100" s="59">
        <v>4</v>
      </c>
      <c r="CB100" s="59">
        <v>5</v>
      </c>
      <c r="CC100" s="58" t="s">
        <v>219</v>
      </c>
      <c r="CD100" s="65">
        <v>45083.6697916667</v>
      </c>
      <c r="CE100" s="57" t="s">
        <v>389</v>
      </c>
      <c r="CF100" s="72">
        <v>45084.5098904977</v>
      </c>
      <c r="CG100" s="73">
        <v>0.667141203703704</v>
      </c>
      <c r="CH100" s="57" t="s">
        <v>389</v>
      </c>
      <c r="CI100" s="58" t="s">
        <v>390</v>
      </c>
      <c r="CJ100" s="58" t="s">
        <v>234</v>
      </c>
      <c r="CK100" s="58" t="s">
        <v>234</v>
      </c>
      <c r="CL100" s="58" t="s">
        <v>225</v>
      </c>
      <c r="CM100" s="58" t="s">
        <v>225</v>
      </c>
      <c r="CN100" s="58" t="s">
        <v>366</v>
      </c>
      <c r="CO100" s="58" t="s">
        <v>225</v>
      </c>
      <c r="CP100" s="58" t="s">
        <v>432</v>
      </c>
      <c r="CQ100" s="58" t="s">
        <v>240</v>
      </c>
      <c r="CR100" s="58" t="s">
        <v>225</v>
      </c>
      <c r="CS100" s="58" t="s">
        <v>229</v>
      </c>
      <c r="CT100" s="58" t="s">
        <v>234</v>
      </c>
      <c r="CU100" s="58" t="s">
        <v>225</v>
      </c>
      <c r="CV100" s="58" t="s">
        <v>234</v>
      </c>
      <c r="CW100" s="58" t="s">
        <v>225</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45084.5098904977</v>
      </c>
      <c r="DO100" s="72">
        <v>45083.66714875</v>
      </c>
      <c r="DP100" s="58" t="s">
        <v>865</v>
      </c>
    </row>
    <row r="101" s="41" customFormat="1" spans="1:120">
      <c r="A101" s="57">
        <v>44874</v>
      </c>
      <c r="B101" s="57">
        <v>44874</v>
      </c>
      <c r="C101" s="58" t="s">
        <v>582</v>
      </c>
      <c r="D101" s="58" t="s">
        <v>366</v>
      </c>
      <c r="E101" s="58" t="s">
        <v>583</v>
      </c>
      <c r="F101" s="58" t="s">
        <v>592</v>
      </c>
      <c r="G101" s="59">
        <v>1</v>
      </c>
      <c r="H101" s="59">
        <v>0</v>
      </c>
      <c r="I101" s="58" t="s">
        <v>234</v>
      </c>
      <c r="J101" s="58" t="s">
        <v>369</v>
      </c>
      <c r="K101" s="58" t="s">
        <v>369</v>
      </c>
      <c r="L101" s="57">
        <v>44874</v>
      </c>
      <c r="M101" s="58" t="s">
        <v>585</v>
      </c>
      <c r="N101" s="58" t="s">
        <v>366</v>
      </c>
      <c r="O101" s="59">
        <v>0</v>
      </c>
      <c r="P101" s="58" t="s">
        <v>586</v>
      </c>
      <c r="Q101" s="58" t="s">
        <v>372</v>
      </c>
      <c r="R101" s="59">
        <v>70</v>
      </c>
      <c r="S101" s="58" t="s">
        <v>587</v>
      </c>
      <c r="T101" s="59">
        <v>5</v>
      </c>
      <c r="U101" s="58" t="s">
        <v>592</v>
      </c>
      <c r="V101" s="58" t="s">
        <v>374</v>
      </c>
      <c r="W101" s="58" t="s">
        <v>234</v>
      </c>
      <c r="X101" s="58" t="s">
        <v>588</v>
      </c>
      <c r="Y101" s="58" t="s">
        <v>376</v>
      </c>
      <c r="Z101" s="58" t="s">
        <v>377</v>
      </c>
      <c r="AA101" s="58" t="s">
        <v>394</v>
      </c>
      <c r="AB101" s="59">
        <v>2230</v>
      </c>
      <c r="AC101" s="58" t="s">
        <v>379</v>
      </c>
      <c r="AD101" s="65">
        <v>44875.2566666667</v>
      </c>
      <c r="AE101" s="58" t="s">
        <v>395</v>
      </c>
      <c r="AF101" s="58" t="s">
        <v>381</v>
      </c>
      <c r="AG101" s="58" t="s">
        <v>212</v>
      </c>
      <c r="AH101" s="58" t="s">
        <v>213</v>
      </c>
      <c r="AI101" s="58" t="s">
        <v>210</v>
      </c>
      <c r="AJ101" s="58" t="s">
        <v>366</v>
      </c>
      <c r="AK101" s="58" t="s">
        <v>382</v>
      </c>
      <c r="AL101" s="58" t="s">
        <v>366</v>
      </c>
      <c r="AM101" s="58" t="s">
        <v>233</v>
      </c>
      <c r="AN101" s="58" t="s">
        <v>366</v>
      </c>
      <c r="AO101" s="58" t="s">
        <v>589</v>
      </c>
      <c r="AP101" s="58" t="s">
        <v>379</v>
      </c>
      <c r="AQ101" s="58" t="s">
        <v>383</v>
      </c>
      <c r="AR101" s="58" t="s">
        <v>366</v>
      </c>
      <c r="AS101" s="58" t="s">
        <v>366</v>
      </c>
      <c r="AT101" s="59">
        <v>0</v>
      </c>
      <c r="AU101" s="58" t="s">
        <v>366</v>
      </c>
      <c r="AV101" s="58" t="s">
        <v>366</v>
      </c>
      <c r="AW101" s="58" t="s">
        <v>366</v>
      </c>
      <c r="AX101" s="58" t="s">
        <v>866</v>
      </c>
      <c r="AY101" s="58" t="s">
        <v>867</v>
      </c>
      <c r="AZ101" s="58" t="s">
        <v>232</v>
      </c>
      <c r="BA101" s="58" t="s">
        <v>379</v>
      </c>
      <c r="BB101" s="58" t="s">
        <v>382</v>
      </c>
      <c r="BC101" s="58" t="s">
        <v>868</v>
      </c>
      <c r="BD101" s="58" t="s">
        <v>382</v>
      </c>
      <c r="BE101" s="58" t="s">
        <v>387</v>
      </c>
      <c r="BF101" s="58" t="s">
        <v>387</v>
      </c>
      <c r="BG101" s="58" t="s">
        <v>240</v>
      </c>
      <c r="BH101" s="58" t="s">
        <v>234</v>
      </c>
      <c r="BI101" s="58" t="s">
        <v>234</v>
      </c>
      <c r="BJ101" s="58" t="s">
        <v>234</v>
      </c>
      <c r="BK101" s="58" t="s">
        <v>225</v>
      </c>
      <c r="BL101" s="58" t="s">
        <v>529</v>
      </c>
      <c r="BM101" s="58" t="s">
        <v>529</v>
      </c>
      <c r="BN101" s="58" t="s">
        <v>529</v>
      </c>
      <c r="BO101" s="58" t="s">
        <v>366</v>
      </c>
      <c r="BP101" s="58" t="s">
        <v>366</v>
      </c>
      <c r="BQ101" s="58" t="s">
        <v>366</v>
      </c>
      <c r="BR101" s="58" t="s">
        <v>388</v>
      </c>
      <c r="BS101" s="58" t="s">
        <v>382</v>
      </c>
      <c r="BT101" s="58" t="s">
        <v>388</v>
      </c>
      <c r="BU101" s="58" t="s">
        <v>382</v>
      </c>
      <c r="BV101" s="58" t="s">
        <v>523</v>
      </c>
      <c r="BW101" s="58" t="s">
        <v>590</v>
      </c>
      <c r="BX101" s="59">
        <v>17</v>
      </c>
      <c r="BY101" s="59">
        <v>96570</v>
      </c>
      <c r="BZ101" s="59">
        <v>0</v>
      </c>
      <c r="CA101" s="59">
        <v>4</v>
      </c>
      <c r="CB101" s="59">
        <v>9</v>
      </c>
      <c r="CC101" s="58" t="s">
        <v>219</v>
      </c>
      <c r="CD101" s="65">
        <v>45083.6697916667</v>
      </c>
      <c r="CE101" s="57" t="s">
        <v>389</v>
      </c>
      <c r="CF101" s="72">
        <v>45084.5098901505</v>
      </c>
      <c r="CG101" s="73">
        <v>0.667141203703704</v>
      </c>
      <c r="CH101" s="57" t="s">
        <v>389</v>
      </c>
      <c r="CI101" s="58" t="s">
        <v>390</v>
      </c>
      <c r="CJ101" s="58" t="s">
        <v>234</v>
      </c>
      <c r="CK101" s="58" t="s">
        <v>234</v>
      </c>
      <c r="CL101" s="58" t="s">
        <v>225</v>
      </c>
      <c r="CM101" s="58" t="s">
        <v>225</v>
      </c>
      <c r="CN101" s="58" t="s">
        <v>366</v>
      </c>
      <c r="CO101" s="58" t="s">
        <v>225</v>
      </c>
      <c r="CP101" s="58" t="s">
        <v>432</v>
      </c>
      <c r="CQ101" s="58" t="s">
        <v>225</v>
      </c>
      <c r="CR101" s="58" t="s">
        <v>234</v>
      </c>
      <c r="CS101" s="58" t="s">
        <v>229</v>
      </c>
      <c r="CT101" s="58" t="s">
        <v>234</v>
      </c>
      <c r="CU101" s="58" t="s">
        <v>225</v>
      </c>
      <c r="CV101" s="58" t="s">
        <v>234</v>
      </c>
      <c r="CW101" s="58" t="s">
        <v>225</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45084.5098901505</v>
      </c>
      <c r="DO101" s="72">
        <v>45083.6671487153</v>
      </c>
      <c r="DP101" s="58" t="s">
        <v>869</v>
      </c>
    </row>
    <row r="102" s="41" customFormat="1" spans="1:120">
      <c r="A102" s="57">
        <v>44874</v>
      </c>
      <c r="B102" s="57">
        <v>44874</v>
      </c>
      <c r="C102" s="58" t="s">
        <v>582</v>
      </c>
      <c r="D102" s="58" t="s">
        <v>366</v>
      </c>
      <c r="E102" s="58" t="s">
        <v>583</v>
      </c>
      <c r="F102" s="58" t="s">
        <v>241</v>
      </c>
      <c r="G102" s="59">
        <v>1</v>
      </c>
      <c r="H102" s="59">
        <v>0</v>
      </c>
      <c r="I102" s="58" t="s">
        <v>234</v>
      </c>
      <c r="J102" s="58" t="s">
        <v>369</v>
      </c>
      <c r="K102" s="58" t="s">
        <v>369</v>
      </c>
      <c r="L102" s="57">
        <v>44874</v>
      </c>
      <c r="M102" s="58" t="s">
        <v>585</v>
      </c>
      <c r="N102" s="58" t="s">
        <v>366</v>
      </c>
      <c r="O102" s="59">
        <v>0</v>
      </c>
      <c r="P102" s="58" t="s">
        <v>586</v>
      </c>
      <c r="Q102" s="58" t="s">
        <v>372</v>
      </c>
      <c r="R102" s="59">
        <v>70</v>
      </c>
      <c r="S102" s="58" t="s">
        <v>587</v>
      </c>
      <c r="T102" s="59">
        <v>5</v>
      </c>
      <c r="U102" s="58" t="s">
        <v>241</v>
      </c>
      <c r="V102" s="58" t="s">
        <v>374</v>
      </c>
      <c r="W102" s="58" t="s">
        <v>234</v>
      </c>
      <c r="X102" s="58" t="s">
        <v>588</v>
      </c>
      <c r="Y102" s="58" t="s">
        <v>376</v>
      </c>
      <c r="Z102" s="58" t="s">
        <v>377</v>
      </c>
      <c r="AA102" s="58" t="s">
        <v>593</v>
      </c>
      <c r="AB102" s="59">
        <v>2230</v>
      </c>
      <c r="AC102" s="58" t="s">
        <v>594</v>
      </c>
      <c r="AD102" s="65">
        <v>44875.2566666667</v>
      </c>
      <c r="AE102" s="58" t="s">
        <v>410</v>
      </c>
      <c r="AF102" s="58" t="s">
        <v>381</v>
      </c>
      <c r="AG102" s="58" t="s">
        <v>212</v>
      </c>
      <c r="AH102" s="58" t="s">
        <v>213</v>
      </c>
      <c r="AI102" s="58" t="s">
        <v>210</v>
      </c>
      <c r="AJ102" s="58" t="s">
        <v>366</v>
      </c>
      <c r="AK102" s="58" t="s">
        <v>382</v>
      </c>
      <c r="AL102" s="58" t="s">
        <v>366</v>
      </c>
      <c r="AM102" s="58" t="s">
        <v>233</v>
      </c>
      <c r="AN102" s="58" t="s">
        <v>366</v>
      </c>
      <c r="AO102" s="58" t="s">
        <v>589</v>
      </c>
      <c r="AP102" s="58" t="s">
        <v>379</v>
      </c>
      <c r="AQ102" s="58" t="s">
        <v>411</v>
      </c>
      <c r="AR102" s="58" t="s">
        <v>366</v>
      </c>
      <c r="AS102" s="58" t="s">
        <v>366</v>
      </c>
      <c r="AT102" s="59">
        <v>0</v>
      </c>
      <c r="AU102" s="58" t="s">
        <v>366</v>
      </c>
      <c r="AV102" s="58" t="s">
        <v>366</v>
      </c>
      <c r="AW102" s="58" t="s">
        <v>366</v>
      </c>
      <c r="AX102" s="58" t="s">
        <v>874</v>
      </c>
      <c r="AY102" s="58" t="s">
        <v>875</v>
      </c>
      <c r="AZ102" s="58" t="s">
        <v>232</v>
      </c>
      <c r="BA102" s="58" t="s">
        <v>379</v>
      </c>
      <c r="BB102" s="58" t="s">
        <v>382</v>
      </c>
      <c r="BC102" s="58" t="s">
        <v>876</v>
      </c>
      <c r="BD102" s="58" t="s">
        <v>382</v>
      </c>
      <c r="BE102" s="58" t="s">
        <v>415</v>
      </c>
      <c r="BF102" s="58" t="s">
        <v>387</v>
      </c>
      <c r="BG102" s="58" t="s">
        <v>240</v>
      </c>
      <c r="BH102" s="58" t="s">
        <v>234</v>
      </c>
      <c r="BI102" s="58" t="s">
        <v>234</v>
      </c>
      <c r="BJ102" s="58" t="s">
        <v>234</v>
      </c>
      <c r="BK102" s="58" t="s">
        <v>225</v>
      </c>
      <c r="BL102" s="58" t="s">
        <v>529</v>
      </c>
      <c r="BM102" s="58" t="s">
        <v>529</v>
      </c>
      <c r="BN102" s="58" t="s">
        <v>529</v>
      </c>
      <c r="BO102" s="58" t="s">
        <v>366</v>
      </c>
      <c r="BP102" s="58" t="s">
        <v>366</v>
      </c>
      <c r="BQ102" s="58" t="s">
        <v>366</v>
      </c>
      <c r="BR102" s="58" t="s">
        <v>388</v>
      </c>
      <c r="BS102" s="58" t="s">
        <v>382</v>
      </c>
      <c r="BT102" s="58" t="s">
        <v>388</v>
      </c>
      <c r="BU102" s="58" t="s">
        <v>382</v>
      </c>
      <c r="BV102" s="58" t="s">
        <v>523</v>
      </c>
      <c r="BW102" s="58" t="s">
        <v>590</v>
      </c>
      <c r="BX102" s="59">
        <v>17</v>
      </c>
      <c r="BY102" s="59">
        <v>96570</v>
      </c>
      <c r="BZ102" s="59">
        <v>0</v>
      </c>
      <c r="CA102" s="59">
        <v>2</v>
      </c>
      <c r="CB102" s="59">
        <v>5</v>
      </c>
      <c r="CC102" s="58" t="s">
        <v>219</v>
      </c>
      <c r="CD102" s="65">
        <v>45083.6697916667</v>
      </c>
      <c r="CE102" s="57" t="s">
        <v>389</v>
      </c>
      <c r="CF102" s="72">
        <v>45084.5098890393</v>
      </c>
      <c r="CG102" s="73">
        <v>0.667141203703704</v>
      </c>
      <c r="CH102" s="57" t="s">
        <v>389</v>
      </c>
      <c r="CI102" s="58" t="s">
        <v>390</v>
      </c>
      <c r="CJ102" s="58" t="s">
        <v>234</v>
      </c>
      <c r="CK102" s="58" t="s">
        <v>234</v>
      </c>
      <c r="CL102" s="58" t="s">
        <v>225</v>
      </c>
      <c r="CM102" s="58" t="s">
        <v>225</v>
      </c>
      <c r="CN102" s="58" t="s">
        <v>366</v>
      </c>
      <c r="CO102" s="58" t="s">
        <v>225</v>
      </c>
      <c r="CP102" s="58" t="s">
        <v>432</v>
      </c>
      <c r="CQ102" s="58" t="s">
        <v>240</v>
      </c>
      <c r="CR102" s="58" t="s">
        <v>234</v>
      </c>
      <c r="CS102" s="58" t="s">
        <v>229</v>
      </c>
      <c r="CT102" s="58" t="s">
        <v>234</v>
      </c>
      <c r="CU102" s="58" t="s">
        <v>225</v>
      </c>
      <c r="CV102" s="58" t="s">
        <v>234</v>
      </c>
      <c r="CW102" s="58" t="s">
        <v>225</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45084.5098890393</v>
      </c>
      <c r="DO102" s="72">
        <v>45083.6671488426</v>
      </c>
      <c r="DP102" s="58" t="s">
        <v>877</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958</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582</v>
      </c>
      <c r="E109" s="46" t="s">
        <v>366</v>
      </c>
      <c r="F109" s="46" t="s">
        <v>583</v>
      </c>
      <c r="G109" s="46" t="s">
        <v>584</v>
      </c>
      <c r="H109" s="47">
        <v>1</v>
      </c>
      <c r="I109" s="47">
        <v>0</v>
      </c>
      <c r="J109" s="46" t="s">
        <v>234</v>
      </c>
      <c r="K109" s="46" t="s">
        <v>369</v>
      </c>
      <c r="L109" s="46" t="s">
        <v>369</v>
      </c>
      <c r="M109" s="45">
        <v>44874</v>
      </c>
      <c r="N109" s="46" t="s">
        <v>585</v>
      </c>
      <c r="O109" s="46" t="s">
        <v>366</v>
      </c>
      <c r="P109" s="47">
        <v>0</v>
      </c>
      <c r="Q109" s="46" t="s">
        <v>586</v>
      </c>
      <c r="R109" s="46" t="s">
        <v>372</v>
      </c>
      <c r="S109" s="47">
        <v>70</v>
      </c>
      <c r="T109" s="46" t="s">
        <v>587</v>
      </c>
      <c r="U109" s="47">
        <v>5</v>
      </c>
      <c r="V109" s="46" t="s">
        <v>584</v>
      </c>
      <c r="W109" s="46" t="s">
        <v>374</v>
      </c>
      <c r="X109" s="46" t="s">
        <v>234</v>
      </c>
      <c r="Y109" s="46" t="s">
        <v>588</v>
      </c>
      <c r="Z109" s="46" t="s">
        <v>376</v>
      </c>
      <c r="AA109" s="46" t="s">
        <v>377</v>
      </c>
      <c r="AB109" s="46" t="s">
        <v>402</v>
      </c>
      <c r="AC109" s="47">
        <v>2230</v>
      </c>
      <c r="AD109" s="46" t="s">
        <v>379</v>
      </c>
      <c r="AE109" s="62">
        <v>44875.2566666667</v>
      </c>
      <c r="AF109" s="46" t="s">
        <v>403</v>
      </c>
      <c r="AG109" s="46" t="s">
        <v>381</v>
      </c>
      <c r="AH109" s="46" t="s">
        <v>212</v>
      </c>
      <c r="AI109" s="46" t="s">
        <v>213</v>
      </c>
      <c r="AJ109" s="46" t="s">
        <v>404</v>
      </c>
      <c r="AK109" s="46" t="s">
        <v>366</v>
      </c>
      <c r="AL109" s="46" t="s">
        <v>382</v>
      </c>
      <c r="AM109" s="46" t="s">
        <v>366</v>
      </c>
      <c r="AN109" s="46" t="s">
        <v>233</v>
      </c>
      <c r="AO109" s="46" t="s">
        <v>366</v>
      </c>
      <c r="AP109" s="46" t="s">
        <v>589</v>
      </c>
      <c r="AQ109" s="46" t="s">
        <v>379</v>
      </c>
      <c r="AR109" s="46" t="s">
        <v>383</v>
      </c>
      <c r="AS109" s="46" t="s">
        <v>366</v>
      </c>
      <c r="AT109" s="46" t="s">
        <v>366</v>
      </c>
      <c r="AU109" s="47">
        <v>0</v>
      </c>
      <c r="AV109" s="46" t="s">
        <v>366</v>
      </c>
      <c r="AW109" s="46" t="s">
        <v>366</v>
      </c>
      <c r="AX109" s="46" t="s">
        <v>366</v>
      </c>
      <c r="AY109" s="46" t="s">
        <v>870</v>
      </c>
      <c r="AZ109" s="46" t="s">
        <v>871</v>
      </c>
      <c r="BA109" s="46" t="s">
        <v>232</v>
      </c>
      <c r="BB109" s="46" t="s">
        <v>379</v>
      </c>
      <c r="BC109" s="46" t="s">
        <v>382</v>
      </c>
      <c r="BD109" s="46" t="s">
        <v>872</v>
      </c>
      <c r="BE109" s="46" t="s">
        <v>382</v>
      </c>
      <c r="BF109" s="46" t="s">
        <v>387</v>
      </c>
      <c r="BG109" s="46" t="s">
        <v>387</v>
      </c>
      <c r="BH109" s="46" t="s">
        <v>240</v>
      </c>
      <c r="BI109" s="46" t="s">
        <v>234</v>
      </c>
      <c r="BJ109" s="46" t="s">
        <v>234</v>
      </c>
      <c r="BK109" s="46" t="s">
        <v>234</v>
      </c>
      <c r="BL109" s="46" t="s">
        <v>234</v>
      </c>
      <c r="BM109" s="46" t="s">
        <v>399</v>
      </c>
      <c r="BN109" s="46" t="s">
        <v>399</v>
      </c>
      <c r="BO109" s="46" t="s">
        <v>399</v>
      </c>
      <c r="BP109" s="46" t="s">
        <v>366</v>
      </c>
      <c r="BQ109" s="46" t="s">
        <v>366</v>
      </c>
      <c r="BR109" s="46" t="s">
        <v>366</v>
      </c>
      <c r="BS109" s="46" t="s">
        <v>388</v>
      </c>
      <c r="BT109" s="46" t="s">
        <v>382</v>
      </c>
      <c r="BU109" s="46" t="s">
        <v>388</v>
      </c>
      <c r="BV109" s="46" t="s">
        <v>382</v>
      </c>
      <c r="BW109" s="46" t="s">
        <v>523</v>
      </c>
      <c r="BX109" s="46" t="s">
        <v>590</v>
      </c>
      <c r="BY109" s="47">
        <v>17</v>
      </c>
      <c r="BZ109" s="47">
        <v>96570</v>
      </c>
      <c r="CA109" s="47">
        <v>0</v>
      </c>
      <c r="CB109" s="47">
        <v>4</v>
      </c>
      <c r="CC109" s="47">
        <v>8</v>
      </c>
      <c r="CD109" s="46" t="s">
        <v>219</v>
      </c>
      <c r="CE109" s="62">
        <v>45083.6697916667</v>
      </c>
      <c r="CF109" s="45" t="s">
        <v>389</v>
      </c>
      <c r="CG109" s="66">
        <v>45083.6671487269</v>
      </c>
      <c r="CH109" s="67">
        <v>0.667141203703704</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229</v>
      </c>
      <c r="CU109" s="46" t="s">
        <v>234</v>
      </c>
      <c r="CV109" s="46" t="s">
        <v>225</v>
      </c>
      <c r="CW109" s="46" t="s">
        <v>234</v>
      </c>
      <c r="CX109" s="46" t="s">
        <v>225</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45083.6676141204</v>
      </c>
      <c r="DP109" s="66">
        <v>45083.6671487269</v>
      </c>
      <c r="DQ109" s="46" t="s">
        <v>873</v>
      </c>
    </row>
    <row r="110" s="41" customFormat="1" spans="1:121">
      <c r="A110" s="43" t="s">
        <v>436</v>
      </c>
      <c r="B110" s="57">
        <v>44874</v>
      </c>
      <c r="C110" s="57">
        <v>44874</v>
      </c>
      <c r="D110" s="58" t="s">
        <v>582</v>
      </c>
      <c r="E110" s="58" t="s">
        <v>366</v>
      </c>
      <c r="F110" s="58" t="s">
        <v>583</v>
      </c>
      <c r="G110" s="58" t="s">
        <v>584</v>
      </c>
      <c r="H110" s="59">
        <v>1</v>
      </c>
      <c r="I110" s="59">
        <v>0</v>
      </c>
      <c r="J110" s="58" t="s">
        <v>234</v>
      </c>
      <c r="K110" s="58" t="s">
        <v>369</v>
      </c>
      <c r="L110" s="58" t="s">
        <v>369</v>
      </c>
      <c r="M110" s="57">
        <v>44874</v>
      </c>
      <c r="N110" s="58" t="s">
        <v>585</v>
      </c>
      <c r="O110" s="58" t="s">
        <v>366</v>
      </c>
      <c r="P110" s="59">
        <v>0</v>
      </c>
      <c r="Q110" s="58" t="s">
        <v>586</v>
      </c>
      <c r="R110" s="58" t="s">
        <v>372</v>
      </c>
      <c r="S110" s="59">
        <v>70</v>
      </c>
      <c r="T110" s="58" t="s">
        <v>587</v>
      </c>
      <c r="U110" s="59">
        <v>5</v>
      </c>
      <c r="V110" s="58" t="s">
        <v>584</v>
      </c>
      <c r="W110" s="58" t="s">
        <v>374</v>
      </c>
      <c r="X110" s="58" t="s">
        <v>234</v>
      </c>
      <c r="Y110" s="58" t="s">
        <v>588</v>
      </c>
      <c r="Z110" s="58" t="s">
        <v>376</v>
      </c>
      <c r="AA110" s="58" t="s">
        <v>377</v>
      </c>
      <c r="AB110" s="58" t="s">
        <v>402</v>
      </c>
      <c r="AC110" s="59">
        <v>2230</v>
      </c>
      <c r="AD110" s="58" t="s">
        <v>379</v>
      </c>
      <c r="AE110" s="65">
        <v>44875.2566666667</v>
      </c>
      <c r="AF110" s="58" t="s">
        <v>403</v>
      </c>
      <c r="AG110" s="58" t="s">
        <v>381</v>
      </c>
      <c r="AH110" s="58" t="s">
        <v>212</v>
      </c>
      <c r="AI110" s="58" t="s">
        <v>213</v>
      </c>
      <c r="AJ110" s="58" t="s">
        <v>404</v>
      </c>
      <c r="AK110" s="58" t="s">
        <v>366</v>
      </c>
      <c r="AL110" s="58" t="s">
        <v>382</v>
      </c>
      <c r="AM110" s="58" t="s">
        <v>366</v>
      </c>
      <c r="AN110" s="58" t="s">
        <v>233</v>
      </c>
      <c r="AO110" s="58" t="s">
        <v>366</v>
      </c>
      <c r="AP110" s="58" t="s">
        <v>589</v>
      </c>
      <c r="AQ110" s="58" t="s">
        <v>379</v>
      </c>
      <c r="AR110" s="58" t="s">
        <v>383</v>
      </c>
      <c r="AS110" s="58" t="s">
        <v>366</v>
      </c>
      <c r="AT110" s="58" t="s">
        <v>366</v>
      </c>
      <c r="AU110" s="59">
        <v>0</v>
      </c>
      <c r="AV110" s="58" t="s">
        <v>366</v>
      </c>
      <c r="AW110" s="58" t="s">
        <v>366</v>
      </c>
      <c r="AX110" s="58" t="s">
        <v>366</v>
      </c>
      <c r="AY110" s="58" t="s">
        <v>870</v>
      </c>
      <c r="AZ110" s="58" t="s">
        <v>871</v>
      </c>
      <c r="BA110" s="58" t="s">
        <v>232</v>
      </c>
      <c r="BB110" s="58" t="s">
        <v>379</v>
      </c>
      <c r="BC110" s="58" t="s">
        <v>382</v>
      </c>
      <c r="BD110" s="58" t="s">
        <v>872</v>
      </c>
      <c r="BE110" s="58" t="s">
        <v>382</v>
      </c>
      <c r="BF110" s="58" t="s">
        <v>387</v>
      </c>
      <c r="BG110" s="58" t="s">
        <v>387</v>
      </c>
      <c r="BH110" s="58" t="s">
        <v>240</v>
      </c>
      <c r="BI110" s="58" t="s">
        <v>234</v>
      </c>
      <c r="BJ110" s="58" t="s">
        <v>234</v>
      </c>
      <c r="BK110" s="58" t="s">
        <v>234</v>
      </c>
      <c r="BL110" s="58" t="s">
        <v>225</v>
      </c>
      <c r="BM110" s="58" t="s">
        <v>399</v>
      </c>
      <c r="BN110" s="58" t="s">
        <v>399</v>
      </c>
      <c r="BO110" s="58" t="s">
        <v>399</v>
      </c>
      <c r="BP110" s="58" t="s">
        <v>366</v>
      </c>
      <c r="BQ110" s="58" t="s">
        <v>366</v>
      </c>
      <c r="BR110" s="58" t="s">
        <v>366</v>
      </c>
      <c r="BS110" s="58" t="s">
        <v>388</v>
      </c>
      <c r="BT110" s="58" t="s">
        <v>382</v>
      </c>
      <c r="BU110" s="58" t="s">
        <v>388</v>
      </c>
      <c r="BV110" s="58" t="s">
        <v>382</v>
      </c>
      <c r="BW110" s="58" t="s">
        <v>523</v>
      </c>
      <c r="BX110" s="58" t="s">
        <v>590</v>
      </c>
      <c r="BY110" s="59">
        <v>17</v>
      </c>
      <c r="BZ110" s="59">
        <v>96570</v>
      </c>
      <c r="CA110" s="59">
        <v>0</v>
      </c>
      <c r="CB110" s="59">
        <v>4</v>
      </c>
      <c r="CC110" s="59">
        <v>8</v>
      </c>
      <c r="CD110" s="58" t="s">
        <v>219</v>
      </c>
      <c r="CE110" s="65">
        <v>45083.6697916667</v>
      </c>
      <c r="CF110" s="57" t="s">
        <v>389</v>
      </c>
      <c r="CG110" s="72">
        <v>45084.5098899653</v>
      </c>
      <c r="CH110" s="73">
        <v>0.667141203703704</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229</v>
      </c>
      <c r="CU110" s="58" t="s">
        <v>234</v>
      </c>
      <c r="CV110" s="58" t="s">
        <v>225</v>
      </c>
      <c r="CW110" s="58" t="s">
        <v>234</v>
      </c>
      <c r="CX110" s="58" t="s">
        <v>225</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45084.5098899653</v>
      </c>
      <c r="DP110" s="72">
        <v>45083.6671487269</v>
      </c>
      <c r="DQ110" s="58" t="s">
        <v>873</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582</v>
      </c>
      <c r="E115" s="46" t="s">
        <v>366</v>
      </c>
      <c r="F115" s="46" t="s">
        <v>583</v>
      </c>
      <c r="G115" s="46" t="s">
        <v>591</v>
      </c>
      <c r="H115" s="47">
        <v>1</v>
      </c>
      <c r="I115" s="47">
        <v>0</v>
      </c>
      <c r="J115" s="46" t="s">
        <v>234</v>
      </c>
      <c r="K115" s="46" t="s">
        <v>369</v>
      </c>
      <c r="L115" s="46" t="s">
        <v>369</v>
      </c>
      <c r="M115" s="45">
        <v>44874</v>
      </c>
      <c r="N115" s="46" t="s">
        <v>585</v>
      </c>
      <c r="O115" s="46" t="s">
        <v>366</v>
      </c>
      <c r="P115" s="47">
        <v>0</v>
      </c>
      <c r="Q115" s="46" t="s">
        <v>586</v>
      </c>
      <c r="R115" s="46" t="s">
        <v>372</v>
      </c>
      <c r="S115" s="47">
        <v>70</v>
      </c>
      <c r="T115" s="46" t="s">
        <v>587</v>
      </c>
      <c r="U115" s="47">
        <v>5</v>
      </c>
      <c r="V115" s="46" t="s">
        <v>591</v>
      </c>
      <c r="W115" s="46" t="s">
        <v>374</v>
      </c>
      <c r="X115" s="46" t="s">
        <v>234</v>
      </c>
      <c r="Y115" s="46" t="s">
        <v>588</v>
      </c>
      <c r="Z115" s="46" t="s">
        <v>376</v>
      </c>
      <c r="AA115" s="46" t="s">
        <v>377</v>
      </c>
      <c r="AB115" s="46" t="s">
        <v>518</v>
      </c>
      <c r="AC115" s="47">
        <v>2230</v>
      </c>
      <c r="AD115" s="46" t="s">
        <v>379</v>
      </c>
      <c r="AE115" s="62">
        <v>44875.2566666667</v>
      </c>
      <c r="AF115" s="46" t="s">
        <v>380</v>
      </c>
      <c r="AG115" s="46" t="s">
        <v>381</v>
      </c>
      <c r="AH115" s="46" t="s">
        <v>212</v>
      </c>
      <c r="AI115" s="46" t="s">
        <v>213</v>
      </c>
      <c r="AJ115" s="46" t="s">
        <v>210</v>
      </c>
      <c r="AK115" s="46" t="s">
        <v>366</v>
      </c>
      <c r="AL115" s="46" t="s">
        <v>382</v>
      </c>
      <c r="AM115" s="46" t="s">
        <v>366</v>
      </c>
      <c r="AN115" s="46" t="s">
        <v>233</v>
      </c>
      <c r="AO115" s="46" t="s">
        <v>366</v>
      </c>
      <c r="AP115" s="46" t="s">
        <v>589</v>
      </c>
      <c r="AQ115" s="46" t="s">
        <v>379</v>
      </c>
      <c r="AR115" s="46" t="s">
        <v>383</v>
      </c>
      <c r="AS115" s="46" t="s">
        <v>366</v>
      </c>
      <c r="AT115" s="46" t="s">
        <v>366</v>
      </c>
      <c r="AU115" s="47">
        <v>0</v>
      </c>
      <c r="AV115" s="46" t="s">
        <v>366</v>
      </c>
      <c r="AW115" s="46" t="s">
        <v>366</v>
      </c>
      <c r="AX115" s="46" t="s">
        <v>366</v>
      </c>
      <c r="AY115" s="46" t="s">
        <v>862</v>
      </c>
      <c r="AZ115" s="46" t="s">
        <v>863</v>
      </c>
      <c r="BA115" s="46" t="s">
        <v>232</v>
      </c>
      <c r="BB115" s="46" t="s">
        <v>379</v>
      </c>
      <c r="BC115" s="46" t="s">
        <v>382</v>
      </c>
      <c r="BD115" s="46" t="s">
        <v>864</v>
      </c>
      <c r="BE115" s="46" t="s">
        <v>382</v>
      </c>
      <c r="BF115" s="46" t="s">
        <v>415</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388</v>
      </c>
      <c r="BT115" s="46" t="s">
        <v>382</v>
      </c>
      <c r="BU115" s="46" t="s">
        <v>388</v>
      </c>
      <c r="BV115" s="46" t="s">
        <v>382</v>
      </c>
      <c r="BW115" s="46" t="s">
        <v>523</v>
      </c>
      <c r="BX115" s="46" t="s">
        <v>590</v>
      </c>
      <c r="BY115" s="47">
        <v>17</v>
      </c>
      <c r="BZ115" s="47">
        <v>96570</v>
      </c>
      <c r="CA115" s="47">
        <v>0</v>
      </c>
      <c r="CB115" s="47">
        <v>4</v>
      </c>
      <c r="CC115" s="47">
        <v>5</v>
      </c>
      <c r="CD115" s="46" t="s">
        <v>219</v>
      </c>
      <c r="CE115" s="62">
        <v>45083.6697916667</v>
      </c>
      <c r="CF115" s="45" t="s">
        <v>389</v>
      </c>
      <c r="CG115" s="66">
        <v>45083.66714875</v>
      </c>
      <c r="CH115" s="67">
        <v>0.667141203703704</v>
      </c>
      <c r="CI115" s="45" t="s">
        <v>389</v>
      </c>
      <c r="CJ115" s="46" t="s">
        <v>390</v>
      </c>
      <c r="CK115" s="46" t="s">
        <v>234</v>
      </c>
      <c r="CL115" s="46" t="s">
        <v>234</v>
      </c>
      <c r="CM115" s="46" t="s">
        <v>225</v>
      </c>
      <c r="CN115" s="46" t="s">
        <v>225</v>
      </c>
      <c r="CO115" s="46" t="s">
        <v>366</v>
      </c>
      <c r="CP115" s="46" t="s">
        <v>225</v>
      </c>
      <c r="CQ115" s="46" t="s">
        <v>391</v>
      </c>
      <c r="CR115" s="46" t="s">
        <v>240</v>
      </c>
      <c r="CS115" s="46" t="s">
        <v>225</v>
      </c>
      <c r="CT115" s="46" t="s">
        <v>229</v>
      </c>
      <c r="CU115" s="46" t="s">
        <v>234</v>
      </c>
      <c r="CV115" s="46" t="s">
        <v>225</v>
      </c>
      <c r="CW115" s="46" t="s">
        <v>234</v>
      </c>
      <c r="CX115" s="46" t="s">
        <v>225</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45083.6676141667</v>
      </c>
      <c r="DP115" s="66">
        <v>45083.66714875</v>
      </c>
      <c r="DQ115" s="46" t="s">
        <v>865</v>
      </c>
    </row>
    <row r="116" s="41" customFormat="1" spans="1:121">
      <c r="A116" s="43" t="s">
        <v>436</v>
      </c>
      <c r="B116" s="57">
        <v>44874</v>
      </c>
      <c r="C116" s="57">
        <v>44874</v>
      </c>
      <c r="D116" s="58" t="s">
        <v>582</v>
      </c>
      <c r="E116" s="58" t="s">
        <v>366</v>
      </c>
      <c r="F116" s="58" t="s">
        <v>583</v>
      </c>
      <c r="G116" s="58" t="s">
        <v>591</v>
      </c>
      <c r="H116" s="59">
        <v>1</v>
      </c>
      <c r="I116" s="59">
        <v>0</v>
      </c>
      <c r="J116" s="58" t="s">
        <v>234</v>
      </c>
      <c r="K116" s="58" t="s">
        <v>369</v>
      </c>
      <c r="L116" s="58" t="s">
        <v>369</v>
      </c>
      <c r="M116" s="57">
        <v>44874</v>
      </c>
      <c r="N116" s="58" t="s">
        <v>585</v>
      </c>
      <c r="O116" s="58" t="s">
        <v>366</v>
      </c>
      <c r="P116" s="59">
        <v>0</v>
      </c>
      <c r="Q116" s="58" t="s">
        <v>586</v>
      </c>
      <c r="R116" s="58" t="s">
        <v>372</v>
      </c>
      <c r="S116" s="59">
        <v>70</v>
      </c>
      <c r="T116" s="58" t="s">
        <v>587</v>
      </c>
      <c r="U116" s="59">
        <v>5</v>
      </c>
      <c r="V116" s="58" t="s">
        <v>591</v>
      </c>
      <c r="W116" s="58" t="s">
        <v>374</v>
      </c>
      <c r="X116" s="58" t="s">
        <v>234</v>
      </c>
      <c r="Y116" s="58" t="s">
        <v>588</v>
      </c>
      <c r="Z116" s="58" t="s">
        <v>376</v>
      </c>
      <c r="AA116" s="58" t="s">
        <v>377</v>
      </c>
      <c r="AB116" s="58" t="s">
        <v>518</v>
      </c>
      <c r="AC116" s="59">
        <v>2230</v>
      </c>
      <c r="AD116" s="58" t="s">
        <v>379</v>
      </c>
      <c r="AE116" s="65">
        <v>44875.2566666667</v>
      </c>
      <c r="AF116" s="58" t="s">
        <v>380</v>
      </c>
      <c r="AG116" s="58" t="s">
        <v>381</v>
      </c>
      <c r="AH116" s="58" t="s">
        <v>212</v>
      </c>
      <c r="AI116" s="58" t="s">
        <v>213</v>
      </c>
      <c r="AJ116" s="58" t="s">
        <v>210</v>
      </c>
      <c r="AK116" s="58" t="s">
        <v>366</v>
      </c>
      <c r="AL116" s="58" t="s">
        <v>382</v>
      </c>
      <c r="AM116" s="58" t="s">
        <v>366</v>
      </c>
      <c r="AN116" s="58" t="s">
        <v>233</v>
      </c>
      <c r="AO116" s="58" t="s">
        <v>366</v>
      </c>
      <c r="AP116" s="58" t="s">
        <v>589</v>
      </c>
      <c r="AQ116" s="58" t="s">
        <v>379</v>
      </c>
      <c r="AR116" s="58" t="s">
        <v>383</v>
      </c>
      <c r="AS116" s="58" t="s">
        <v>366</v>
      </c>
      <c r="AT116" s="58" t="s">
        <v>366</v>
      </c>
      <c r="AU116" s="59">
        <v>0</v>
      </c>
      <c r="AV116" s="58" t="s">
        <v>366</v>
      </c>
      <c r="AW116" s="58" t="s">
        <v>366</v>
      </c>
      <c r="AX116" s="58" t="s">
        <v>366</v>
      </c>
      <c r="AY116" s="58" t="s">
        <v>862</v>
      </c>
      <c r="AZ116" s="58" t="s">
        <v>863</v>
      </c>
      <c r="BA116" s="58" t="s">
        <v>232</v>
      </c>
      <c r="BB116" s="58" t="s">
        <v>379</v>
      </c>
      <c r="BC116" s="58" t="s">
        <v>382</v>
      </c>
      <c r="BD116" s="58" t="s">
        <v>864</v>
      </c>
      <c r="BE116" s="58" t="s">
        <v>382</v>
      </c>
      <c r="BF116" s="58" t="s">
        <v>415</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388</v>
      </c>
      <c r="BT116" s="58" t="s">
        <v>382</v>
      </c>
      <c r="BU116" s="58" t="s">
        <v>388</v>
      </c>
      <c r="BV116" s="58" t="s">
        <v>382</v>
      </c>
      <c r="BW116" s="58" t="s">
        <v>523</v>
      </c>
      <c r="BX116" s="58" t="s">
        <v>590</v>
      </c>
      <c r="BY116" s="59">
        <v>17</v>
      </c>
      <c r="BZ116" s="59">
        <v>96570</v>
      </c>
      <c r="CA116" s="59">
        <v>0</v>
      </c>
      <c r="CB116" s="59">
        <v>4</v>
      </c>
      <c r="CC116" s="59">
        <v>5</v>
      </c>
      <c r="CD116" s="58" t="s">
        <v>219</v>
      </c>
      <c r="CE116" s="65">
        <v>45083.6697916667</v>
      </c>
      <c r="CF116" s="57" t="s">
        <v>389</v>
      </c>
      <c r="CG116" s="72">
        <v>45084.5098904977</v>
      </c>
      <c r="CH116" s="73">
        <v>0.667141203703704</v>
      </c>
      <c r="CI116" s="57" t="s">
        <v>389</v>
      </c>
      <c r="CJ116" s="58" t="s">
        <v>390</v>
      </c>
      <c r="CK116" s="58" t="s">
        <v>234</v>
      </c>
      <c r="CL116" s="58" t="s">
        <v>234</v>
      </c>
      <c r="CM116" s="58" t="s">
        <v>225</v>
      </c>
      <c r="CN116" s="58" t="s">
        <v>225</v>
      </c>
      <c r="CO116" s="58" t="s">
        <v>366</v>
      </c>
      <c r="CP116" s="58" t="s">
        <v>225</v>
      </c>
      <c r="CQ116" s="58" t="s">
        <v>432</v>
      </c>
      <c r="CR116" s="58" t="s">
        <v>240</v>
      </c>
      <c r="CS116" s="58" t="s">
        <v>225</v>
      </c>
      <c r="CT116" s="58" t="s">
        <v>229</v>
      </c>
      <c r="CU116" s="58" t="s">
        <v>234</v>
      </c>
      <c r="CV116" s="58" t="s">
        <v>225</v>
      </c>
      <c r="CW116" s="58" t="s">
        <v>234</v>
      </c>
      <c r="CX116" s="58" t="s">
        <v>225</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45084.5098904977</v>
      </c>
      <c r="DP116" s="72">
        <v>45083.66714875</v>
      </c>
      <c r="DQ116" s="58" t="s">
        <v>865</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582</v>
      </c>
      <c r="E121" s="46" t="s">
        <v>366</v>
      </c>
      <c r="F121" s="46" t="s">
        <v>583</v>
      </c>
      <c r="G121" s="46" t="s">
        <v>592</v>
      </c>
      <c r="H121" s="47">
        <v>1</v>
      </c>
      <c r="I121" s="47">
        <v>0</v>
      </c>
      <c r="J121" s="46" t="s">
        <v>234</v>
      </c>
      <c r="K121" s="46" t="s">
        <v>369</v>
      </c>
      <c r="L121" s="46" t="s">
        <v>369</v>
      </c>
      <c r="M121" s="45">
        <v>44874</v>
      </c>
      <c r="N121" s="46" t="s">
        <v>585</v>
      </c>
      <c r="O121" s="46" t="s">
        <v>366</v>
      </c>
      <c r="P121" s="47">
        <v>0</v>
      </c>
      <c r="Q121" s="46" t="s">
        <v>586</v>
      </c>
      <c r="R121" s="46" t="s">
        <v>372</v>
      </c>
      <c r="S121" s="47">
        <v>70</v>
      </c>
      <c r="T121" s="46" t="s">
        <v>587</v>
      </c>
      <c r="U121" s="47">
        <v>5</v>
      </c>
      <c r="V121" s="46" t="s">
        <v>592</v>
      </c>
      <c r="W121" s="46" t="s">
        <v>374</v>
      </c>
      <c r="X121" s="46" t="s">
        <v>234</v>
      </c>
      <c r="Y121" s="46" t="s">
        <v>588</v>
      </c>
      <c r="Z121" s="46" t="s">
        <v>376</v>
      </c>
      <c r="AA121" s="46" t="s">
        <v>377</v>
      </c>
      <c r="AB121" s="46" t="s">
        <v>394</v>
      </c>
      <c r="AC121" s="47">
        <v>2230</v>
      </c>
      <c r="AD121" s="46" t="s">
        <v>379</v>
      </c>
      <c r="AE121" s="62">
        <v>44875.2566666667</v>
      </c>
      <c r="AF121" s="46" t="s">
        <v>395</v>
      </c>
      <c r="AG121" s="46" t="s">
        <v>381</v>
      </c>
      <c r="AH121" s="46" t="s">
        <v>212</v>
      </c>
      <c r="AI121" s="46" t="s">
        <v>213</v>
      </c>
      <c r="AJ121" s="46" t="s">
        <v>210</v>
      </c>
      <c r="AK121" s="46" t="s">
        <v>366</v>
      </c>
      <c r="AL121" s="46" t="s">
        <v>382</v>
      </c>
      <c r="AM121" s="46" t="s">
        <v>366</v>
      </c>
      <c r="AN121" s="46" t="s">
        <v>233</v>
      </c>
      <c r="AO121" s="46" t="s">
        <v>366</v>
      </c>
      <c r="AP121" s="46" t="s">
        <v>589</v>
      </c>
      <c r="AQ121" s="46" t="s">
        <v>379</v>
      </c>
      <c r="AR121" s="46" t="s">
        <v>383</v>
      </c>
      <c r="AS121" s="46" t="s">
        <v>366</v>
      </c>
      <c r="AT121" s="46" t="s">
        <v>366</v>
      </c>
      <c r="AU121" s="47">
        <v>0</v>
      </c>
      <c r="AV121" s="46" t="s">
        <v>366</v>
      </c>
      <c r="AW121" s="46" t="s">
        <v>366</v>
      </c>
      <c r="AX121" s="46" t="s">
        <v>366</v>
      </c>
      <c r="AY121" s="46" t="s">
        <v>866</v>
      </c>
      <c r="AZ121" s="46" t="s">
        <v>867</v>
      </c>
      <c r="BA121" s="46" t="s">
        <v>232</v>
      </c>
      <c r="BB121" s="46" t="s">
        <v>379</v>
      </c>
      <c r="BC121" s="46" t="s">
        <v>382</v>
      </c>
      <c r="BD121" s="46" t="s">
        <v>868</v>
      </c>
      <c r="BE121" s="46" t="s">
        <v>382</v>
      </c>
      <c r="BF121" s="46" t="s">
        <v>387</v>
      </c>
      <c r="BG121" s="46" t="s">
        <v>387</v>
      </c>
      <c r="BH121" s="46" t="s">
        <v>240</v>
      </c>
      <c r="BI121" s="46" t="s">
        <v>234</v>
      </c>
      <c r="BJ121" s="46" t="s">
        <v>234</v>
      </c>
      <c r="BK121" s="46" t="s">
        <v>234</v>
      </c>
      <c r="BL121" s="46" t="s">
        <v>234</v>
      </c>
      <c r="BM121" s="46" t="s">
        <v>529</v>
      </c>
      <c r="BN121" s="46" t="s">
        <v>529</v>
      </c>
      <c r="BO121" s="46" t="s">
        <v>529</v>
      </c>
      <c r="BP121" s="46" t="s">
        <v>366</v>
      </c>
      <c r="BQ121" s="46" t="s">
        <v>366</v>
      </c>
      <c r="BR121" s="46" t="s">
        <v>366</v>
      </c>
      <c r="BS121" s="46" t="s">
        <v>388</v>
      </c>
      <c r="BT121" s="46" t="s">
        <v>382</v>
      </c>
      <c r="BU121" s="46" t="s">
        <v>388</v>
      </c>
      <c r="BV121" s="46" t="s">
        <v>382</v>
      </c>
      <c r="BW121" s="46" t="s">
        <v>523</v>
      </c>
      <c r="BX121" s="46" t="s">
        <v>590</v>
      </c>
      <c r="BY121" s="47">
        <v>17</v>
      </c>
      <c r="BZ121" s="47">
        <v>96570</v>
      </c>
      <c r="CA121" s="47">
        <v>0</v>
      </c>
      <c r="CB121" s="47">
        <v>4</v>
      </c>
      <c r="CC121" s="47">
        <v>9</v>
      </c>
      <c r="CD121" s="46" t="s">
        <v>219</v>
      </c>
      <c r="CE121" s="62">
        <v>45083.6697916667</v>
      </c>
      <c r="CF121" s="45" t="s">
        <v>389</v>
      </c>
      <c r="CG121" s="66">
        <v>45083.6671487153</v>
      </c>
      <c r="CH121" s="67">
        <v>0.667141203703704</v>
      </c>
      <c r="CI121" s="45" t="s">
        <v>389</v>
      </c>
      <c r="CJ121" s="46" t="s">
        <v>390</v>
      </c>
      <c r="CK121" s="46" t="s">
        <v>234</v>
      </c>
      <c r="CL121" s="46" t="s">
        <v>234</v>
      </c>
      <c r="CM121" s="46" t="s">
        <v>225</v>
      </c>
      <c r="CN121" s="46" t="s">
        <v>225</v>
      </c>
      <c r="CO121" s="46" t="s">
        <v>366</v>
      </c>
      <c r="CP121" s="46" t="s">
        <v>225</v>
      </c>
      <c r="CQ121" s="46" t="s">
        <v>391</v>
      </c>
      <c r="CR121" s="46" t="s">
        <v>225</v>
      </c>
      <c r="CS121" s="46" t="s">
        <v>234</v>
      </c>
      <c r="CT121" s="46" t="s">
        <v>229</v>
      </c>
      <c r="CU121" s="46" t="s">
        <v>234</v>
      </c>
      <c r="CV121" s="46" t="s">
        <v>225</v>
      </c>
      <c r="CW121" s="46" t="s">
        <v>234</v>
      </c>
      <c r="CX121" s="46" t="s">
        <v>225</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45083.6676140625</v>
      </c>
      <c r="DP121" s="66">
        <v>45083.6671487153</v>
      </c>
      <c r="DQ121" s="46" t="s">
        <v>869</v>
      </c>
    </row>
    <row r="122" s="41" customFormat="1" spans="1:121">
      <c r="A122" s="43" t="s">
        <v>436</v>
      </c>
      <c r="B122" s="57">
        <v>44874</v>
      </c>
      <c r="C122" s="57">
        <v>44874</v>
      </c>
      <c r="D122" s="58" t="s">
        <v>582</v>
      </c>
      <c r="E122" s="58" t="s">
        <v>366</v>
      </c>
      <c r="F122" s="58" t="s">
        <v>583</v>
      </c>
      <c r="G122" s="58" t="s">
        <v>592</v>
      </c>
      <c r="H122" s="59">
        <v>1</v>
      </c>
      <c r="I122" s="59">
        <v>0</v>
      </c>
      <c r="J122" s="58" t="s">
        <v>234</v>
      </c>
      <c r="K122" s="58" t="s">
        <v>369</v>
      </c>
      <c r="L122" s="58" t="s">
        <v>369</v>
      </c>
      <c r="M122" s="57">
        <v>44874</v>
      </c>
      <c r="N122" s="58" t="s">
        <v>585</v>
      </c>
      <c r="O122" s="58" t="s">
        <v>366</v>
      </c>
      <c r="P122" s="59">
        <v>0</v>
      </c>
      <c r="Q122" s="58" t="s">
        <v>586</v>
      </c>
      <c r="R122" s="58" t="s">
        <v>372</v>
      </c>
      <c r="S122" s="59">
        <v>70</v>
      </c>
      <c r="T122" s="58" t="s">
        <v>587</v>
      </c>
      <c r="U122" s="59">
        <v>5</v>
      </c>
      <c r="V122" s="58" t="s">
        <v>592</v>
      </c>
      <c r="W122" s="58" t="s">
        <v>374</v>
      </c>
      <c r="X122" s="58" t="s">
        <v>234</v>
      </c>
      <c r="Y122" s="58" t="s">
        <v>588</v>
      </c>
      <c r="Z122" s="58" t="s">
        <v>376</v>
      </c>
      <c r="AA122" s="58" t="s">
        <v>377</v>
      </c>
      <c r="AB122" s="58" t="s">
        <v>394</v>
      </c>
      <c r="AC122" s="59">
        <v>2230</v>
      </c>
      <c r="AD122" s="58" t="s">
        <v>379</v>
      </c>
      <c r="AE122" s="65">
        <v>44875.2566666667</v>
      </c>
      <c r="AF122" s="58" t="s">
        <v>395</v>
      </c>
      <c r="AG122" s="58" t="s">
        <v>381</v>
      </c>
      <c r="AH122" s="58" t="s">
        <v>212</v>
      </c>
      <c r="AI122" s="58" t="s">
        <v>213</v>
      </c>
      <c r="AJ122" s="58" t="s">
        <v>210</v>
      </c>
      <c r="AK122" s="58" t="s">
        <v>366</v>
      </c>
      <c r="AL122" s="58" t="s">
        <v>382</v>
      </c>
      <c r="AM122" s="58" t="s">
        <v>366</v>
      </c>
      <c r="AN122" s="58" t="s">
        <v>233</v>
      </c>
      <c r="AO122" s="58" t="s">
        <v>366</v>
      </c>
      <c r="AP122" s="58" t="s">
        <v>589</v>
      </c>
      <c r="AQ122" s="58" t="s">
        <v>379</v>
      </c>
      <c r="AR122" s="58" t="s">
        <v>383</v>
      </c>
      <c r="AS122" s="58" t="s">
        <v>366</v>
      </c>
      <c r="AT122" s="58" t="s">
        <v>366</v>
      </c>
      <c r="AU122" s="59">
        <v>0</v>
      </c>
      <c r="AV122" s="58" t="s">
        <v>366</v>
      </c>
      <c r="AW122" s="58" t="s">
        <v>366</v>
      </c>
      <c r="AX122" s="58" t="s">
        <v>366</v>
      </c>
      <c r="AY122" s="58" t="s">
        <v>866</v>
      </c>
      <c r="AZ122" s="58" t="s">
        <v>867</v>
      </c>
      <c r="BA122" s="58" t="s">
        <v>232</v>
      </c>
      <c r="BB122" s="58" t="s">
        <v>379</v>
      </c>
      <c r="BC122" s="58" t="s">
        <v>382</v>
      </c>
      <c r="BD122" s="58" t="s">
        <v>868</v>
      </c>
      <c r="BE122" s="58" t="s">
        <v>382</v>
      </c>
      <c r="BF122" s="58" t="s">
        <v>387</v>
      </c>
      <c r="BG122" s="58" t="s">
        <v>387</v>
      </c>
      <c r="BH122" s="58" t="s">
        <v>240</v>
      </c>
      <c r="BI122" s="58" t="s">
        <v>234</v>
      </c>
      <c r="BJ122" s="58" t="s">
        <v>234</v>
      </c>
      <c r="BK122" s="58" t="s">
        <v>234</v>
      </c>
      <c r="BL122" s="58" t="s">
        <v>225</v>
      </c>
      <c r="BM122" s="58" t="s">
        <v>529</v>
      </c>
      <c r="BN122" s="58" t="s">
        <v>529</v>
      </c>
      <c r="BO122" s="58" t="s">
        <v>529</v>
      </c>
      <c r="BP122" s="58" t="s">
        <v>366</v>
      </c>
      <c r="BQ122" s="58" t="s">
        <v>366</v>
      </c>
      <c r="BR122" s="58" t="s">
        <v>366</v>
      </c>
      <c r="BS122" s="58" t="s">
        <v>388</v>
      </c>
      <c r="BT122" s="58" t="s">
        <v>382</v>
      </c>
      <c r="BU122" s="58" t="s">
        <v>388</v>
      </c>
      <c r="BV122" s="58" t="s">
        <v>382</v>
      </c>
      <c r="BW122" s="58" t="s">
        <v>523</v>
      </c>
      <c r="BX122" s="58" t="s">
        <v>590</v>
      </c>
      <c r="BY122" s="59">
        <v>17</v>
      </c>
      <c r="BZ122" s="59">
        <v>96570</v>
      </c>
      <c r="CA122" s="59">
        <v>0</v>
      </c>
      <c r="CB122" s="59">
        <v>4</v>
      </c>
      <c r="CC122" s="59">
        <v>9</v>
      </c>
      <c r="CD122" s="58" t="s">
        <v>219</v>
      </c>
      <c r="CE122" s="65">
        <v>45083.6697916667</v>
      </c>
      <c r="CF122" s="57" t="s">
        <v>389</v>
      </c>
      <c r="CG122" s="72">
        <v>45084.5098901505</v>
      </c>
      <c r="CH122" s="73">
        <v>0.667141203703704</v>
      </c>
      <c r="CI122" s="57" t="s">
        <v>389</v>
      </c>
      <c r="CJ122" s="58" t="s">
        <v>390</v>
      </c>
      <c r="CK122" s="58" t="s">
        <v>234</v>
      </c>
      <c r="CL122" s="58" t="s">
        <v>234</v>
      </c>
      <c r="CM122" s="58" t="s">
        <v>225</v>
      </c>
      <c r="CN122" s="58" t="s">
        <v>225</v>
      </c>
      <c r="CO122" s="58" t="s">
        <v>366</v>
      </c>
      <c r="CP122" s="58" t="s">
        <v>225</v>
      </c>
      <c r="CQ122" s="58" t="s">
        <v>432</v>
      </c>
      <c r="CR122" s="58" t="s">
        <v>225</v>
      </c>
      <c r="CS122" s="58" t="s">
        <v>234</v>
      </c>
      <c r="CT122" s="58" t="s">
        <v>229</v>
      </c>
      <c r="CU122" s="58" t="s">
        <v>234</v>
      </c>
      <c r="CV122" s="58" t="s">
        <v>225</v>
      </c>
      <c r="CW122" s="58" t="s">
        <v>234</v>
      </c>
      <c r="CX122" s="58" t="s">
        <v>225</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45084.5098901505</v>
      </c>
      <c r="DP122" s="72">
        <v>45083.6671487153</v>
      </c>
      <c r="DQ122" s="58" t="s">
        <v>869</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582</v>
      </c>
      <c r="E127" s="46" t="s">
        <v>366</v>
      </c>
      <c r="F127" s="46" t="s">
        <v>583</v>
      </c>
      <c r="G127" s="46" t="s">
        <v>241</v>
      </c>
      <c r="H127" s="47">
        <v>1</v>
      </c>
      <c r="I127" s="47">
        <v>0</v>
      </c>
      <c r="J127" s="46" t="s">
        <v>234</v>
      </c>
      <c r="K127" s="46" t="s">
        <v>369</v>
      </c>
      <c r="L127" s="46" t="s">
        <v>369</v>
      </c>
      <c r="M127" s="45">
        <v>44874</v>
      </c>
      <c r="N127" s="46" t="s">
        <v>585</v>
      </c>
      <c r="O127" s="46" t="s">
        <v>366</v>
      </c>
      <c r="P127" s="47">
        <v>0</v>
      </c>
      <c r="Q127" s="46" t="s">
        <v>586</v>
      </c>
      <c r="R127" s="46" t="s">
        <v>372</v>
      </c>
      <c r="S127" s="47">
        <v>70</v>
      </c>
      <c r="T127" s="46" t="s">
        <v>587</v>
      </c>
      <c r="U127" s="47">
        <v>5</v>
      </c>
      <c r="V127" s="46" t="s">
        <v>241</v>
      </c>
      <c r="W127" s="46" t="s">
        <v>374</v>
      </c>
      <c r="X127" s="46" t="s">
        <v>234</v>
      </c>
      <c r="Y127" s="46" t="s">
        <v>588</v>
      </c>
      <c r="Z127" s="46" t="s">
        <v>376</v>
      </c>
      <c r="AA127" s="46" t="s">
        <v>377</v>
      </c>
      <c r="AB127" s="46" t="s">
        <v>593</v>
      </c>
      <c r="AC127" s="47">
        <v>2230</v>
      </c>
      <c r="AD127" s="46" t="s">
        <v>594</v>
      </c>
      <c r="AE127" s="62">
        <v>44875.2566666667</v>
      </c>
      <c r="AF127" s="46" t="s">
        <v>410</v>
      </c>
      <c r="AG127" s="46" t="s">
        <v>381</v>
      </c>
      <c r="AH127" s="46" t="s">
        <v>212</v>
      </c>
      <c r="AI127" s="46" t="s">
        <v>213</v>
      </c>
      <c r="AJ127" s="46" t="s">
        <v>210</v>
      </c>
      <c r="AK127" s="46" t="s">
        <v>366</v>
      </c>
      <c r="AL127" s="46" t="s">
        <v>382</v>
      </c>
      <c r="AM127" s="46" t="s">
        <v>366</v>
      </c>
      <c r="AN127" s="46" t="s">
        <v>233</v>
      </c>
      <c r="AO127" s="46" t="s">
        <v>366</v>
      </c>
      <c r="AP127" s="46" t="s">
        <v>589</v>
      </c>
      <c r="AQ127" s="46" t="s">
        <v>379</v>
      </c>
      <c r="AR127" s="46" t="s">
        <v>411</v>
      </c>
      <c r="AS127" s="46" t="s">
        <v>366</v>
      </c>
      <c r="AT127" s="46" t="s">
        <v>366</v>
      </c>
      <c r="AU127" s="47">
        <v>0</v>
      </c>
      <c r="AV127" s="46" t="s">
        <v>366</v>
      </c>
      <c r="AW127" s="46" t="s">
        <v>366</v>
      </c>
      <c r="AX127" s="46" t="s">
        <v>366</v>
      </c>
      <c r="AY127" s="46" t="s">
        <v>874</v>
      </c>
      <c r="AZ127" s="46" t="s">
        <v>875</v>
      </c>
      <c r="BA127" s="46" t="s">
        <v>232</v>
      </c>
      <c r="BB127" s="46" t="s">
        <v>379</v>
      </c>
      <c r="BC127" s="46" t="s">
        <v>382</v>
      </c>
      <c r="BD127" s="46" t="s">
        <v>876</v>
      </c>
      <c r="BE127" s="46" t="s">
        <v>382</v>
      </c>
      <c r="BF127" s="46" t="s">
        <v>415</v>
      </c>
      <c r="BG127" s="46" t="s">
        <v>387</v>
      </c>
      <c r="BH127" s="46" t="s">
        <v>240</v>
      </c>
      <c r="BI127" s="46" t="s">
        <v>234</v>
      </c>
      <c r="BJ127" s="46" t="s">
        <v>234</v>
      </c>
      <c r="BK127" s="46" t="s">
        <v>234</v>
      </c>
      <c r="BL127" s="46" t="s">
        <v>234</v>
      </c>
      <c r="BM127" s="46" t="s">
        <v>529</v>
      </c>
      <c r="BN127" s="46" t="s">
        <v>529</v>
      </c>
      <c r="BO127" s="46" t="s">
        <v>529</v>
      </c>
      <c r="BP127" s="46" t="s">
        <v>366</v>
      </c>
      <c r="BQ127" s="46" t="s">
        <v>366</v>
      </c>
      <c r="BR127" s="46" t="s">
        <v>366</v>
      </c>
      <c r="BS127" s="46" t="s">
        <v>388</v>
      </c>
      <c r="BT127" s="46" t="s">
        <v>382</v>
      </c>
      <c r="BU127" s="46" t="s">
        <v>388</v>
      </c>
      <c r="BV127" s="46" t="s">
        <v>382</v>
      </c>
      <c r="BW127" s="46" t="s">
        <v>523</v>
      </c>
      <c r="BX127" s="46" t="s">
        <v>590</v>
      </c>
      <c r="BY127" s="47">
        <v>17</v>
      </c>
      <c r="BZ127" s="47">
        <v>96570</v>
      </c>
      <c r="CA127" s="47">
        <v>0</v>
      </c>
      <c r="CB127" s="47">
        <v>2</v>
      </c>
      <c r="CC127" s="47">
        <v>5</v>
      </c>
      <c r="CD127" s="46" t="s">
        <v>219</v>
      </c>
      <c r="CE127" s="62">
        <v>45083.6697916667</v>
      </c>
      <c r="CF127" s="45" t="s">
        <v>389</v>
      </c>
      <c r="CG127" s="66">
        <v>45083.6671488426</v>
      </c>
      <c r="CH127" s="67">
        <v>0.667141203703704</v>
      </c>
      <c r="CI127" s="45" t="s">
        <v>389</v>
      </c>
      <c r="CJ127" s="46" t="s">
        <v>390</v>
      </c>
      <c r="CK127" s="46" t="s">
        <v>234</v>
      </c>
      <c r="CL127" s="46" t="s">
        <v>234</v>
      </c>
      <c r="CM127" s="46" t="s">
        <v>225</v>
      </c>
      <c r="CN127" s="46" t="s">
        <v>225</v>
      </c>
      <c r="CO127" s="46" t="s">
        <v>366</v>
      </c>
      <c r="CP127" s="46" t="s">
        <v>225</v>
      </c>
      <c r="CQ127" s="46" t="s">
        <v>391</v>
      </c>
      <c r="CR127" s="46" t="s">
        <v>240</v>
      </c>
      <c r="CS127" s="46" t="s">
        <v>234</v>
      </c>
      <c r="CT127" s="46" t="s">
        <v>229</v>
      </c>
      <c r="CU127" s="46" t="s">
        <v>234</v>
      </c>
      <c r="CV127" s="46" t="s">
        <v>225</v>
      </c>
      <c r="CW127" s="46" t="s">
        <v>234</v>
      </c>
      <c r="CX127" s="46" t="s">
        <v>225</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45083.6676142593</v>
      </c>
      <c r="DP127" s="66">
        <v>45083.6671488426</v>
      </c>
      <c r="DQ127" s="46" t="s">
        <v>877</v>
      </c>
    </row>
    <row r="128" s="41" customFormat="1" spans="1:121">
      <c r="A128" s="43" t="s">
        <v>436</v>
      </c>
      <c r="B128" s="57">
        <v>44874</v>
      </c>
      <c r="C128" s="57">
        <v>44874</v>
      </c>
      <c r="D128" s="58" t="s">
        <v>582</v>
      </c>
      <c r="E128" s="58" t="s">
        <v>366</v>
      </c>
      <c r="F128" s="58" t="s">
        <v>583</v>
      </c>
      <c r="G128" s="58" t="s">
        <v>241</v>
      </c>
      <c r="H128" s="59">
        <v>1</v>
      </c>
      <c r="I128" s="59">
        <v>0</v>
      </c>
      <c r="J128" s="58" t="s">
        <v>234</v>
      </c>
      <c r="K128" s="58" t="s">
        <v>369</v>
      </c>
      <c r="L128" s="58" t="s">
        <v>369</v>
      </c>
      <c r="M128" s="57">
        <v>44874</v>
      </c>
      <c r="N128" s="58" t="s">
        <v>585</v>
      </c>
      <c r="O128" s="58" t="s">
        <v>366</v>
      </c>
      <c r="P128" s="59">
        <v>0</v>
      </c>
      <c r="Q128" s="58" t="s">
        <v>586</v>
      </c>
      <c r="R128" s="58" t="s">
        <v>372</v>
      </c>
      <c r="S128" s="59">
        <v>70</v>
      </c>
      <c r="T128" s="58" t="s">
        <v>587</v>
      </c>
      <c r="U128" s="59">
        <v>5</v>
      </c>
      <c r="V128" s="58" t="s">
        <v>241</v>
      </c>
      <c r="W128" s="58" t="s">
        <v>374</v>
      </c>
      <c r="X128" s="58" t="s">
        <v>234</v>
      </c>
      <c r="Y128" s="58" t="s">
        <v>588</v>
      </c>
      <c r="Z128" s="58" t="s">
        <v>376</v>
      </c>
      <c r="AA128" s="58" t="s">
        <v>377</v>
      </c>
      <c r="AB128" s="58" t="s">
        <v>593</v>
      </c>
      <c r="AC128" s="59">
        <v>2230</v>
      </c>
      <c r="AD128" s="58" t="s">
        <v>594</v>
      </c>
      <c r="AE128" s="65">
        <v>44875.2566666667</v>
      </c>
      <c r="AF128" s="58" t="s">
        <v>410</v>
      </c>
      <c r="AG128" s="58" t="s">
        <v>381</v>
      </c>
      <c r="AH128" s="58" t="s">
        <v>212</v>
      </c>
      <c r="AI128" s="58" t="s">
        <v>213</v>
      </c>
      <c r="AJ128" s="58" t="s">
        <v>210</v>
      </c>
      <c r="AK128" s="58" t="s">
        <v>366</v>
      </c>
      <c r="AL128" s="58" t="s">
        <v>382</v>
      </c>
      <c r="AM128" s="58" t="s">
        <v>366</v>
      </c>
      <c r="AN128" s="58" t="s">
        <v>233</v>
      </c>
      <c r="AO128" s="58" t="s">
        <v>366</v>
      </c>
      <c r="AP128" s="58" t="s">
        <v>589</v>
      </c>
      <c r="AQ128" s="58" t="s">
        <v>379</v>
      </c>
      <c r="AR128" s="58" t="s">
        <v>411</v>
      </c>
      <c r="AS128" s="58" t="s">
        <v>366</v>
      </c>
      <c r="AT128" s="58" t="s">
        <v>366</v>
      </c>
      <c r="AU128" s="59">
        <v>0</v>
      </c>
      <c r="AV128" s="58" t="s">
        <v>366</v>
      </c>
      <c r="AW128" s="58" t="s">
        <v>366</v>
      </c>
      <c r="AX128" s="58" t="s">
        <v>366</v>
      </c>
      <c r="AY128" s="58" t="s">
        <v>874</v>
      </c>
      <c r="AZ128" s="58" t="s">
        <v>875</v>
      </c>
      <c r="BA128" s="58" t="s">
        <v>232</v>
      </c>
      <c r="BB128" s="58" t="s">
        <v>379</v>
      </c>
      <c r="BC128" s="58" t="s">
        <v>382</v>
      </c>
      <c r="BD128" s="58" t="s">
        <v>876</v>
      </c>
      <c r="BE128" s="58" t="s">
        <v>382</v>
      </c>
      <c r="BF128" s="58" t="s">
        <v>415</v>
      </c>
      <c r="BG128" s="58" t="s">
        <v>387</v>
      </c>
      <c r="BH128" s="58" t="s">
        <v>240</v>
      </c>
      <c r="BI128" s="58" t="s">
        <v>234</v>
      </c>
      <c r="BJ128" s="58" t="s">
        <v>234</v>
      </c>
      <c r="BK128" s="58" t="s">
        <v>234</v>
      </c>
      <c r="BL128" s="58" t="s">
        <v>225</v>
      </c>
      <c r="BM128" s="58" t="s">
        <v>529</v>
      </c>
      <c r="BN128" s="58" t="s">
        <v>529</v>
      </c>
      <c r="BO128" s="58" t="s">
        <v>529</v>
      </c>
      <c r="BP128" s="58" t="s">
        <v>366</v>
      </c>
      <c r="BQ128" s="58" t="s">
        <v>366</v>
      </c>
      <c r="BR128" s="58" t="s">
        <v>366</v>
      </c>
      <c r="BS128" s="58" t="s">
        <v>388</v>
      </c>
      <c r="BT128" s="58" t="s">
        <v>382</v>
      </c>
      <c r="BU128" s="58" t="s">
        <v>388</v>
      </c>
      <c r="BV128" s="58" t="s">
        <v>382</v>
      </c>
      <c r="BW128" s="58" t="s">
        <v>523</v>
      </c>
      <c r="BX128" s="58" t="s">
        <v>590</v>
      </c>
      <c r="BY128" s="59">
        <v>17</v>
      </c>
      <c r="BZ128" s="59">
        <v>96570</v>
      </c>
      <c r="CA128" s="59">
        <v>0</v>
      </c>
      <c r="CB128" s="59">
        <v>2</v>
      </c>
      <c r="CC128" s="59">
        <v>5</v>
      </c>
      <c r="CD128" s="58" t="s">
        <v>219</v>
      </c>
      <c r="CE128" s="65">
        <v>45083.6697916667</v>
      </c>
      <c r="CF128" s="57" t="s">
        <v>389</v>
      </c>
      <c r="CG128" s="72">
        <v>45084.5098890393</v>
      </c>
      <c r="CH128" s="73">
        <v>0.667141203703704</v>
      </c>
      <c r="CI128" s="57" t="s">
        <v>389</v>
      </c>
      <c r="CJ128" s="58" t="s">
        <v>390</v>
      </c>
      <c r="CK128" s="58" t="s">
        <v>234</v>
      </c>
      <c r="CL128" s="58" t="s">
        <v>234</v>
      </c>
      <c r="CM128" s="58" t="s">
        <v>225</v>
      </c>
      <c r="CN128" s="58" t="s">
        <v>225</v>
      </c>
      <c r="CO128" s="58" t="s">
        <v>366</v>
      </c>
      <c r="CP128" s="58" t="s">
        <v>225</v>
      </c>
      <c r="CQ128" s="58" t="s">
        <v>432</v>
      </c>
      <c r="CR128" s="58" t="s">
        <v>240</v>
      </c>
      <c r="CS128" s="58" t="s">
        <v>234</v>
      </c>
      <c r="CT128" s="58" t="s">
        <v>229</v>
      </c>
      <c r="CU128" s="58" t="s">
        <v>234</v>
      </c>
      <c r="CV128" s="58" t="s">
        <v>225</v>
      </c>
      <c r="CW128" s="58" t="s">
        <v>234</v>
      </c>
      <c r="CX128" s="58" t="s">
        <v>225</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45084.5098890393</v>
      </c>
      <c r="DP128" s="72">
        <v>45083.6671488426</v>
      </c>
      <c r="DQ128" s="58" t="s">
        <v>877</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959</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582</v>
      </c>
      <c r="E135" s="76" t="s">
        <v>366</v>
      </c>
      <c r="F135" s="76" t="s">
        <v>583</v>
      </c>
      <c r="G135" s="76" t="s">
        <v>584</v>
      </c>
      <c r="H135" s="77">
        <v>1</v>
      </c>
      <c r="I135" s="77">
        <v>0</v>
      </c>
      <c r="J135" s="76" t="s">
        <v>234</v>
      </c>
      <c r="K135" s="76" t="s">
        <v>369</v>
      </c>
      <c r="L135" s="76" t="s">
        <v>369</v>
      </c>
      <c r="M135" s="75">
        <v>44874</v>
      </c>
      <c r="N135" s="76" t="s">
        <v>585</v>
      </c>
      <c r="O135" s="76" t="s">
        <v>366</v>
      </c>
      <c r="P135" s="77">
        <v>0</v>
      </c>
      <c r="Q135" s="76" t="s">
        <v>586</v>
      </c>
      <c r="R135" s="76" t="s">
        <v>372</v>
      </c>
      <c r="S135" s="77">
        <v>70</v>
      </c>
      <c r="T135" s="76" t="s">
        <v>587</v>
      </c>
      <c r="U135" s="77">
        <v>5</v>
      </c>
      <c r="V135" s="76" t="s">
        <v>584</v>
      </c>
      <c r="W135" s="76" t="s">
        <v>374</v>
      </c>
      <c r="X135" s="76" t="s">
        <v>234</v>
      </c>
      <c r="Y135" s="76" t="s">
        <v>588</v>
      </c>
      <c r="Z135" s="76" t="s">
        <v>376</v>
      </c>
      <c r="AA135" s="76" t="s">
        <v>377</v>
      </c>
      <c r="AB135" s="76" t="s">
        <v>402</v>
      </c>
      <c r="AC135" s="77">
        <v>2230</v>
      </c>
      <c r="AD135" s="76" t="s">
        <v>379</v>
      </c>
      <c r="AE135" s="102">
        <v>44875.2566666667</v>
      </c>
      <c r="AF135" s="76" t="s">
        <v>403</v>
      </c>
      <c r="AG135" s="76" t="s">
        <v>381</v>
      </c>
      <c r="AH135" s="76" t="s">
        <v>212</v>
      </c>
      <c r="AI135" s="76" t="s">
        <v>213</v>
      </c>
      <c r="AJ135" s="76" t="s">
        <v>404</v>
      </c>
      <c r="AK135" s="76" t="s">
        <v>366</v>
      </c>
      <c r="AL135" s="76" t="s">
        <v>382</v>
      </c>
      <c r="AM135" s="76" t="s">
        <v>366</v>
      </c>
      <c r="AN135" s="76" t="s">
        <v>233</v>
      </c>
      <c r="AO135" s="76" t="s">
        <v>366</v>
      </c>
      <c r="AP135" s="76" t="s">
        <v>589</v>
      </c>
      <c r="AQ135" s="76" t="s">
        <v>379</v>
      </c>
      <c r="AR135" s="76" t="s">
        <v>383</v>
      </c>
      <c r="AS135" s="76" t="s">
        <v>366</v>
      </c>
      <c r="AT135" s="76" t="s">
        <v>366</v>
      </c>
      <c r="AU135" s="77">
        <v>0</v>
      </c>
      <c r="AV135" s="76" t="s">
        <v>366</v>
      </c>
      <c r="AW135" s="76" t="s">
        <v>366</v>
      </c>
      <c r="AX135" s="76" t="s">
        <v>366</v>
      </c>
      <c r="AY135" s="76" t="s">
        <v>870</v>
      </c>
      <c r="AZ135" s="76" t="s">
        <v>871</v>
      </c>
      <c r="BA135" s="76" t="s">
        <v>232</v>
      </c>
      <c r="BB135" s="76" t="s">
        <v>379</v>
      </c>
      <c r="BC135" s="76" t="s">
        <v>382</v>
      </c>
      <c r="BD135" s="76" t="s">
        <v>872</v>
      </c>
      <c r="BE135" s="76" t="s">
        <v>382</v>
      </c>
      <c r="BF135" s="76" t="s">
        <v>387</v>
      </c>
      <c r="BG135" s="76" t="s">
        <v>387</v>
      </c>
      <c r="BH135" s="76" t="s">
        <v>240</v>
      </c>
      <c r="BI135" s="76" t="s">
        <v>234</v>
      </c>
      <c r="BJ135" s="76" t="s">
        <v>234</v>
      </c>
      <c r="BK135" s="76" t="s">
        <v>234</v>
      </c>
      <c r="BL135" s="76" t="s">
        <v>234</v>
      </c>
      <c r="BM135" s="76" t="s">
        <v>399</v>
      </c>
      <c r="BN135" s="76" t="s">
        <v>399</v>
      </c>
      <c r="BO135" s="76" t="s">
        <v>399</v>
      </c>
      <c r="BP135" s="76" t="s">
        <v>366</v>
      </c>
      <c r="BQ135" s="76" t="s">
        <v>366</v>
      </c>
      <c r="BR135" s="76" t="s">
        <v>366</v>
      </c>
      <c r="BS135" s="76" t="s">
        <v>388</v>
      </c>
      <c r="BT135" s="76" t="s">
        <v>382</v>
      </c>
      <c r="BU135" s="76" t="s">
        <v>388</v>
      </c>
      <c r="BV135" s="76" t="s">
        <v>382</v>
      </c>
      <c r="BW135" s="76" t="s">
        <v>523</v>
      </c>
      <c r="BX135" s="76" t="s">
        <v>590</v>
      </c>
      <c r="BY135" s="77">
        <v>1</v>
      </c>
      <c r="BZ135" s="77">
        <v>96570</v>
      </c>
      <c r="CA135" s="77">
        <v>0</v>
      </c>
      <c r="CB135" s="77">
        <v>4</v>
      </c>
      <c r="CC135" s="77">
        <v>12</v>
      </c>
      <c r="CD135" s="76" t="s">
        <v>219</v>
      </c>
      <c r="CE135" s="102">
        <v>45079.6967476852</v>
      </c>
      <c r="CF135" s="75" t="s">
        <v>389</v>
      </c>
      <c r="CG135" s="103">
        <v>45079.6954271644</v>
      </c>
      <c r="CH135" s="104">
        <v>0.695416666666667</v>
      </c>
      <c r="CI135" s="75" t="s">
        <v>389</v>
      </c>
      <c r="CJ135" s="76" t="s">
        <v>390</v>
      </c>
      <c r="CK135" s="76" t="s">
        <v>234</v>
      </c>
      <c r="CL135" s="76" t="s">
        <v>234</v>
      </c>
      <c r="CM135" s="76" t="s">
        <v>225</v>
      </c>
      <c r="CN135" s="76" t="s">
        <v>225</v>
      </c>
      <c r="CO135" s="76" t="s">
        <v>366</v>
      </c>
      <c r="CP135" s="76" t="s">
        <v>225</v>
      </c>
      <c r="CQ135" s="76" t="s">
        <v>391</v>
      </c>
      <c r="CR135" s="76" t="s">
        <v>225</v>
      </c>
      <c r="CS135" s="76" t="s">
        <v>225</v>
      </c>
      <c r="CT135" s="76" t="s">
        <v>229</v>
      </c>
      <c r="CU135" s="76" t="s">
        <v>234</v>
      </c>
      <c r="CV135" s="76" t="s">
        <v>225</v>
      </c>
      <c r="CW135" s="76" t="s">
        <v>234</v>
      </c>
      <c r="CX135" s="76" t="s">
        <v>225</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45079.695891412</v>
      </c>
      <c r="DP135" s="103">
        <v>45079.6954271644</v>
      </c>
      <c r="DQ135" s="76" t="s">
        <v>873</v>
      </c>
      <c r="DR135"/>
    </row>
    <row r="136" s="41" customFormat="1" spans="1:122">
      <c r="A136" s="43" t="s">
        <v>442</v>
      </c>
      <c r="B136" s="45">
        <v>44874</v>
      </c>
      <c r="C136" s="45">
        <v>44874</v>
      </c>
      <c r="D136" s="46" t="s">
        <v>582</v>
      </c>
      <c r="E136" s="46" t="s">
        <v>366</v>
      </c>
      <c r="F136" s="46" t="s">
        <v>583</v>
      </c>
      <c r="G136" s="46" t="s">
        <v>584</v>
      </c>
      <c r="H136" s="47">
        <v>1</v>
      </c>
      <c r="I136" s="47">
        <v>0</v>
      </c>
      <c r="J136" s="46" t="s">
        <v>234</v>
      </c>
      <c r="K136" s="46" t="s">
        <v>369</v>
      </c>
      <c r="L136" s="46" t="s">
        <v>369</v>
      </c>
      <c r="M136" s="45">
        <v>44874</v>
      </c>
      <c r="N136" s="46" t="s">
        <v>585</v>
      </c>
      <c r="O136" s="46" t="s">
        <v>366</v>
      </c>
      <c r="P136" s="47">
        <v>0</v>
      </c>
      <c r="Q136" s="46" t="s">
        <v>586</v>
      </c>
      <c r="R136" s="46" t="s">
        <v>372</v>
      </c>
      <c r="S136" s="47">
        <v>70</v>
      </c>
      <c r="T136" s="46" t="s">
        <v>587</v>
      </c>
      <c r="U136" s="47">
        <v>5</v>
      </c>
      <c r="V136" s="46" t="s">
        <v>584</v>
      </c>
      <c r="W136" s="46" t="s">
        <v>374</v>
      </c>
      <c r="X136" s="46" t="s">
        <v>234</v>
      </c>
      <c r="Y136" s="46" t="s">
        <v>588</v>
      </c>
      <c r="Z136" s="46" t="s">
        <v>376</v>
      </c>
      <c r="AA136" s="46" t="s">
        <v>377</v>
      </c>
      <c r="AB136" s="46" t="s">
        <v>402</v>
      </c>
      <c r="AC136" s="47">
        <v>2230</v>
      </c>
      <c r="AD136" s="46" t="s">
        <v>379</v>
      </c>
      <c r="AE136" s="62">
        <v>44875.2566666667</v>
      </c>
      <c r="AF136" s="46" t="s">
        <v>403</v>
      </c>
      <c r="AG136" s="46" t="s">
        <v>381</v>
      </c>
      <c r="AH136" s="46" t="s">
        <v>212</v>
      </c>
      <c r="AI136" s="46" t="s">
        <v>213</v>
      </c>
      <c r="AJ136" s="46" t="s">
        <v>404</v>
      </c>
      <c r="AK136" s="46" t="s">
        <v>366</v>
      </c>
      <c r="AL136" s="46" t="s">
        <v>382</v>
      </c>
      <c r="AM136" s="46" t="s">
        <v>366</v>
      </c>
      <c r="AN136" s="46" t="s">
        <v>233</v>
      </c>
      <c r="AO136" s="46" t="s">
        <v>366</v>
      </c>
      <c r="AP136" s="46" t="s">
        <v>589</v>
      </c>
      <c r="AQ136" s="46" t="s">
        <v>379</v>
      </c>
      <c r="AR136" s="46" t="s">
        <v>383</v>
      </c>
      <c r="AS136" s="46" t="s">
        <v>366</v>
      </c>
      <c r="AT136" s="46" t="s">
        <v>366</v>
      </c>
      <c r="AU136" s="47">
        <v>0</v>
      </c>
      <c r="AV136" s="46" t="s">
        <v>366</v>
      </c>
      <c r="AW136" s="46" t="s">
        <v>366</v>
      </c>
      <c r="AX136" s="46" t="s">
        <v>366</v>
      </c>
      <c r="AY136" s="46" t="s">
        <v>870</v>
      </c>
      <c r="AZ136" s="46" t="s">
        <v>871</v>
      </c>
      <c r="BA136" s="46" t="s">
        <v>232</v>
      </c>
      <c r="BB136" s="46" t="s">
        <v>379</v>
      </c>
      <c r="BC136" s="46" t="s">
        <v>382</v>
      </c>
      <c r="BD136" s="46" t="s">
        <v>872</v>
      </c>
      <c r="BE136" s="46" t="s">
        <v>382</v>
      </c>
      <c r="BF136" s="46" t="s">
        <v>387</v>
      </c>
      <c r="BG136" s="46" t="s">
        <v>387</v>
      </c>
      <c r="BH136" s="46" t="s">
        <v>240</v>
      </c>
      <c r="BI136" s="46" t="s">
        <v>234</v>
      </c>
      <c r="BJ136" s="46" t="s">
        <v>234</v>
      </c>
      <c r="BK136" s="46" t="s">
        <v>234</v>
      </c>
      <c r="BL136" s="46" t="s">
        <v>234</v>
      </c>
      <c r="BM136" s="46" t="s">
        <v>399</v>
      </c>
      <c r="BN136" s="46" t="s">
        <v>399</v>
      </c>
      <c r="BO136" s="46" t="s">
        <v>399</v>
      </c>
      <c r="BP136" s="46" t="s">
        <v>366</v>
      </c>
      <c r="BQ136" s="46" t="s">
        <v>366</v>
      </c>
      <c r="BR136" s="46" t="s">
        <v>366</v>
      </c>
      <c r="BS136" s="46" t="s">
        <v>388</v>
      </c>
      <c r="BT136" s="46" t="s">
        <v>382</v>
      </c>
      <c r="BU136" s="46" t="s">
        <v>388</v>
      </c>
      <c r="BV136" s="46" t="s">
        <v>382</v>
      </c>
      <c r="BW136" s="46" t="s">
        <v>523</v>
      </c>
      <c r="BX136" s="46" t="s">
        <v>590</v>
      </c>
      <c r="BY136" s="47">
        <v>17</v>
      </c>
      <c r="BZ136" s="47">
        <v>96570</v>
      </c>
      <c r="CA136" s="47">
        <v>0</v>
      </c>
      <c r="CB136" s="47">
        <v>4</v>
      </c>
      <c r="CC136" s="47">
        <v>8</v>
      </c>
      <c r="CD136" s="46" t="s">
        <v>219</v>
      </c>
      <c r="CE136" s="62">
        <v>45083.6697916667</v>
      </c>
      <c r="CF136" s="45" t="s">
        <v>389</v>
      </c>
      <c r="CG136" s="66">
        <v>45083.6671487269</v>
      </c>
      <c r="CH136" s="67">
        <v>0.667141203703704</v>
      </c>
      <c r="CI136" s="45" t="s">
        <v>389</v>
      </c>
      <c r="CJ136" s="46" t="s">
        <v>390</v>
      </c>
      <c r="CK136" s="46" t="s">
        <v>234</v>
      </c>
      <c r="CL136" s="46" t="s">
        <v>234</v>
      </c>
      <c r="CM136" s="46" t="s">
        <v>225</v>
      </c>
      <c r="CN136" s="46" t="s">
        <v>225</v>
      </c>
      <c r="CO136" s="46" t="s">
        <v>366</v>
      </c>
      <c r="CP136" s="46" t="s">
        <v>225</v>
      </c>
      <c r="CQ136" s="46" t="s">
        <v>391</v>
      </c>
      <c r="CR136" s="46" t="s">
        <v>225</v>
      </c>
      <c r="CS136" s="46" t="s">
        <v>225</v>
      </c>
      <c r="CT136" s="46" t="s">
        <v>229</v>
      </c>
      <c r="CU136" s="46" t="s">
        <v>234</v>
      </c>
      <c r="CV136" s="46" t="s">
        <v>225</v>
      </c>
      <c r="CW136" s="46" t="s">
        <v>234</v>
      </c>
      <c r="CX136" s="46" t="s">
        <v>225</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45083.6676141204</v>
      </c>
      <c r="DP136" s="66">
        <v>45083.6671487269</v>
      </c>
      <c r="DQ136" s="46" t="s">
        <v>873</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
      </c>
      <c r="CC137" s="61" t="str">
        <f t="shared" si="9"/>
        <v>差異あり</v>
      </c>
      <c r="CD137" s="61" t="str">
        <f t="shared" si="9"/>
        <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
      </c>
      <c r="CP137" s="61" t="str">
        <f t="shared" si="9"/>
        <v/>
      </c>
      <c r="CQ137" s="61" t="str">
        <f t="shared" si="9"/>
        <v/>
      </c>
      <c r="CR137" s="61" t="str">
        <f t="shared" si="9"/>
        <v/>
      </c>
      <c r="CS137" s="61" t="str">
        <f t="shared" si="9"/>
        <v/>
      </c>
      <c r="CT137" s="61" t="str">
        <f t="shared" si="9"/>
        <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582</v>
      </c>
      <c r="E141" s="76" t="s">
        <v>366</v>
      </c>
      <c r="F141" s="76" t="s">
        <v>583</v>
      </c>
      <c r="G141" s="76" t="s">
        <v>591</v>
      </c>
      <c r="H141" s="77">
        <v>1</v>
      </c>
      <c r="I141" s="77">
        <v>0</v>
      </c>
      <c r="J141" s="76" t="s">
        <v>234</v>
      </c>
      <c r="K141" s="76" t="s">
        <v>369</v>
      </c>
      <c r="L141" s="76" t="s">
        <v>369</v>
      </c>
      <c r="M141" s="75">
        <v>44874</v>
      </c>
      <c r="N141" s="76" t="s">
        <v>585</v>
      </c>
      <c r="O141" s="76" t="s">
        <v>366</v>
      </c>
      <c r="P141" s="77">
        <v>0</v>
      </c>
      <c r="Q141" s="76" t="s">
        <v>586</v>
      </c>
      <c r="R141" s="76" t="s">
        <v>372</v>
      </c>
      <c r="S141" s="77">
        <v>70</v>
      </c>
      <c r="T141" s="76" t="s">
        <v>587</v>
      </c>
      <c r="U141" s="77">
        <v>5</v>
      </c>
      <c r="V141" s="76" t="s">
        <v>591</v>
      </c>
      <c r="W141" s="76" t="s">
        <v>374</v>
      </c>
      <c r="X141" s="76" t="s">
        <v>234</v>
      </c>
      <c r="Y141" s="76" t="s">
        <v>588</v>
      </c>
      <c r="Z141" s="76" t="s">
        <v>376</v>
      </c>
      <c r="AA141" s="76" t="s">
        <v>377</v>
      </c>
      <c r="AB141" s="76" t="s">
        <v>518</v>
      </c>
      <c r="AC141" s="77">
        <v>2230</v>
      </c>
      <c r="AD141" s="76" t="s">
        <v>379</v>
      </c>
      <c r="AE141" s="102">
        <v>44875.2566666667</v>
      </c>
      <c r="AF141" s="76" t="s">
        <v>380</v>
      </c>
      <c r="AG141" s="76" t="s">
        <v>381</v>
      </c>
      <c r="AH141" s="76" t="s">
        <v>212</v>
      </c>
      <c r="AI141" s="76" t="s">
        <v>213</v>
      </c>
      <c r="AJ141" s="76" t="s">
        <v>210</v>
      </c>
      <c r="AK141" s="76" t="s">
        <v>366</v>
      </c>
      <c r="AL141" s="76" t="s">
        <v>382</v>
      </c>
      <c r="AM141" s="76" t="s">
        <v>366</v>
      </c>
      <c r="AN141" s="76" t="s">
        <v>233</v>
      </c>
      <c r="AO141" s="76" t="s">
        <v>366</v>
      </c>
      <c r="AP141" s="76" t="s">
        <v>589</v>
      </c>
      <c r="AQ141" s="76" t="s">
        <v>379</v>
      </c>
      <c r="AR141" s="76" t="s">
        <v>383</v>
      </c>
      <c r="AS141" s="76" t="s">
        <v>366</v>
      </c>
      <c r="AT141" s="76" t="s">
        <v>366</v>
      </c>
      <c r="AU141" s="77">
        <v>0</v>
      </c>
      <c r="AV141" s="76" t="s">
        <v>366</v>
      </c>
      <c r="AW141" s="76" t="s">
        <v>366</v>
      </c>
      <c r="AX141" s="76" t="s">
        <v>366</v>
      </c>
      <c r="AY141" s="76" t="s">
        <v>862</v>
      </c>
      <c r="AZ141" s="76" t="s">
        <v>863</v>
      </c>
      <c r="BA141" s="76" t="s">
        <v>232</v>
      </c>
      <c r="BB141" s="76" t="s">
        <v>379</v>
      </c>
      <c r="BC141" s="76" t="s">
        <v>382</v>
      </c>
      <c r="BD141" s="76" t="s">
        <v>864</v>
      </c>
      <c r="BE141" s="76" t="s">
        <v>382</v>
      </c>
      <c r="BF141" s="76" t="s">
        <v>415</v>
      </c>
      <c r="BG141" s="76" t="s">
        <v>387</v>
      </c>
      <c r="BH141" s="76" t="s">
        <v>240</v>
      </c>
      <c r="BI141" s="76" t="s">
        <v>234</v>
      </c>
      <c r="BJ141" s="76" t="s">
        <v>234</v>
      </c>
      <c r="BK141" s="76" t="s">
        <v>234</v>
      </c>
      <c r="BL141" s="76" t="s">
        <v>234</v>
      </c>
      <c r="BM141" s="76" t="s">
        <v>529</v>
      </c>
      <c r="BN141" s="76" t="s">
        <v>529</v>
      </c>
      <c r="BO141" s="76" t="s">
        <v>529</v>
      </c>
      <c r="BP141" s="76" t="s">
        <v>366</v>
      </c>
      <c r="BQ141" s="76" t="s">
        <v>366</v>
      </c>
      <c r="BR141" s="76" t="s">
        <v>366</v>
      </c>
      <c r="BS141" s="76" t="s">
        <v>388</v>
      </c>
      <c r="BT141" s="76" t="s">
        <v>382</v>
      </c>
      <c r="BU141" s="76" t="s">
        <v>388</v>
      </c>
      <c r="BV141" s="76" t="s">
        <v>382</v>
      </c>
      <c r="BW141" s="76" t="s">
        <v>523</v>
      </c>
      <c r="BX141" s="76" t="s">
        <v>590</v>
      </c>
      <c r="BY141" s="77">
        <v>1</v>
      </c>
      <c r="BZ141" s="77">
        <v>96570</v>
      </c>
      <c r="CA141" s="77">
        <v>0</v>
      </c>
      <c r="CB141" s="77">
        <v>4</v>
      </c>
      <c r="CC141" s="77">
        <v>4</v>
      </c>
      <c r="CD141" s="76" t="s">
        <v>219</v>
      </c>
      <c r="CE141" s="102">
        <v>45079.6967476852</v>
      </c>
      <c r="CF141" s="75" t="s">
        <v>389</v>
      </c>
      <c r="CG141" s="103">
        <v>45079.6954271875</v>
      </c>
      <c r="CH141" s="104">
        <v>0.695416666666667</v>
      </c>
      <c r="CI141" s="75" t="s">
        <v>389</v>
      </c>
      <c r="CJ141" s="76" t="s">
        <v>390</v>
      </c>
      <c r="CK141" s="76" t="s">
        <v>234</v>
      </c>
      <c r="CL141" s="76" t="s">
        <v>234</v>
      </c>
      <c r="CM141" s="76" t="s">
        <v>225</v>
      </c>
      <c r="CN141" s="76" t="s">
        <v>225</v>
      </c>
      <c r="CO141" s="76" t="s">
        <v>366</v>
      </c>
      <c r="CP141" s="76" t="s">
        <v>225</v>
      </c>
      <c r="CQ141" s="76" t="s">
        <v>391</v>
      </c>
      <c r="CR141" s="76" t="s">
        <v>240</v>
      </c>
      <c r="CS141" s="76" t="s">
        <v>225</v>
      </c>
      <c r="CT141" s="76" t="s">
        <v>229</v>
      </c>
      <c r="CU141" s="76" t="s">
        <v>234</v>
      </c>
      <c r="CV141" s="76" t="s">
        <v>225</v>
      </c>
      <c r="CW141" s="76" t="s">
        <v>234</v>
      </c>
      <c r="CX141" s="76" t="s">
        <v>225</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45079.6958914583</v>
      </c>
      <c r="DP141" s="103">
        <v>45079.6954271875</v>
      </c>
      <c r="DQ141" s="76" t="s">
        <v>865</v>
      </c>
      <c r="DR141"/>
    </row>
    <row r="142" s="41" customFormat="1" spans="1:122">
      <c r="A142" s="43" t="s">
        <v>442</v>
      </c>
      <c r="B142" s="45">
        <v>44874</v>
      </c>
      <c r="C142" s="45">
        <v>44874</v>
      </c>
      <c r="D142" s="46" t="s">
        <v>582</v>
      </c>
      <c r="E142" s="46" t="s">
        <v>366</v>
      </c>
      <c r="F142" s="46" t="s">
        <v>583</v>
      </c>
      <c r="G142" s="46" t="s">
        <v>591</v>
      </c>
      <c r="H142" s="47">
        <v>1</v>
      </c>
      <c r="I142" s="47">
        <v>0</v>
      </c>
      <c r="J142" s="46" t="s">
        <v>234</v>
      </c>
      <c r="K142" s="46" t="s">
        <v>369</v>
      </c>
      <c r="L142" s="46" t="s">
        <v>369</v>
      </c>
      <c r="M142" s="45">
        <v>44874</v>
      </c>
      <c r="N142" s="46" t="s">
        <v>585</v>
      </c>
      <c r="O142" s="46" t="s">
        <v>366</v>
      </c>
      <c r="P142" s="47">
        <v>0</v>
      </c>
      <c r="Q142" s="46" t="s">
        <v>586</v>
      </c>
      <c r="R142" s="46" t="s">
        <v>372</v>
      </c>
      <c r="S142" s="47">
        <v>70</v>
      </c>
      <c r="T142" s="46" t="s">
        <v>587</v>
      </c>
      <c r="U142" s="47">
        <v>5</v>
      </c>
      <c r="V142" s="46" t="s">
        <v>591</v>
      </c>
      <c r="W142" s="46" t="s">
        <v>374</v>
      </c>
      <c r="X142" s="46" t="s">
        <v>234</v>
      </c>
      <c r="Y142" s="46" t="s">
        <v>588</v>
      </c>
      <c r="Z142" s="46" t="s">
        <v>376</v>
      </c>
      <c r="AA142" s="46" t="s">
        <v>377</v>
      </c>
      <c r="AB142" s="46" t="s">
        <v>518</v>
      </c>
      <c r="AC142" s="47">
        <v>2230</v>
      </c>
      <c r="AD142" s="46" t="s">
        <v>379</v>
      </c>
      <c r="AE142" s="62">
        <v>44875.2566666667</v>
      </c>
      <c r="AF142" s="46" t="s">
        <v>380</v>
      </c>
      <c r="AG142" s="46" t="s">
        <v>381</v>
      </c>
      <c r="AH142" s="46" t="s">
        <v>212</v>
      </c>
      <c r="AI142" s="46" t="s">
        <v>213</v>
      </c>
      <c r="AJ142" s="46" t="s">
        <v>210</v>
      </c>
      <c r="AK142" s="46" t="s">
        <v>366</v>
      </c>
      <c r="AL142" s="46" t="s">
        <v>382</v>
      </c>
      <c r="AM142" s="46" t="s">
        <v>366</v>
      </c>
      <c r="AN142" s="46" t="s">
        <v>233</v>
      </c>
      <c r="AO142" s="46" t="s">
        <v>366</v>
      </c>
      <c r="AP142" s="46" t="s">
        <v>589</v>
      </c>
      <c r="AQ142" s="46" t="s">
        <v>379</v>
      </c>
      <c r="AR142" s="46" t="s">
        <v>383</v>
      </c>
      <c r="AS142" s="46" t="s">
        <v>366</v>
      </c>
      <c r="AT142" s="46" t="s">
        <v>366</v>
      </c>
      <c r="AU142" s="47">
        <v>0</v>
      </c>
      <c r="AV142" s="46" t="s">
        <v>366</v>
      </c>
      <c r="AW142" s="46" t="s">
        <v>366</v>
      </c>
      <c r="AX142" s="46" t="s">
        <v>366</v>
      </c>
      <c r="AY142" s="46" t="s">
        <v>862</v>
      </c>
      <c r="AZ142" s="46" t="s">
        <v>863</v>
      </c>
      <c r="BA142" s="46" t="s">
        <v>232</v>
      </c>
      <c r="BB142" s="46" t="s">
        <v>379</v>
      </c>
      <c r="BC142" s="46" t="s">
        <v>382</v>
      </c>
      <c r="BD142" s="46" t="s">
        <v>864</v>
      </c>
      <c r="BE142" s="46" t="s">
        <v>382</v>
      </c>
      <c r="BF142" s="46" t="s">
        <v>415</v>
      </c>
      <c r="BG142" s="46" t="s">
        <v>387</v>
      </c>
      <c r="BH142" s="46" t="s">
        <v>240</v>
      </c>
      <c r="BI142" s="46" t="s">
        <v>234</v>
      </c>
      <c r="BJ142" s="46" t="s">
        <v>234</v>
      </c>
      <c r="BK142" s="46" t="s">
        <v>234</v>
      </c>
      <c r="BL142" s="46" t="s">
        <v>234</v>
      </c>
      <c r="BM142" s="46" t="s">
        <v>529</v>
      </c>
      <c r="BN142" s="46" t="s">
        <v>529</v>
      </c>
      <c r="BO142" s="46" t="s">
        <v>529</v>
      </c>
      <c r="BP142" s="46" t="s">
        <v>366</v>
      </c>
      <c r="BQ142" s="46" t="s">
        <v>366</v>
      </c>
      <c r="BR142" s="46" t="s">
        <v>366</v>
      </c>
      <c r="BS142" s="46" t="s">
        <v>388</v>
      </c>
      <c r="BT142" s="46" t="s">
        <v>382</v>
      </c>
      <c r="BU142" s="46" t="s">
        <v>388</v>
      </c>
      <c r="BV142" s="46" t="s">
        <v>382</v>
      </c>
      <c r="BW142" s="46" t="s">
        <v>523</v>
      </c>
      <c r="BX142" s="46" t="s">
        <v>590</v>
      </c>
      <c r="BY142" s="47">
        <v>17</v>
      </c>
      <c r="BZ142" s="47">
        <v>96570</v>
      </c>
      <c r="CA142" s="47">
        <v>0</v>
      </c>
      <c r="CB142" s="47">
        <v>4</v>
      </c>
      <c r="CC142" s="47">
        <v>5</v>
      </c>
      <c r="CD142" s="46" t="s">
        <v>219</v>
      </c>
      <c r="CE142" s="62">
        <v>45083.6697916667</v>
      </c>
      <c r="CF142" s="45" t="s">
        <v>389</v>
      </c>
      <c r="CG142" s="66">
        <v>45083.66714875</v>
      </c>
      <c r="CH142" s="67">
        <v>0.667141203703704</v>
      </c>
      <c r="CI142" s="45" t="s">
        <v>389</v>
      </c>
      <c r="CJ142" s="46" t="s">
        <v>390</v>
      </c>
      <c r="CK142" s="46" t="s">
        <v>234</v>
      </c>
      <c r="CL142" s="46" t="s">
        <v>234</v>
      </c>
      <c r="CM142" s="46" t="s">
        <v>225</v>
      </c>
      <c r="CN142" s="46" t="s">
        <v>225</v>
      </c>
      <c r="CO142" s="46" t="s">
        <v>366</v>
      </c>
      <c r="CP142" s="46" t="s">
        <v>225</v>
      </c>
      <c r="CQ142" s="46" t="s">
        <v>391</v>
      </c>
      <c r="CR142" s="46" t="s">
        <v>240</v>
      </c>
      <c r="CS142" s="46" t="s">
        <v>225</v>
      </c>
      <c r="CT142" s="46" t="s">
        <v>229</v>
      </c>
      <c r="CU142" s="46" t="s">
        <v>234</v>
      </c>
      <c r="CV142" s="46" t="s">
        <v>225</v>
      </c>
      <c r="CW142" s="46" t="s">
        <v>234</v>
      </c>
      <c r="CX142" s="46" t="s">
        <v>225</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45083.6676141667</v>
      </c>
      <c r="DP142" s="66">
        <v>45083.66714875</v>
      </c>
      <c r="DQ142" s="46" t="s">
        <v>865</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
      </c>
      <c r="CC143" s="61" t="str">
        <f t="shared" si="11"/>
        <v>差異あり</v>
      </c>
      <c r="CD143" s="61" t="str">
        <f t="shared" si="11"/>
        <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
      </c>
      <c r="CP143" s="61" t="str">
        <f t="shared" si="11"/>
        <v/>
      </c>
      <c r="CQ143" s="61" t="str">
        <f t="shared" si="11"/>
        <v/>
      </c>
      <c r="CR143" s="61" t="str">
        <f t="shared" si="11"/>
        <v/>
      </c>
      <c r="CS143" s="61" t="str">
        <f t="shared" si="11"/>
        <v/>
      </c>
      <c r="CT143" s="61" t="str">
        <f t="shared" si="11"/>
        <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582</v>
      </c>
      <c r="E147" s="76" t="s">
        <v>366</v>
      </c>
      <c r="F147" s="76" t="s">
        <v>583</v>
      </c>
      <c r="G147" s="76" t="s">
        <v>592</v>
      </c>
      <c r="H147" s="77">
        <v>1</v>
      </c>
      <c r="I147" s="77">
        <v>0</v>
      </c>
      <c r="J147" s="76" t="s">
        <v>234</v>
      </c>
      <c r="K147" s="76" t="s">
        <v>369</v>
      </c>
      <c r="L147" s="76" t="s">
        <v>369</v>
      </c>
      <c r="M147" s="75">
        <v>44874</v>
      </c>
      <c r="N147" s="76" t="s">
        <v>585</v>
      </c>
      <c r="O147" s="76" t="s">
        <v>366</v>
      </c>
      <c r="P147" s="77">
        <v>0</v>
      </c>
      <c r="Q147" s="76" t="s">
        <v>586</v>
      </c>
      <c r="R147" s="76" t="s">
        <v>372</v>
      </c>
      <c r="S147" s="77">
        <v>70</v>
      </c>
      <c r="T147" s="76" t="s">
        <v>587</v>
      </c>
      <c r="U147" s="77">
        <v>5</v>
      </c>
      <c r="V147" s="76" t="s">
        <v>592</v>
      </c>
      <c r="W147" s="76" t="s">
        <v>374</v>
      </c>
      <c r="X147" s="76" t="s">
        <v>234</v>
      </c>
      <c r="Y147" s="76" t="s">
        <v>588</v>
      </c>
      <c r="Z147" s="76" t="s">
        <v>376</v>
      </c>
      <c r="AA147" s="76" t="s">
        <v>377</v>
      </c>
      <c r="AB147" s="76" t="s">
        <v>394</v>
      </c>
      <c r="AC147" s="77">
        <v>2230</v>
      </c>
      <c r="AD147" s="76" t="s">
        <v>379</v>
      </c>
      <c r="AE147" s="102">
        <v>44875.2566666667</v>
      </c>
      <c r="AF147" s="76" t="s">
        <v>395</v>
      </c>
      <c r="AG147" s="76" t="s">
        <v>381</v>
      </c>
      <c r="AH147" s="76" t="s">
        <v>212</v>
      </c>
      <c r="AI147" s="76" t="s">
        <v>213</v>
      </c>
      <c r="AJ147" s="76" t="s">
        <v>210</v>
      </c>
      <c r="AK147" s="76" t="s">
        <v>366</v>
      </c>
      <c r="AL147" s="76" t="s">
        <v>382</v>
      </c>
      <c r="AM147" s="76" t="s">
        <v>366</v>
      </c>
      <c r="AN147" s="76" t="s">
        <v>233</v>
      </c>
      <c r="AO147" s="76" t="s">
        <v>366</v>
      </c>
      <c r="AP147" s="76" t="s">
        <v>589</v>
      </c>
      <c r="AQ147" s="76" t="s">
        <v>379</v>
      </c>
      <c r="AR147" s="76" t="s">
        <v>383</v>
      </c>
      <c r="AS147" s="76" t="s">
        <v>366</v>
      </c>
      <c r="AT147" s="76" t="s">
        <v>366</v>
      </c>
      <c r="AU147" s="77">
        <v>0</v>
      </c>
      <c r="AV147" s="76" t="s">
        <v>366</v>
      </c>
      <c r="AW147" s="76" t="s">
        <v>366</v>
      </c>
      <c r="AX147" s="76" t="s">
        <v>366</v>
      </c>
      <c r="AY147" s="76" t="s">
        <v>866</v>
      </c>
      <c r="AZ147" s="76" t="s">
        <v>867</v>
      </c>
      <c r="BA147" s="76" t="s">
        <v>232</v>
      </c>
      <c r="BB147" s="76" t="s">
        <v>379</v>
      </c>
      <c r="BC147" s="76" t="s">
        <v>382</v>
      </c>
      <c r="BD147" s="76" t="s">
        <v>868</v>
      </c>
      <c r="BE147" s="76" t="s">
        <v>382</v>
      </c>
      <c r="BF147" s="76" t="s">
        <v>387</v>
      </c>
      <c r="BG147" s="76" t="s">
        <v>387</v>
      </c>
      <c r="BH147" s="76" t="s">
        <v>240</v>
      </c>
      <c r="BI147" s="76" t="s">
        <v>234</v>
      </c>
      <c r="BJ147" s="76" t="s">
        <v>234</v>
      </c>
      <c r="BK147" s="76" t="s">
        <v>234</v>
      </c>
      <c r="BL147" s="76" t="s">
        <v>234</v>
      </c>
      <c r="BM147" s="76" t="s">
        <v>529</v>
      </c>
      <c r="BN147" s="76" t="s">
        <v>529</v>
      </c>
      <c r="BO147" s="76" t="s">
        <v>529</v>
      </c>
      <c r="BP147" s="76" t="s">
        <v>366</v>
      </c>
      <c r="BQ147" s="76" t="s">
        <v>366</v>
      </c>
      <c r="BR147" s="76" t="s">
        <v>366</v>
      </c>
      <c r="BS147" s="76" t="s">
        <v>388</v>
      </c>
      <c r="BT147" s="76" t="s">
        <v>382</v>
      </c>
      <c r="BU147" s="76" t="s">
        <v>388</v>
      </c>
      <c r="BV147" s="76" t="s">
        <v>382</v>
      </c>
      <c r="BW147" s="76" t="s">
        <v>523</v>
      </c>
      <c r="BX147" s="76" t="s">
        <v>590</v>
      </c>
      <c r="BY147" s="77">
        <v>1</v>
      </c>
      <c r="BZ147" s="77">
        <v>96570</v>
      </c>
      <c r="CA147" s="77">
        <v>0</v>
      </c>
      <c r="CB147" s="77">
        <v>4</v>
      </c>
      <c r="CC147" s="77">
        <v>13</v>
      </c>
      <c r="CD147" s="76" t="s">
        <v>219</v>
      </c>
      <c r="CE147" s="102">
        <v>45079.6967476852</v>
      </c>
      <c r="CF147" s="75" t="s">
        <v>389</v>
      </c>
      <c r="CG147" s="103">
        <v>45079.6954271296</v>
      </c>
      <c r="CH147" s="104">
        <v>0.695416666666667</v>
      </c>
      <c r="CI147" s="75" t="s">
        <v>389</v>
      </c>
      <c r="CJ147" s="76" t="s">
        <v>390</v>
      </c>
      <c r="CK147" s="76" t="s">
        <v>234</v>
      </c>
      <c r="CL147" s="76" t="s">
        <v>234</v>
      </c>
      <c r="CM147" s="76" t="s">
        <v>225</v>
      </c>
      <c r="CN147" s="76" t="s">
        <v>225</v>
      </c>
      <c r="CO147" s="76" t="s">
        <v>366</v>
      </c>
      <c r="CP147" s="76" t="s">
        <v>225</v>
      </c>
      <c r="CQ147" s="76" t="s">
        <v>391</v>
      </c>
      <c r="CR147" s="76" t="s">
        <v>225</v>
      </c>
      <c r="CS147" s="76" t="s">
        <v>234</v>
      </c>
      <c r="CT147" s="76" t="s">
        <v>229</v>
      </c>
      <c r="CU147" s="76" t="s">
        <v>234</v>
      </c>
      <c r="CV147" s="76" t="s">
        <v>225</v>
      </c>
      <c r="CW147" s="76" t="s">
        <v>234</v>
      </c>
      <c r="CX147" s="76" t="s">
        <v>225</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45079.6958913657</v>
      </c>
      <c r="DP147" s="103">
        <v>45079.6954271296</v>
      </c>
      <c r="DQ147" s="76" t="s">
        <v>869</v>
      </c>
      <c r="DR147"/>
    </row>
    <row r="148" s="41" customFormat="1" spans="1:122">
      <c r="A148" s="43" t="s">
        <v>442</v>
      </c>
      <c r="B148" s="45">
        <v>44874</v>
      </c>
      <c r="C148" s="45">
        <v>44874</v>
      </c>
      <c r="D148" s="46" t="s">
        <v>582</v>
      </c>
      <c r="E148" s="46" t="s">
        <v>366</v>
      </c>
      <c r="F148" s="46" t="s">
        <v>583</v>
      </c>
      <c r="G148" s="46" t="s">
        <v>592</v>
      </c>
      <c r="H148" s="47">
        <v>1</v>
      </c>
      <c r="I148" s="47">
        <v>0</v>
      </c>
      <c r="J148" s="46" t="s">
        <v>234</v>
      </c>
      <c r="K148" s="46" t="s">
        <v>369</v>
      </c>
      <c r="L148" s="46" t="s">
        <v>369</v>
      </c>
      <c r="M148" s="45">
        <v>44874</v>
      </c>
      <c r="N148" s="46" t="s">
        <v>585</v>
      </c>
      <c r="O148" s="46" t="s">
        <v>366</v>
      </c>
      <c r="P148" s="47">
        <v>0</v>
      </c>
      <c r="Q148" s="46" t="s">
        <v>586</v>
      </c>
      <c r="R148" s="46" t="s">
        <v>372</v>
      </c>
      <c r="S148" s="47">
        <v>70</v>
      </c>
      <c r="T148" s="46" t="s">
        <v>587</v>
      </c>
      <c r="U148" s="47">
        <v>5</v>
      </c>
      <c r="V148" s="46" t="s">
        <v>592</v>
      </c>
      <c r="W148" s="46" t="s">
        <v>374</v>
      </c>
      <c r="X148" s="46" t="s">
        <v>234</v>
      </c>
      <c r="Y148" s="46" t="s">
        <v>588</v>
      </c>
      <c r="Z148" s="46" t="s">
        <v>376</v>
      </c>
      <c r="AA148" s="46" t="s">
        <v>377</v>
      </c>
      <c r="AB148" s="46" t="s">
        <v>394</v>
      </c>
      <c r="AC148" s="47">
        <v>2230</v>
      </c>
      <c r="AD148" s="46" t="s">
        <v>379</v>
      </c>
      <c r="AE148" s="62">
        <v>44875.2566666667</v>
      </c>
      <c r="AF148" s="46" t="s">
        <v>395</v>
      </c>
      <c r="AG148" s="46" t="s">
        <v>381</v>
      </c>
      <c r="AH148" s="46" t="s">
        <v>212</v>
      </c>
      <c r="AI148" s="46" t="s">
        <v>213</v>
      </c>
      <c r="AJ148" s="46" t="s">
        <v>210</v>
      </c>
      <c r="AK148" s="46" t="s">
        <v>366</v>
      </c>
      <c r="AL148" s="46" t="s">
        <v>382</v>
      </c>
      <c r="AM148" s="46" t="s">
        <v>366</v>
      </c>
      <c r="AN148" s="46" t="s">
        <v>233</v>
      </c>
      <c r="AO148" s="46" t="s">
        <v>366</v>
      </c>
      <c r="AP148" s="46" t="s">
        <v>589</v>
      </c>
      <c r="AQ148" s="46" t="s">
        <v>379</v>
      </c>
      <c r="AR148" s="46" t="s">
        <v>383</v>
      </c>
      <c r="AS148" s="46" t="s">
        <v>366</v>
      </c>
      <c r="AT148" s="46" t="s">
        <v>366</v>
      </c>
      <c r="AU148" s="47">
        <v>0</v>
      </c>
      <c r="AV148" s="46" t="s">
        <v>366</v>
      </c>
      <c r="AW148" s="46" t="s">
        <v>366</v>
      </c>
      <c r="AX148" s="46" t="s">
        <v>366</v>
      </c>
      <c r="AY148" s="46" t="s">
        <v>866</v>
      </c>
      <c r="AZ148" s="46" t="s">
        <v>867</v>
      </c>
      <c r="BA148" s="46" t="s">
        <v>232</v>
      </c>
      <c r="BB148" s="46" t="s">
        <v>379</v>
      </c>
      <c r="BC148" s="46" t="s">
        <v>382</v>
      </c>
      <c r="BD148" s="46" t="s">
        <v>868</v>
      </c>
      <c r="BE148" s="46" t="s">
        <v>382</v>
      </c>
      <c r="BF148" s="46" t="s">
        <v>387</v>
      </c>
      <c r="BG148" s="46" t="s">
        <v>387</v>
      </c>
      <c r="BH148" s="46" t="s">
        <v>240</v>
      </c>
      <c r="BI148" s="46" t="s">
        <v>234</v>
      </c>
      <c r="BJ148" s="46" t="s">
        <v>234</v>
      </c>
      <c r="BK148" s="46" t="s">
        <v>234</v>
      </c>
      <c r="BL148" s="46" t="s">
        <v>234</v>
      </c>
      <c r="BM148" s="46" t="s">
        <v>529</v>
      </c>
      <c r="BN148" s="46" t="s">
        <v>529</v>
      </c>
      <c r="BO148" s="46" t="s">
        <v>529</v>
      </c>
      <c r="BP148" s="46" t="s">
        <v>366</v>
      </c>
      <c r="BQ148" s="46" t="s">
        <v>366</v>
      </c>
      <c r="BR148" s="46" t="s">
        <v>366</v>
      </c>
      <c r="BS148" s="46" t="s">
        <v>388</v>
      </c>
      <c r="BT148" s="46" t="s">
        <v>382</v>
      </c>
      <c r="BU148" s="46" t="s">
        <v>388</v>
      </c>
      <c r="BV148" s="46" t="s">
        <v>382</v>
      </c>
      <c r="BW148" s="46" t="s">
        <v>523</v>
      </c>
      <c r="BX148" s="46" t="s">
        <v>590</v>
      </c>
      <c r="BY148" s="47">
        <v>17</v>
      </c>
      <c r="BZ148" s="47">
        <v>96570</v>
      </c>
      <c r="CA148" s="47">
        <v>0</v>
      </c>
      <c r="CB148" s="47">
        <v>4</v>
      </c>
      <c r="CC148" s="47">
        <v>9</v>
      </c>
      <c r="CD148" s="46" t="s">
        <v>219</v>
      </c>
      <c r="CE148" s="62">
        <v>45083.6697916667</v>
      </c>
      <c r="CF148" s="45" t="s">
        <v>389</v>
      </c>
      <c r="CG148" s="66">
        <v>45083.6671487153</v>
      </c>
      <c r="CH148" s="67">
        <v>0.667141203703704</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229</v>
      </c>
      <c r="CU148" s="46" t="s">
        <v>234</v>
      </c>
      <c r="CV148" s="46" t="s">
        <v>225</v>
      </c>
      <c r="CW148" s="46" t="s">
        <v>234</v>
      </c>
      <c r="CX148" s="46" t="s">
        <v>225</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45083.6676140625</v>
      </c>
      <c r="DP148" s="66">
        <v>45083.6671487153</v>
      </c>
      <c r="DQ148" s="46" t="s">
        <v>869</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
      </c>
      <c r="CC149" s="61" t="str">
        <f t="shared" si="13"/>
        <v>差異あり</v>
      </c>
      <c r="CD149" s="61" t="str">
        <f t="shared" si="13"/>
        <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
      </c>
      <c r="CP149" s="61" t="str">
        <f t="shared" si="13"/>
        <v/>
      </c>
      <c r="CQ149" s="61" t="str">
        <f t="shared" si="13"/>
        <v/>
      </c>
      <c r="CR149" s="61" t="str">
        <f t="shared" si="13"/>
        <v/>
      </c>
      <c r="CS149" s="61" t="str">
        <f t="shared" si="13"/>
        <v/>
      </c>
      <c r="CT149" s="61" t="str">
        <f t="shared" si="13"/>
        <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582</v>
      </c>
      <c r="E153" s="76" t="s">
        <v>366</v>
      </c>
      <c r="F153" s="76" t="s">
        <v>583</v>
      </c>
      <c r="G153" s="76" t="s">
        <v>241</v>
      </c>
      <c r="H153" s="77">
        <v>1</v>
      </c>
      <c r="I153" s="77">
        <v>0</v>
      </c>
      <c r="J153" s="76" t="s">
        <v>234</v>
      </c>
      <c r="K153" s="76" t="s">
        <v>369</v>
      </c>
      <c r="L153" s="76" t="s">
        <v>369</v>
      </c>
      <c r="M153" s="75">
        <v>44874</v>
      </c>
      <c r="N153" s="76" t="s">
        <v>585</v>
      </c>
      <c r="O153" s="76" t="s">
        <v>366</v>
      </c>
      <c r="P153" s="77">
        <v>0</v>
      </c>
      <c r="Q153" s="76" t="s">
        <v>586</v>
      </c>
      <c r="R153" s="76" t="s">
        <v>372</v>
      </c>
      <c r="S153" s="77">
        <v>70</v>
      </c>
      <c r="T153" s="76" t="s">
        <v>587</v>
      </c>
      <c r="U153" s="77">
        <v>5</v>
      </c>
      <c r="V153" s="76" t="s">
        <v>241</v>
      </c>
      <c r="W153" s="76" t="s">
        <v>374</v>
      </c>
      <c r="X153" s="76" t="s">
        <v>234</v>
      </c>
      <c r="Y153" s="76" t="s">
        <v>588</v>
      </c>
      <c r="Z153" s="76" t="s">
        <v>376</v>
      </c>
      <c r="AA153" s="76" t="s">
        <v>377</v>
      </c>
      <c r="AB153" s="76" t="s">
        <v>593</v>
      </c>
      <c r="AC153" s="77">
        <v>2230</v>
      </c>
      <c r="AD153" s="76" t="s">
        <v>594</v>
      </c>
      <c r="AE153" s="102">
        <v>44875.2566666667</v>
      </c>
      <c r="AF153" s="76" t="s">
        <v>410</v>
      </c>
      <c r="AG153" s="76" t="s">
        <v>381</v>
      </c>
      <c r="AH153" s="76" t="s">
        <v>212</v>
      </c>
      <c r="AI153" s="76" t="s">
        <v>213</v>
      </c>
      <c r="AJ153" s="76" t="s">
        <v>210</v>
      </c>
      <c r="AK153" s="76" t="s">
        <v>366</v>
      </c>
      <c r="AL153" s="76" t="s">
        <v>382</v>
      </c>
      <c r="AM153" s="76" t="s">
        <v>366</v>
      </c>
      <c r="AN153" s="76" t="s">
        <v>233</v>
      </c>
      <c r="AO153" s="76" t="s">
        <v>366</v>
      </c>
      <c r="AP153" s="76" t="s">
        <v>589</v>
      </c>
      <c r="AQ153" s="76" t="s">
        <v>379</v>
      </c>
      <c r="AR153" s="76" t="s">
        <v>411</v>
      </c>
      <c r="AS153" s="76" t="s">
        <v>366</v>
      </c>
      <c r="AT153" s="76" t="s">
        <v>366</v>
      </c>
      <c r="AU153" s="77">
        <v>0</v>
      </c>
      <c r="AV153" s="76" t="s">
        <v>366</v>
      </c>
      <c r="AW153" s="76" t="s">
        <v>366</v>
      </c>
      <c r="AX153" s="76" t="s">
        <v>366</v>
      </c>
      <c r="AY153" s="76" t="s">
        <v>874</v>
      </c>
      <c r="AZ153" s="76" t="s">
        <v>875</v>
      </c>
      <c r="BA153" s="76" t="s">
        <v>232</v>
      </c>
      <c r="BB153" s="76" t="s">
        <v>379</v>
      </c>
      <c r="BC153" s="76" t="s">
        <v>382</v>
      </c>
      <c r="BD153" s="76" t="s">
        <v>876</v>
      </c>
      <c r="BE153" s="76" t="s">
        <v>382</v>
      </c>
      <c r="BF153" s="76" t="s">
        <v>415</v>
      </c>
      <c r="BG153" s="76" t="s">
        <v>387</v>
      </c>
      <c r="BH153" s="76" t="s">
        <v>240</v>
      </c>
      <c r="BI153" s="76" t="s">
        <v>234</v>
      </c>
      <c r="BJ153" s="76" t="s">
        <v>234</v>
      </c>
      <c r="BK153" s="76" t="s">
        <v>234</v>
      </c>
      <c r="BL153" s="76" t="s">
        <v>234</v>
      </c>
      <c r="BM153" s="76" t="s">
        <v>529</v>
      </c>
      <c r="BN153" s="76" t="s">
        <v>529</v>
      </c>
      <c r="BO153" s="76" t="s">
        <v>529</v>
      </c>
      <c r="BP153" s="76" t="s">
        <v>366</v>
      </c>
      <c r="BQ153" s="76" t="s">
        <v>366</v>
      </c>
      <c r="BR153" s="76" t="s">
        <v>366</v>
      </c>
      <c r="BS153" s="76" t="s">
        <v>388</v>
      </c>
      <c r="BT153" s="76" t="s">
        <v>382</v>
      </c>
      <c r="BU153" s="76" t="s">
        <v>388</v>
      </c>
      <c r="BV153" s="76" t="s">
        <v>382</v>
      </c>
      <c r="BW153" s="76" t="s">
        <v>523</v>
      </c>
      <c r="BX153" s="76" t="s">
        <v>590</v>
      </c>
      <c r="BY153" s="77">
        <v>1</v>
      </c>
      <c r="BZ153" s="77">
        <v>96570</v>
      </c>
      <c r="CA153" s="77">
        <v>0</v>
      </c>
      <c r="CB153" s="77">
        <v>2</v>
      </c>
      <c r="CC153" s="77">
        <v>17</v>
      </c>
      <c r="CD153" s="76" t="s">
        <v>219</v>
      </c>
      <c r="CE153" s="102">
        <v>45079.6967476852</v>
      </c>
      <c r="CF153" s="75" t="s">
        <v>389</v>
      </c>
      <c r="CG153" s="103">
        <v>45079.6954272338</v>
      </c>
      <c r="CH153" s="104">
        <v>0.695416666666667</v>
      </c>
      <c r="CI153" s="75" t="s">
        <v>389</v>
      </c>
      <c r="CJ153" s="76" t="s">
        <v>390</v>
      </c>
      <c r="CK153" s="76" t="s">
        <v>234</v>
      </c>
      <c r="CL153" s="76" t="s">
        <v>234</v>
      </c>
      <c r="CM153" s="76" t="s">
        <v>225</v>
      </c>
      <c r="CN153" s="76" t="s">
        <v>225</v>
      </c>
      <c r="CO153" s="76" t="s">
        <v>366</v>
      </c>
      <c r="CP153" s="76" t="s">
        <v>225</v>
      </c>
      <c r="CQ153" s="76" t="s">
        <v>391</v>
      </c>
      <c r="CR153" s="76" t="s">
        <v>240</v>
      </c>
      <c r="CS153" s="76" t="s">
        <v>234</v>
      </c>
      <c r="CT153" s="76" t="s">
        <v>229</v>
      </c>
      <c r="CU153" s="76" t="s">
        <v>234</v>
      </c>
      <c r="CV153" s="76" t="s">
        <v>225</v>
      </c>
      <c r="CW153" s="76" t="s">
        <v>234</v>
      </c>
      <c r="CX153" s="76" t="s">
        <v>225</v>
      </c>
      <c r="CY153" s="76" t="s">
        <v>234</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45079.6958915856</v>
      </c>
      <c r="DP153" s="103">
        <v>45079.6954272338</v>
      </c>
      <c r="DQ153" s="76" t="s">
        <v>877</v>
      </c>
      <c r="DR153"/>
    </row>
    <row r="154" s="41" customFormat="1" spans="1:122">
      <c r="A154" s="43" t="s">
        <v>442</v>
      </c>
      <c r="B154" s="45">
        <v>44874</v>
      </c>
      <c r="C154" s="45">
        <v>44874</v>
      </c>
      <c r="D154" s="46" t="s">
        <v>582</v>
      </c>
      <c r="E154" s="46" t="s">
        <v>366</v>
      </c>
      <c r="F154" s="46" t="s">
        <v>583</v>
      </c>
      <c r="G154" s="46" t="s">
        <v>241</v>
      </c>
      <c r="H154" s="47">
        <v>1</v>
      </c>
      <c r="I154" s="47">
        <v>0</v>
      </c>
      <c r="J154" s="46" t="s">
        <v>234</v>
      </c>
      <c r="K154" s="46" t="s">
        <v>369</v>
      </c>
      <c r="L154" s="46" t="s">
        <v>369</v>
      </c>
      <c r="M154" s="45">
        <v>44874</v>
      </c>
      <c r="N154" s="46" t="s">
        <v>585</v>
      </c>
      <c r="O154" s="46" t="s">
        <v>366</v>
      </c>
      <c r="P154" s="47">
        <v>0</v>
      </c>
      <c r="Q154" s="46" t="s">
        <v>586</v>
      </c>
      <c r="R154" s="46" t="s">
        <v>372</v>
      </c>
      <c r="S154" s="47">
        <v>70</v>
      </c>
      <c r="T154" s="46" t="s">
        <v>587</v>
      </c>
      <c r="U154" s="47">
        <v>5</v>
      </c>
      <c r="V154" s="46" t="s">
        <v>241</v>
      </c>
      <c r="W154" s="46" t="s">
        <v>374</v>
      </c>
      <c r="X154" s="46" t="s">
        <v>234</v>
      </c>
      <c r="Y154" s="46" t="s">
        <v>588</v>
      </c>
      <c r="Z154" s="46" t="s">
        <v>376</v>
      </c>
      <c r="AA154" s="46" t="s">
        <v>377</v>
      </c>
      <c r="AB154" s="46" t="s">
        <v>593</v>
      </c>
      <c r="AC154" s="47">
        <v>2230</v>
      </c>
      <c r="AD154" s="46" t="s">
        <v>594</v>
      </c>
      <c r="AE154" s="62">
        <v>44875.2566666667</v>
      </c>
      <c r="AF154" s="46" t="s">
        <v>410</v>
      </c>
      <c r="AG154" s="46" t="s">
        <v>381</v>
      </c>
      <c r="AH154" s="46" t="s">
        <v>212</v>
      </c>
      <c r="AI154" s="46" t="s">
        <v>213</v>
      </c>
      <c r="AJ154" s="46" t="s">
        <v>210</v>
      </c>
      <c r="AK154" s="46" t="s">
        <v>366</v>
      </c>
      <c r="AL154" s="46" t="s">
        <v>382</v>
      </c>
      <c r="AM154" s="46" t="s">
        <v>366</v>
      </c>
      <c r="AN154" s="46" t="s">
        <v>233</v>
      </c>
      <c r="AO154" s="46" t="s">
        <v>366</v>
      </c>
      <c r="AP154" s="46" t="s">
        <v>589</v>
      </c>
      <c r="AQ154" s="46" t="s">
        <v>379</v>
      </c>
      <c r="AR154" s="46" t="s">
        <v>411</v>
      </c>
      <c r="AS154" s="46" t="s">
        <v>366</v>
      </c>
      <c r="AT154" s="46" t="s">
        <v>366</v>
      </c>
      <c r="AU154" s="47">
        <v>0</v>
      </c>
      <c r="AV154" s="46" t="s">
        <v>366</v>
      </c>
      <c r="AW154" s="46" t="s">
        <v>366</v>
      </c>
      <c r="AX154" s="46" t="s">
        <v>366</v>
      </c>
      <c r="AY154" s="46" t="s">
        <v>874</v>
      </c>
      <c r="AZ154" s="46" t="s">
        <v>875</v>
      </c>
      <c r="BA154" s="46" t="s">
        <v>232</v>
      </c>
      <c r="BB154" s="46" t="s">
        <v>379</v>
      </c>
      <c r="BC154" s="46" t="s">
        <v>382</v>
      </c>
      <c r="BD154" s="46" t="s">
        <v>876</v>
      </c>
      <c r="BE154" s="46" t="s">
        <v>382</v>
      </c>
      <c r="BF154" s="46" t="s">
        <v>415</v>
      </c>
      <c r="BG154" s="46" t="s">
        <v>387</v>
      </c>
      <c r="BH154" s="46" t="s">
        <v>240</v>
      </c>
      <c r="BI154" s="46" t="s">
        <v>234</v>
      </c>
      <c r="BJ154" s="46" t="s">
        <v>234</v>
      </c>
      <c r="BK154" s="46" t="s">
        <v>234</v>
      </c>
      <c r="BL154" s="46" t="s">
        <v>234</v>
      </c>
      <c r="BM154" s="46" t="s">
        <v>529</v>
      </c>
      <c r="BN154" s="46" t="s">
        <v>529</v>
      </c>
      <c r="BO154" s="46" t="s">
        <v>529</v>
      </c>
      <c r="BP154" s="46" t="s">
        <v>366</v>
      </c>
      <c r="BQ154" s="46" t="s">
        <v>366</v>
      </c>
      <c r="BR154" s="46" t="s">
        <v>366</v>
      </c>
      <c r="BS154" s="46" t="s">
        <v>388</v>
      </c>
      <c r="BT154" s="46" t="s">
        <v>382</v>
      </c>
      <c r="BU154" s="46" t="s">
        <v>388</v>
      </c>
      <c r="BV154" s="46" t="s">
        <v>382</v>
      </c>
      <c r="BW154" s="46" t="s">
        <v>523</v>
      </c>
      <c r="BX154" s="46" t="s">
        <v>590</v>
      </c>
      <c r="BY154" s="47">
        <v>17</v>
      </c>
      <c r="BZ154" s="47">
        <v>96570</v>
      </c>
      <c r="CA154" s="47">
        <v>0</v>
      </c>
      <c r="CB154" s="47">
        <v>2</v>
      </c>
      <c r="CC154" s="47">
        <v>5</v>
      </c>
      <c r="CD154" s="46" t="s">
        <v>219</v>
      </c>
      <c r="CE154" s="62">
        <v>45083.6697916667</v>
      </c>
      <c r="CF154" s="45" t="s">
        <v>389</v>
      </c>
      <c r="CG154" s="66">
        <v>45083.6671488426</v>
      </c>
      <c r="CH154" s="67">
        <v>0.667141203703704</v>
      </c>
      <c r="CI154" s="45" t="s">
        <v>389</v>
      </c>
      <c r="CJ154" s="46" t="s">
        <v>390</v>
      </c>
      <c r="CK154" s="46" t="s">
        <v>234</v>
      </c>
      <c r="CL154" s="46" t="s">
        <v>234</v>
      </c>
      <c r="CM154" s="46" t="s">
        <v>225</v>
      </c>
      <c r="CN154" s="46" t="s">
        <v>225</v>
      </c>
      <c r="CO154" s="46" t="s">
        <v>366</v>
      </c>
      <c r="CP154" s="46" t="s">
        <v>225</v>
      </c>
      <c r="CQ154" s="46" t="s">
        <v>391</v>
      </c>
      <c r="CR154" s="46" t="s">
        <v>240</v>
      </c>
      <c r="CS154" s="46" t="s">
        <v>234</v>
      </c>
      <c r="CT154" s="46" t="s">
        <v>229</v>
      </c>
      <c r="CU154" s="46" t="s">
        <v>234</v>
      </c>
      <c r="CV154" s="46" t="s">
        <v>225</v>
      </c>
      <c r="CW154" s="46" t="s">
        <v>234</v>
      </c>
      <c r="CX154" s="46" t="s">
        <v>225</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45083.6676142593</v>
      </c>
      <c r="DP154" s="66">
        <v>45083.6671488426</v>
      </c>
      <c r="DQ154" s="46" t="s">
        <v>877</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
      </c>
      <c r="CC155" s="61" t="str">
        <f t="shared" si="15"/>
        <v>差異あり</v>
      </c>
      <c r="CD155" s="61" t="str">
        <f t="shared" si="15"/>
        <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
      </c>
      <c r="CP155" s="61" t="str">
        <f t="shared" si="15"/>
        <v/>
      </c>
      <c r="CQ155" s="61" t="str">
        <f t="shared" si="15"/>
        <v/>
      </c>
      <c r="CR155" s="61" t="str">
        <f t="shared" si="15"/>
        <v/>
      </c>
      <c r="CS155" s="61" t="str">
        <f t="shared" si="15"/>
        <v/>
      </c>
      <c r="CT155" s="61" t="str">
        <f t="shared" si="15"/>
        <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960</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961</v>
      </c>
      <c r="J162" s="41" t="s">
        <v>962</v>
      </c>
      <c r="O162" s="41" t="s">
        <v>448</v>
      </c>
    </row>
    <row r="163" s="41" customFormat="1" spans="1:15">
      <c r="A163" s="79">
        <v>1</v>
      </c>
      <c r="B163" s="80" t="s">
        <v>963</v>
      </c>
      <c r="C163" s="81"/>
      <c r="D163" s="81"/>
      <c r="E163" s="81"/>
      <c r="F163" s="81"/>
      <c r="G163" s="81"/>
      <c r="H163" s="81"/>
      <c r="I163" s="92"/>
      <c r="J163" s="93" t="s">
        <v>963</v>
      </c>
      <c r="K163" s="81"/>
      <c r="L163" s="81"/>
      <c r="M163" s="81"/>
      <c r="N163" s="81"/>
      <c r="O163" s="94">
        <f t="shared" ref="O163:O185" si="16">MATCH(J163,$B$163:$B$185,0)</f>
        <v>1</v>
      </c>
    </row>
    <row r="164" s="41" customFormat="1" spans="1:15">
      <c r="A164" s="82">
        <v>2</v>
      </c>
      <c r="B164" s="83" t="s">
        <v>615</v>
      </c>
      <c r="C164" s="84"/>
      <c r="D164" s="84"/>
      <c r="E164" s="84"/>
      <c r="F164" s="84"/>
      <c r="G164" s="84"/>
      <c r="H164" s="84"/>
      <c r="I164" s="95"/>
      <c r="J164" s="96" t="s">
        <v>615</v>
      </c>
      <c r="K164" s="84"/>
      <c r="L164" s="84"/>
      <c r="M164" s="84"/>
      <c r="N164" s="84"/>
      <c r="O164" s="97">
        <f t="shared" si="16"/>
        <v>2</v>
      </c>
    </row>
    <row r="165" s="41" customFormat="1" spans="1:15">
      <c r="A165" s="82">
        <v>3</v>
      </c>
      <c r="B165" s="83" t="s">
        <v>964</v>
      </c>
      <c r="C165" s="84"/>
      <c r="D165" s="84"/>
      <c r="E165" s="84"/>
      <c r="F165" s="84"/>
      <c r="G165" s="84"/>
      <c r="H165" s="84"/>
      <c r="I165" s="95"/>
      <c r="J165" s="96" t="s">
        <v>964</v>
      </c>
      <c r="K165" s="84"/>
      <c r="L165" s="84"/>
      <c r="M165" s="84"/>
      <c r="N165" s="84"/>
      <c r="O165" s="97">
        <f t="shared" si="16"/>
        <v>3</v>
      </c>
    </row>
    <row r="166" s="41" customFormat="1" spans="1:15">
      <c r="A166" s="82">
        <v>4</v>
      </c>
      <c r="B166" s="83" t="s">
        <v>617</v>
      </c>
      <c r="C166" s="84"/>
      <c r="D166" s="84"/>
      <c r="E166" s="84"/>
      <c r="F166" s="84"/>
      <c r="G166" s="84"/>
      <c r="H166" s="84"/>
      <c r="I166" s="95"/>
      <c r="J166" s="96" t="s">
        <v>617</v>
      </c>
      <c r="K166" s="84"/>
      <c r="L166" s="84"/>
      <c r="M166" s="84"/>
      <c r="N166" s="84"/>
      <c r="O166" s="97">
        <f t="shared" si="16"/>
        <v>4</v>
      </c>
    </row>
    <row r="167" s="41" customFormat="1" spans="1:15">
      <c r="A167" s="82">
        <v>5</v>
      </c>
      <c r="B167" s="83" t="s">
        <v>618</v>
      </c>
      <c r="C167" s="84"/>
      <c r="D167" s="84"/>
      <c r="E167" s="84"/>
      <c r="F167" s="84"/>
      <c r="G167" s="84"/>
      <c r="H167" s="84"/>
      <c r="I167" s="95"/>
      <c r="J167" s="96" t="s">
        <v>618</v>
      </c>
      <c r="K167" s="84"/>
      <c r="L167" s="84"/>
      <c r="M167" s="84"/>
      <c r="N167" s="84"/>
      <c r="O167" s="97">
        <f t="shared" si="16"/>
        <v>5</v>
      </c>
    </row>
    <row r="168" s="41" customFormat="1" spans="1:15">
      <c r="A168" s="82">
        <v>6</v>
      </c>
      <c r="B168" s="83" t="s">
        <v>965</v>
      </c>
      <c r="C168" s="84"/>
      <c r="D168" s="84"/>
      <c r="E168" s="84"/>
      <c r="F168" s="84"/>
      <c r="G168" s="84"/>
      <c r="H168" s="84"/>
      <c r="I168" s="95"/>
      <c r="J168" s="96" t="s">
        <v>965</v>
      </c>
      <c r="K168" s="84"/>
      <c r="L168" s="84"/>
      <c r="M168" s="84"/>
      <c r="N168" s="84"/>
      <c r="O168" s="97">
        <f t="shared" si="16"/>
        <v>6</v>
      </c>
    </row>
    <row r="169" s="41" customFormat="1" spans="1:15">
      <c r="A169" s="82">
        <v>7</v>
      </c>
      <c r="B169" s="83" t="s">
        <v>620</v>
      </c>
      <c r="C169" s="84"/>
      <c r="D169" s="84"/>
      <c r="E169" s="84"/>
      <c r="F169" s="84"/>
      <c r="G169" s="84"/>
      <c r="H169" s="84"/>
      <c r="I169" s="95"/>
      <c r="J169" s="96" t="s">
        <v>620</v>
      </c>
      <c r="K169" s="84"/>
      <c r="L169" s="84"/>
      <c r="M169" s="84"/>
      <c r="N169" s="84"/>
      <c r="O169" s="97">
        <f t="shared" si="16"/>
        <v>7</v>
      </c>
    </row>
    <row r="170" s="41" customFormat="1" spans="1:15">
      <c r="A170" s="82">
        <v>8</v>
      </c>
      <c r="B170" s="83" t="s">
        <v>621</v>
      </c>
      <c r="C170" s="84"/>
      <c r="D170" s="84"/>
      <c r="E170" s="84"/>
      <c r="F170" s="84"/>
      <c r="G170" s="84"/>
      <c r="H170" s="84"/>
      <c r="I170" s="95"/>
      <c r="J170" s="96" t="s">
        <v>621</v>
      </c>
      <c r="K170" s="84"/>
      <c r="L170" s="84"/>
      <c r="M170" s="84"/>
      <c r="N170" s="84"/>
      <c r="O170" s="97">
        <f t="shared" si="16"/>
        <v>8</v>
      </c>
    </row>
    <row r="171" s="41" customFormat="1" spans="1:15">
      <c r="A171" s="82">
        <v>9</v>
      </c>
      <c r="B171" s="83" t="s">
        <v>622</v>
      </c>
      <c r="C171" s="84"/>
      <c r="D171" s="84"/>
      <c r="E171" s="84"/>
      <c r="F171" s="84"/>
      <c r="G171" s="84"/>
      <c r="H171" s="84"/>
      <c r="I171" s="95"/>
      <c r="J171" s="96" t="s">
        <v>622</v>
      </c>
      <c r="K171" s="84"/>
      <c r="L171" s="84"/>
      <c r="M171" s="84"/>
      <c r="N171" s="84"/>
      <c r="O171" s="97">
        <f t="shared" si="16"/>
        <v>9</v>
      </c>
    </row>
    <row r="172" s="41" customFormat="1" spans="1:15">
      <c r="A172" s="82">
        <v>10</v>
      </c>
      <c r="B172" s="83" t="s">
        <v>623</v>
      </c>
      <c r="C172" s="84"/>
      <c r="D172" s="84"/>
      <c r="E172" s="84"/>
      <c r="F172" s="84"/>
      <c r="G172" s="84"/>
      <c r="H172" s="84"/>
      <c r="I172" s="95"/>
      <c r="J172" s="96" t="s">
        <v>623</v>
      </c>
      <c r="K172" s="84"/>
      <c r="L172" s="84"/>
      <c r="M172" s="84"/>
      <c r="N172" s="84"/>
      <c r="O172" s="97">
        <f t="shared" si="16"/>
        <v>10</v>
      </c>
    </row>
    <row r="173" s="41" customFormat="1" spans="1:15">
      <c r="A173" s="82">
        <v>11</v>
      </c>
      <c r="B173" s="83" t="s">
        <v>624</v>
      </c>
      <c r="C173" s="85"/>
      <c r="D173" s="85"/>
      <c r="E173" s="85"/>
      <c r="F173" s="85"/>
      <c r="G173" s="85"/>
      <c r="H173" s="85"/>
      <c r="I173" s="85"/>
      <c r="J173" s="96" t="s">
        <v>624</v>
      </c>
      <c r="K173" s="85"/>
      <c r="L173" s="85"/>
      <c r="M173" s="85"/>
      <c r="N173" s="85"/>
      <c r="O173" s="97">
        <f t="shared" si="16"/>
        <v>11</v>
      </c>
    </row>
    <row r="174" spans="1:122">
      <c r="A174" s="82">
        <v>12</v>
      </c>
      <c r="B174" s="83" t="s">
        <v>625</v>
      </c>
      <c r="C174" s="86"/>
      <c r="D174" s="86"/>
      <c r="E174" s="86"/>
      <c r="F174" s="86"/>
      <c r="G174" s="87"/>
      <c r="H174" s="87"/>
      <c r="I174" s="86"/>
      <c r="J174" s="96" t="s">
        <v>625</v>
      </c>
      <c r="K174" s="86"/>
      <c r="L174" s="98"/>
      <c r="M174" s="86"/>
      <c r="N174" s="86"/>
      <c r="O174" s="97">
        <f t="shared" si="16"/>
        <v>12</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13</v>
      </c>
      <c r="B175" s="83" t="s">
        <v>626</v>
      </c>
      <c r="C175" s="86"/>
      <c r="D175" s="86"/>
      <c r="E175" s="86"/>
      <c r="F175" s="86"/>
      <c r="G175" s="87"/>
      <c r="H175" s="87"/>
      <c r="I175" s="86"/>
      <c r="J175" s="96" t="s">
        <v>626</v>
      </c>
      <c r="K175" s="86"/>
      <c r="L175" s="98"/>
      <c r="M175" s="86"/>
      <c r="N175" s="86"/>
      <c r="O175" s="97">
        <f t="shared" si="16"/>
        <v>13</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14</v>
      </c>
      <c r="B176" s="83" t="s">
        <v>627</v>
      </c>
      <c r="C176" s="86"/>
      <c r="D176" s="86"/>
      <c r="E176" s="86"/>
      <c r="F176" s="86"/>
      <c r="G176" s="87"/>
      <c r="H176" s="87"/>
      <c r="I176" s="86"/>
      <c r="J176" s="96" t="s">
        <v>627</v>
      </c>
      <c r="K176" s="86"/>
      <c r="L176" s="98"/>
      <c r="M176" s="86"/>
      <c r="N176" s="86"/>
      <c r="O176" s="97">
        <f t="shared" si="16"/>
        <v>14</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15</v>
      </c>
      <c r="B177" s="83" t="s">
        <v>628</v>
      </c>
      <c r="C177" s="86"/>
      <c r="D177" s="86"/>
      <c r="E177" s="86"/>
      <c r="F177" s="86"/>
      <c r="G177" s="87"/>
      <c r="H177" s="87"/>
      <c r="I177" s="86"/>
      <c r="J177" s="96" t="s">
        <v>628</v>
      </c>
      <c r="K177" s="86"/>
      <c r="L177" s="98"/>
      <c r="M177" s="86"/>
      <c r="N177" s="86"/>
      <c r="O177" s="97">
        <f t="shared" si="16"/>
        <v>15</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2">
        <v>16</v>
      </c>
      <c r="B178" s="83" t="s">
        <v>629</v>
      </c>
      <c r="C178" s="86"/>
      <c r="D178" s="86"/>
      <c r="E178" s="86"/>
      <c r="F178" s="86"/>
      <c r="G178" s="87"/>
      <c r="H178" s="87"/>
      <c r="I178" s="86"/>
      <c r="J178" s="96" t="s">
        <v>629</v>
      </c>
      <c r="K178" s="86"/>
      <c r="L178" s="98"/>
      <c r="M178" s="86"/>
      <c r="N178" s="86"/>
      <c r="O178" s="97">
        <f t="shared" si="16"/>
        <v>16</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82">
        <v>17</v>
      </c>
      <c r="B179" s="83" t="s">
        <v>630</v>
      </c>
      <c r="C179" s="86"/>
      <c r="D179" s="86"/>
      <c r="E179" s="86"/>
      <c r="F179" s="86"/>
      <c r="G179" s="87"/>
      <c r="H179" s="87"/>
      <c r="I179" s="86"/>
      <c r="J179" s="96" t="s">
        <v>630</v>
      </c>
      <c r="K179" s="86"/>
      <c r="L179" s="98"/>
      <c r="M179" s="86"/>
      <c r="N179" s="86"/>
      <c r="O179" s="97">
        <f t="shared" si="16"/>
        <v>17</v>
      </c>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82">
        <v>18</v>
      </c>
      <c r="B180" s="83" t="s">
        <v>631</v>
      </c>
      <c r="C180" s="86"/>
      <c r="D180" s="86"/>
      <c r="E180" s="86"/>
      <c r="F180" s="86"/>
      <c r="G180" s="87"/>
      <c r="H180" s="87"/>
      <c r="I180" s="86"/>
      <c r="J180" s="96" t="s">
        <v>631</v>
      </c>
      <c r="K180" s="86"/>
      <c r="L180" s="98"/>
      <c r="M180" s="86"/>
      <c r="N180" s="86"/>
      <c r="O180" s="97">
        <f t="shared" si="16"/>
        <v>18</v>
      </c>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82">
        <v>19</v>
      </c>
      <c r="B181" s="83" t="s">
        <v>632</v>
      </c>
      <c r="C181" s="86"/>
      <c r="D181" s="86"/>
      <c r="E181" s="86"/>
      <c r="F181" s="86"/>
      <c r="G181" s="87"/>
      <c r="H181" s="87"/>
      <c r="I181" s="86"/>
      <c r="J181" s="96" t="s">
        <v>632</v>
      </c>
      <c r="K181" s="86"/>
      <c r="L181" s="98"/>
      <c r="M181" s="86"/>
      <c r="N181" s="86"/>
      <c r="O181" s="97">
        <f t="shared" si="16"/>
        <v>19</v>
      </c>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82">
        <v>20</v>
      </c>
      <c r="B182" s="83" t="s">
        <v>633</v>
      </c>
      <c r="C182" s="86"/>
      <c r="D182" s="86"/>
      <c r="E182" s="86"/>
      <c r="F182" s="86"/>
      <c r="G182" s="87"/>
      <c r="H182" s="87"/>
      <c r="I182" s="86"/>
      <c r="J182" s="96" t="s">
        <v>633</v>
      </c>
      <c r="K182" s="86"/>
      <c r="L182" s="98"/>
      <c r="M182" s="86"/>
      <c r="N182" s="86"/>
      <c r="O182" s="97">
        <f t="shared" si="16"/>
        <v>20</v>
      </c>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82">
        <v>21</v>
      </c>
      <c r="B183" s="83" t="s">
        <v>966</v>
      </c>
      <c r="C183" s="86"/>
      <c r="D183" s="86"/>
      <c r="E183" s="86"/>
      <c r="F183" s="86"/>
      <c r="G183" s="87"/>
      <c r="H183" s="87"/>
      <c r="I183" s="86"/>
      <c r="J183" s="96" t="s">
        <v>966</v>
      </c>
      <c r="K183" s="86"/>
      <c r="L183" s="98"/>
      <c r="M183" s="86"/>
      <c r="N183" s="86"/>
      <c r="O183" s="97">
        <f t="shared" si="16"/>
        <v>21</v>
      </c>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82">
        <v>22</v>
      </c>
      <c r="B184" s="83" t="s">
        <v>635</v>
      </c>
      <c r="C184" s="86"/>
      <c r="D184" s="86"/>
      <c r="E184" s="86"/>
      <c r="F184" s="86"/>
      <c r="G184" s="87"/>
      <c r="H184" s="87"/>
      <c r="I184" s="86"/>
      <c r="J184" s="96" t="s">
        <v>635</v>
      </c>
      <c r="K184" s="86"/>
      <c r="L184" s="98"/>
      <c r="M184" s="86"/>
      <c r="N184" s="86"/>
      <c r="O184" s="97">
        <f t="shared" si="16"/>
        <v>22</v>
      </c>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88">
        <v>23</v>
      </c>
      <c r="B185" s="89" t="s">
        <v>636</v>
      </c>
      <c r="C185" s="90"/>
      <c r="D185" s="90"/>
      <c r="E185" s="90"/>
      <c r="F185" s="90"/>
      <c r="G185" s="91"/>
      <c r="H185" s="91"/>
      <c r="I185" s="90"/>
      <c r="J185" s="99" t="s">
        <v>636</v>
      </c>
      <c r="K185" s="90"/>
      <c r="L185" s="100"/>
      <c r="M185" s="90"/>
      <c r="N185" s="90"/>
      <c r="O185" s="101">
        <f t="shared" si="16"/>
        <v>23</v>
      </c>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7" sqref="A7"/>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963</v>
      </c>
      <c r="B2" s="28"/>
      <c r="C2" s="28"/>
      <c r="D2" s="29"/>
      <c r="E2" s="30" t="s">
        <v>963</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03700363600</v>
      </c>
      <c r="C8" s="33"/>
      <c r="D8" s="33"/>
      <c r="E8" s="34" t="s">
        <v>465</v>
      </c>
      <c r="F8" s="36" t="str">
        <f>MIDB($E$2,9,11)</f>
        <v>03700363600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0012151</v>
      </c>
      <c r="C12" s="33"/>
      <c r="D12" s="33"/>
      <c r="E12" s="34" t="s">
        <v>469</v>
      </c>
      <c r="F12" s="36" t="str">
        <f>MIDB($E$2,20,7)</f>
        <v>0012151</v>
      </c>
      <c r="G12" s="34"/>
      <c r="H12" s="34"/>
    </row>
    <row r="13" spans="1:8">
      <c r="A13" s="33" t="s">
        <v>470</v>
      </c>
      <c r="B13" s="35" t="str">
        <f>MIDB($A$2,27,11)</f>
        <v>03700363600</v>
      </c>
      <c r="C13" s="33"/>
      <c r="D13" s="33"/>
      <c r="E13" s="34" t="s">
        <v>470</v>
      </c>
      <c r="F13" s="36" t="str">
        <f>MIDB($E$2,27,11)</f>
        <v>03700363600</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0012151</v>
      </c>
      <c r="C17" s="33"/>
      <c r="D17" s="33"/>
      <c r="E17" s="34" t="s">
        <v>471</v>
      </c>
      <c r="F17" s="36" t="str">
        <f>MIDB($E$2,38,7)</f>
        <v>0012151</v>
      </c>
      <c r="G17" s="34"/>
      <c r="H17" s="34"/>
    </row>
    <row r="18" spans="1:8">
      <c r="A18" s="33" t="s">
        <v>472</v>
      </c>
      <c r="B18" s="35" t="str">
        <f>MIDB($A$2,45,8)</f>
        <v>     401</v>
      </c>
      <c r="C18" s="33"/>
      <c r="D18" s="33"/>
      <c r="E18" s="34" t="s">
        <v>472</v>
      </c>
      <c r="F18" s="36" t="str">
        <f>MIDB($E$2,45,8)</f>
        <v>     401</v>
      </c>
      <c r="G18" s="34"/>
      <c r="H18" s="34"/>
    </row>
    <row r="19" spans="1:8">
      <c r="A19" s="33" t="s">
        <v>473</v>
      </c>
      <c r="B19" s="33"/>
      <c r="C19" s="33"/>
      <c r="D19" s="33"/>
      <c r="E19" s="34" t="s">
        <v>473</v>
      </c>
      <c r="F19" s="34"/>
      <c r="G19" s="34"/>
      <c r="H19" s="34"/>
    </row>
    <row r="20" spans="1:8">
      <c r="A20" s="33" t="s">
        <v>474</v>
      </c>
      <c r="B20" s="35" t="str">
        <f>MIDB($A$2,53,8)</f>
        <v>        </v>
      </c>
      <c r="C20" s="33"/>
      <c r="D20" s="33"/>
      <c r="E20" s="34" t="s">
        <v>474</v>
      </c>
      <c r="F20" s="36" t="str">
        <f>MIDB($E$2,53,8)</f>
        <v>        </v>
      </c>
      <c r="G20" s="34"/>
      <c r="H20" s="34"/>
    </row>
    <row r="21" spans="1:8">
      <c r="A21" s="33" t="s">
        <v>475</v>
      </c>
      <c r="B21" s="33"/>
      <c r="C21" s="33"/>
      <c r="D21" s="33"/>
      <c r="E21" s="34" t="s">
        <v>475</v>
      </c>
      <c r="F21" s="34"/>
      <c r="G21" s="34"/>
      <c r="H21" s="34"/>
    </row>
    <row r="22" spans="1:8">
      <c r="A22" s="33" t="s">
        <v>476</v>
      </c>
      <c r="B22" s="35" t="str">
        <f>MIDB($A$2,61,1)</f>
        <v> </v>
      </c>
      <c r="C22" s="33"/>
      <c r="D22" s="33"/>
      <c r="E22" s="34" t="s">
        <v>476</v>
      </c>
      <c r="F22" s="36" t="str">
        <f>MIDB($E$2,61,1)</f>
        <v> </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0101</v>
      </c>
      <c r="C25" s="33"/>
      <c r="D25" s="33"/>
      <c r="E25" s="34" t="s">
        <v>479</v>
      </c>
      <c r="F25" s="36" t="str">
        <f>MIDB($E$2,65,4)</f>
        <v>0101</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7</v>
      </c>
      <c r="C29" s="33"/>
      <c r="D29" s="33"/>
      <c r="E29" s="34" t="s">
        <v>482</v>
      </c>
      <c r="F29" s="37" t="str">
        <f>MIDB($E$2,73,1)</f>
        <v>7</v>
      </c>
      <c r="G29" s="34"/>
      <c r="H29" s="34"/>
    </row>
    <row r="30" spans="1:8">
      <c r="A30" s="33" t="s">
        <v>483</v>
      </c>
      <c r="B30" s="37" t="str">
        <f>MIDB($A$2,74,1)</f>
        <v>7</v>
      </c>
      <c r="C30" s="33"/>
      <c r="D30" s="33"/>
      <c r="E30" s="34" t="s">
        <v>483</v>
      </c>
      <c r="F30" s="37" t="str">
        <f>MIDB($E$2,74,1)</f>
        <v>7</v>
      </c>
      <c r="G30" s="34"/>
      <c r="H30" s="34"/>
    </row>
    <row r="31" spans="1:8">
      <c r="A31" s="33" t="s">
        <v>484</v>
      </c>
      <c r="B31" s="37" t="str">
        <f>MIDB($A$2,75,1)</f>
        <v>7</v>
      </c>
      <c r="C31" s="33"/>
      <c r="D31" s="33"/>
      <c r="E31" s="34" t="s">
        <v>484</v>
      </c>
      <c r="F31" s="37" t="str">
        <f>MIDB($E$2,75,1)</f>
        <v>7</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0151</v>
      </c>
      <c r="C42" s="38"/>
      <c r="D42" s="38"/>
      <c r="E42" s="39" t="s">
        <v>494</v>
      </c>
      <c r="F42" s="36" t="str">
        <f>MIDB($E$2,101,4)</f>
        <v>0151</v>
      </c>
      <c r="G42" s="39"/>
      <c r="H42" s="39"/>
    </row>
    <row r="43" spans="1:8">
      <c r="A43" s="38" t="s">
        <v>480</v>
      </c>
      <c r="B43" s="38"/>
      <c r="C43" s="38"/>
      <c r="D43" s="38"/>
      <c r="E43" s="39" t="s">
        <v>480</v>
      </c>
      <c r="F43" s="39"/>
      <c r="G43" s="39"/>
      <c r="H43" s="39"/>
    </row>
    <row r="44" spans="1:8">
      <c r="A44" s="38" t="s">
        <v>495</v>
      </c>
      <c r="B44" s="35" t="str">
        <f>MIDB($A$2,105,6)</f>
        <v>096570</v>
      </c>
      <c r="C44" s="38"/>
      <c r="D44" s="38"/>
      <c r="E44" s="39" t="s">
        <v>495</v>
      </c>
      <c r="F44" s="36" t="str">
        <f>MIDB($E$2,105,6)</f>
        <v>096570</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4"/>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967</v>
      </c>
    </row>
    <row r="3" ht="30.75" spans="1:7">
      <c r="A3" s="23" t="s">
        <v>968</v>
      </c>
      <c r="G3" s="105" t="s">
        <v>969</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970</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971</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972</v>
      </c>
      <c r="D70" s="76" t="s">
        <v>366</v>
      </c>
      <c r="E70" s="76" t="s">
        <v>367</v>
      </c>
      <c r="F70" s="76" t="s">
        <v>368</v>
      </c>
      <c r="G70" s="77">
        <v>1</v>
      </c>
      <c r="H70" s="77">
        <v>0</v>
      </c>
      <c r="I70" s="76" t="s">
        <v>234</v>
      </c>
      <c r="J70" s="76" t="s">
        <v>369</v>
      </c>
      <c r="K70" s="76" t="s">
        <v>369</v>
      </c>
      <c r="L70" s="75">
        <v>44874</v>
      </c>
      <c r="M70" s="76" t="s">
        <v>973</v>
      </c>
      <c r="N70" s="76" t="s">
        <v>366</v>
      </c>
      <c r="O70" s="77">
        <v>0</v>
      </c>
      <c r="P70" s="76" t="s">
        <v>643</v>
      </c>
      <c r="Q70" s="76" t="s">
        <v>644</v>
      </c>
      <c r="R70" s="77">
        <v>87</v>
      </c>
      <c r="S70" s="76" t="s">
        <v>645</v>
      </c>
      <c r="T70" s="77">
        <v>2</v>
      </c>
      <c r="U70" s="76" t="s">
        <v>368</v>
      </c>
      <c r="V70" s="76" t="s">
        <v>374</v>
      </c>
      <c r="W70" s="76" t="s">
        <v>234</v>
      </c>
      <c r="X70" s="76" t="s">
        <v>375</v>
      </c>
      <c r="Y70" s="76" t="s">
        <v>376</v>
      </c>
      <c r="Z70" s="76" t="s">
        <v>377</v>
      </c>
      <c r="AA70" s="76" t="s">
        <v>378</v>
      </c>
      <c r="AB70" s="77">
        <v>87</v>
      </c>
      <c r="AC70" s="76" t="s">
        <v>379</v>
      </c>
      <c r="AD70" s="102">
        <v>44875.0729166667</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974</v>
      </c>
      <c r="AY70" s="76" t="s">
        <v>975</v>
      </c>
      <c r="AZ70" s="76" t="s">
        <v>232</v>
      </c>
      <c r="BA70" s="76" t="s">
        <v>379</v>
      </c>
      <c r="BB70" s="76" t="s">
        <v>382</v>
      </c>
      <c r="BC70" s="76" t="s">
        <v>976</v>
      </c>
      <c r="BD70" s="76" t="s">
        <v>382</v>
      </c>
      <c r="BE70" s="76" t="s">
        <v>387</v>
      </c>
      <c r="BF70" s="76" t="s">
        <v>387</v>
      </c>
      <c r="BG70" s="76" t="s">
        <v>240</v>
      </c>
      <c r="BH70" s="76" t="s">
        <v>234</v>
      </c>
      <c r="BI70" s="76" t="s">
        <v>234</v>
      </c>
      <c r="BJ70" s="76" t="s">
        <v>234</v>
      </c>
      <c r="BK70" s="76" t="s">
        <v>234</v>
      </c>
      <c r="BL70" s="76" t="s">
        <v>399</v>
      </c>
      <c r="BM70" s="76" t="s">
        <v>399</v>
      </c>
      <c r="BN70" s="76" t="s">
        <v>399</v>
      </c>
      <c r="BO70" s="76" t="s">
        <v>366</v>
      </c>
      <c r="BP70" s="76" t="s">
        <v>366</v>
      </c>
      <c r="BQ70" s="76" t="s">
        <v>366</v>
      </c>
      <c r="BR70" s="76" t="s">
        <v>388</v>
      </c>
      <c r="BS70" s="76" t="s">
        <v>382</v>
      </c>
      <c r="BT70" s="76" t="s">
        <v>388</v>
      </c>
      <c r="BU70" s="76" t="s">
        <v>382</v>
      </c>
      <c r="BV70" s="76" t="s">
        <v>523</v>
      </c>
      <c r="BW70" s="76" t="s">
        <v>382</v>
      </c>
      <c r="BX70" s="77">
        <v>1</v>
      </c>
      <c r="BY70" s="77">
        <v>78487</v>
      </c>
      <c r="BZ70" s="77">
        <v>0</v>
      </c>
      <c r="CA70" s="77">
        <v>18</v>
      </c>
      <c r="CB70" s="77">
        <v>6</v>
      </c>
      <c r="CC70" s="76" t="s">
        <v>977</v>
      </c>
      <c r="CD70" s="102">
        <v>45082.3913773148</v>
      </c>
      <c r="CE70" s="75" t="s">
        <v>389</v>
      </c>
      <c r="CF70" s="103">
        <v>45082.3891774306</v>
      </c>
      <c r="CG70" s="104">
        <v>0.389166666666667</v>
      </c>
      <c r="CH70" s="75" t="s">
        <v>389</v>
      </c>
      <c r="CI70" s="76" t="s">
        <v>390</v>
      </c>
      <c r="CJ70" s="76" t="s">
        <v>234</v>
      </c>
      <c r="CK70" s="76" t="s">
        <v>234</v>
      </c>
      <c r="CL70" s="76" t="s">
        <v>225</v>
      </c>
      <c r="CM70" s="76" t="s">
        <v>225</v>
      </c>
      <c r="CN70" s="76" t="s">
        <v>225</v>
      </c>
      <c r="CO70" s="76" t="s">
        <v>225</v>
      </c>
      <c r="CP70" s="76" t="s">
        <v>978</v>
      </c>
      <c r="CQ70" s="76" t="s">
        <v>225</v>
      </c>
      <c r="CR70" s="76" t="s">
        <v>225</v>
      </c>
      <c r="CS70" s="76" t="s">
        <v>225</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45082.3913504167</v>
      </c>
      <c r="DO70" s="103">
        <v>45082.3891774306</v>
      </c>
      <c r="DP70" s="76" t="s">
        <v>979</v>
      </c>
    </row>
    <row r="71" spans="1:120">
      <c r="A71" s="75">
        <v>44874</v>
      </c>
      <c r="B71" s="75">
        <v>44874</v>
      </c>
      <c r="C71" s="76" t="s">
        <v>972</v>
      </c>
      <c r="D71" s="76" t="s">
        <v>366</v>
      </c>
      <c r="E71" s="76" t="s">
        <v>367</v>
      </c>
      <c r="F71" s="76" t="s">
        <v>393</v>
      </c>
      <c r="G71" s="77">
        <v>1</v>
      </c>
      <c r="H71" s="77">
        <v>0</v>
      </c>
      <c r="I71" s="76" t="s">
        <v>234</v>
      </c>
      <c r="J71" s="76" t="s">
        <v>369</v>
      </c>
      <c r="K71" s="76" t="s">
        <v>369</v>
      </c>
      <c r="L71" s="75">
        <v>44874</v>
      </c>
      <c r="M71" s="76" t="s">
        <v>973</v>
      </c>
      <c r="N71" s="76" t="s">
        <v>366</v>
      </c>
      <c r="O71" s="77">
        <v>0</v>
      </c>
      <c r="P71" s="76" t="s">
        <v>643</v>
      </c>
      <c r="Q71" s="76" t="s">
        <v>644</v>
      </c>
      <c r="R71" s="77">
        <v>87</v>
      </c>
      <c r="S71" s="76" t="s">
        <v>645</v>
      </c>
      <c r="T71" s="77">
        <v>2</v>
      </c>
      <c r="U71" s="76" t="s">
        <v>393</v>
      </c>
      <c r="V71" s="76" t="s">
        <v>374</v>
      </c>
      <c r="W71" s="76" t="s">
        <v>234</v>
      </c>
      <c r="X71" s="76" t="s">
        <v>375</v>
      </c>
      <c r="Y71" s="76" t="s">
        <v>376</v>
      </c>
      <c r="Z71" s="76" t="s">
        <v>377</v>
      </c>
      <c r="AA71" s="76" t="s">
        <v>409</v>
      </c>
      <c r="AB71" s="77">
        <v>87</v>
      </c>
      <c r="AC71" s="76" t="s">
        <v>379</v>
      </c>
      <c r="AD71" s="102">
        <v>44875.0729166667</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980</v>
      </c>
      <c r="AY71" s="76" t="s">
        <v>981</v>
      </c>
      <c r="AZ71" s="76" t="s">
        <v>232</v>
      </c>
      <c r="BA71" s="76" t="s">
        <v>379</v>
      </c>
      <c r="BB71" s="76" t="s">
        <v>382</v>
      </c>
      <c r="BC71" s="76" t="s">
        <v>982</v>
      </c>
      <c r="BD71" s="76" t="s">
        <v>382</v>
      </c>
      <c r="BE71" s="76" t="s">
        <v>387</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388</v>
      </c>
      <c r="BS71" s="76" t="s">
        <v>382</v>
      </c>
      <c r="BT71" s="76" t="s">
        <v>388</v>
      </c>
      <c r="BU71" s="76" t="s">
        <v>382</v>
      </c>
      <c r="BV71" s="76" t="s">
        <v>523</v>
      </c>
      <c r="BW71" s="76" t="s">
        <v>382</v>
      </c>
      <c r="BX71" s="77">
        <v>1</v>
      </c>
      <c r="BY71" s="77">
        <v>78487</v>
      </c>
      <c r="BZ71" s="77">
        <v>0</v>
      </c>
      <c r="CA71" s="77">
        <v>9</v>
      </c>
      <c r="CB71" s="77">
        <v>17</v>
      </c>
      <c r="CC71" s="76" t="s">
        <v>977</v>
      </c>
      <c r="CD71" s="102">
        <v>45082.3913773148</v>
      </c>
      <c r="CE71" s="75" t="s">
        <v>389</v>
      </c>
      <c r="CF71" s="103">
        <v>45082.389177419</v>
      </c>
      <c r="CG71" s="104">
        <v>0.389166666666667</v>
      </c>
      <c r="CH71" s="75" t="s">
        <v>389</v>
      </c>
      <c r="CI71" s="76" t="s">
        <v>390</v>
      </c>
      <c r="CJ71" s="76" t="s">
        <v>234</v>
      </c>
      <c r="CK71" s="76" t="s">
        <v>234</v>
      </c>
      <c r="CL71" s="76" t="s">
        <v>225</v>
      </c>
      <c r="CM71" s="76" t="s">
        <v>225</v>
      </c>
      <c r="CN71" s="76" t="s">
        <v>225</v>
      </c>
      <c r="CO71" s="76" t="s">
        <v>225</v>
      </c>
      <c r="CP71" s="76" t="s">
        <v>978</v>
      </c>
      <c r="CQ71" s="76" t="s">
        <v>225</v>
      </c>
      <c r="CR71" s="76" t="s">
        <v>234</v>
      </c>
      <c r="CS71" s="76" t="s">
        <v>225</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45082.391351412</v>
      </c>
      <c r="DO71" s="103">
        <v>45082.389177419</v>
      </c>
      <c r="DP71" s="76" t="s">
        <v>983</v>
      </c>
    </row>
    <row r="72" spans="1:120">
      <c r="A72" s="75">
        <v>44874</v>
      </c>
      <c r="B72" s="75">
        <v>44874</v>
      </c>
      <c r="C72" s="76" t="s">
        <v>972</v>
      </c>
      <c r="D72" s="76" t="s">
        <v>366</v>
      </c>
      <c r="E72" s="76" t="s">
        <v>367</v>
      </c>
      <c r="F72" s="76" t="s">
        <v>401</v>
      </c>
      <c r="G72" s="77">
        <v>1</v>
      </c>
      <c r="H72" s="77">
        <v>0</v>
      </c>
      <c r="I72" s="76" t="s">
        <v>234</v>
      </c>
      <c r="J72" s="76" t="s">
        <v>369</v>
      </c>
      <c r="K72" s="76" t="s">
        <v>369</v>
      </c>
      <c r="L72" s="75">
        <v>44874</v>
      </c>
      <c r="M72" s="76" t="s">
        <v>973</v>
      </c>
      <c r="N72" s="76" t="s">
        <v>366</v>
      </c>
      <c r="O72" s="77">
        <v>0</v>
      </c>
      <c r="P72" s="76" t="s">
        <v>643</v>
      </c>
      <c r="Q72" s="76" t="s">
        <v>644</v>
      </c>
      <c r="R72" s="77">
        <v>87</v>
      </c>
      <c r="S72" s="76" t="s">
        <v>645</v>
      </c>
      <c r="T72" s="77">
        <v>2</v>
      </c>
      <c r="U72" s="76" t="s">
        <v>401</v>
      </c>
      <c r="V72" s="76" t="s">
        <v>374</v>
      </c>
      <c r="W72" s="76" t="s">
        <v>234</v>
      </c>
      <c r="X72" s="76" t="s">
        <v>375</v>
      </c>
      <c r="Y72" s="76" t="s">
        <v>376</v>
      </c>
      <c r="Z72" s="76" t="s">
        <v>377</v>
      </c>
      <c r="AA72" s="76" t="s">
        <v>531</v>
      </c>
      <c r="AB72" s="77">
        <v>87</v>
      </c>
      <c r="AC72" s="76" t="s">
        <v>379</v>
      </c>
      <c r="AD72" s="102">
        <v>44875.0729166667</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984</v>
      </c>
      <c r="AY72" s="76" t="s">
        <v>985</v>
      </c>
      <c r="AZ72" s="76" t="s">
        <v>232</v>
      </c>
      <c r="BA72" s="76" t="s">
        <v>379</v>
      </c>
      <c r="BB72" s="76" t="s">
        <v>382</v>
      </c>
      <c r="BC72" s="76" t="s">
        <v>986</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388</v>
      </c>
      <c r="BS72" s="76" t="s">
        <v>382</v>
      </c>
      <c r="BT72" s="76" t="s">
        <v>388</v>
      </c>
      <c r="BU72" s="76" t="s">
        <v>382</v>
      </c>
      <c r="BV72" s="76" t="s">
        <v>523</v>
      </c>
      <c r="BW72" s="76" t="s">
        <v>382</v>
      </c>
      <c r="BX72" s="77">
        <v>1</v>
      </c>
      <c r="BY72" s="77">
        <v>78487</v>
      </c>
      <c r="BZ72" s="77">
        <v>0</v>
      </c>
      <c r="CA72" s="77">
        <v>13</v>
      </c>
      <c r="CB72" s="77">
        <v>16</v>
      </c>
      <c r="CC72" s="76" t="s">
        <v>977</v>
      </c>
      <c r="CD72" s="102">
        <v>45082.3913773148</v>
      </c>
      <c r="CE72" s="75" t="s">
        <v>389</v>
      </c>
      <c r="CF72" s="103">
        <v>45082.389177419</v>
      </c>
      <c r="CG72" s="104">
        <v>0.389166666666667</v>
      </c>
      <c r="CH72" s="75" t="s">
        <v>389</v>
      </c>
      <c r="CI72" s="76" t="s">
        <v>390</v>
      </c>
      <c r="CJ72" s="76" t="s">
        <v>234</v>
      </c>
      <c r="CK72" s="76" t="s">
        <v>234</v>
      </c>
      <c r="CL72" s="76" t="s">
        <v>225</v>
      </c>
      <c r="CM72" s="76" t="s">
        <v>225</v>
      </c>
      <c r="CN72" s="76" t="s">
        <v>225</v>
      </c>
      <c r="CO72" s="76" t="s">
        <v>225</v>
      </c>
      <c r="CP72" s="76" t="s">
        <v>978</v>
      </c>
      <c r="CQ72" s="76" t="s">
        <v>225</v>
      </c>
      <c r="CR72" s="76" t="s">
        <v>225</v>
      </c>
      <c r="CS72" s="76" t="s">
        <v>225</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45082.3913506829</v>
      </c>
      <c r="DO72" s="103">
        <v>45082.389177419</v>
      </c>
      <c r="DP72" s="76" t="s">
        <v>987</v>
      </c>
    </row>
    <row r="73" spans="1:120">
      <c r="A73" s="75">
        <v>44874</v>
      </c>
      <c r="B73" s="75">
        <v>44874</v>
      </c>
      <c r="C73" s="76" t="s">
        <v>972</v>
      </c>
      <c r="D73" s="76" t="s">
        <v>366</v>
      </c>
      <c r="E73" s="76" t="s">
        <v>367</v>
      </c>
      <c r="F73" s="76" t="s">
        <v>209</v>
      </c>
      <c r="G73" s="77">
        <v>1</v>
      </c>
      <c r="H73" s="77">
        <v>0</v>
      </c>
      <c r="I73" s="76" t="s">
        <v>234</v>
      </c>
      <c r="J73" s="76" t="s">
        <v>369</v>
      </c>
      <c r="K73" s="76" t="s">
        <v>369</v>
      </c>
      <c r="L73" s="75">
        <v>44874</v>
      </c>
      <c r="M73" s="76" t="s">
        <v>973</v>
      </c>
      <c r="N73" s="76" t="s">
        <v>366</v>
      </c>
      <c r="O73" s="77">
        <v>0</v>
      </c>
      <c r="P73" s="76" t="s">
        <v>643</v>
      </c>
      <c r="Q73" s="76" t="s">
        <v>644</v>
      </c>
      <c r="R73" s="77">
        <v>87</v>
      </c>
      <c r="S73" s="76" t="s">
        <v>645</v>
      </c>
      <c r="T73" s="77">
        <v>2</v>
      </c>
      <c r="U73" s="76" t="s">
        <v>209</v>
      </c>
      <c r="V73" s="76" t="s">
        <v>374</v>
      </c>
      <c r="W73" s="76" t="s">
        <v>234</v>
      </c>
      <c r="X73" s="76" t="s">
        <v>375</v>
      </c>
      <c r="Y73" s="76" t="s">
        <v>376</v>
      </c>
      <c r="Z73" s="76" t="s">
        <v>377</v>
      </c>
      <c r="AA73" s="76" t="s">
        <v>409</v>
      </c>
      <c r="AB73" s="77">
        <v>87</v>
      </c>
      <c r="AC73" s="76" t="s">
        <v>379</v>
      </c>
      <c r="AD73" s="102">
        <v>44875.0729166667</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988</v>
      </c>
      <c r="AY73" s="76" t="s">
        <v>989</v>
      </c>
      <c r="AZ73" s="76" t="s">
        <v>990</v>
      </c>
      <c r="BA73" s="76" t="s">
        <v>388</v>
      </c>
      <c r="BB73" s="76" t="s">
        <v>382</v>
      </c>
      <c r="BC73" s="76" t="s">
        <v>991</v>
      </c>
      <c r="BD73" s="76" t="s">
        <v>382</v>
      </c>
      <c r="BE73" s="76" t="s">
        <v>387</v>
      </c>
      <c r="BF73" s="76" t="s">
        <v>387</v>
      </c>
      <c r="BG73" s="76" t="s">
        <v>240</v>
      </c>
      <c r="BH73" s="76" t="s">
        <v>234</v>
      </c>
      <c r="BI73" s="76" t="s">
        <v>234</v>
      </c>
      <c r="BJ73" s="76" t="s">
        <v>234</v>
      </c>
      <c r="BK73" s="76" t="s">
        <v>234</v>
      </c>
      <c r="BL73" s="76" t="s">
        <v>366</v>
      </c>
      <c r="BM73" s="76" t="s">
        <v>366</v>
      </c>
      <c r="BN73" s="76" t="s">
        <v>366</v>
      </c>
      <c r="BO73" s="76" t="s">
        <v>366</v>
      </c>
      <c r="BP73" s="76" t="s">
        <v>366</v>
      </c>
      <c r="BQ73" s="76" t="s">
        <v>366</v>
      </c>
      <c r="BR73" s="76" t="s">
        <v>388</v>
      </c>
      <c r="BS73" s="76" t="s">
        <v>382</v>
      </c>
      <c r="BT73" s="76" t="s">
        <v>388</v>
      </c>
      <c r="BU73" s="76" t="s">
        <v>382</v>
      </c>
      <c r="BV73" s="76" t="s">
        <v>523</v>
      </c>
      <c r="BW73" s="76" t="s">
        <v>382</v>
      </c>
      <c r="BX73" s="77">
        <v>1</v>
      </c>
      <c r="BY73" s="77">
        <v>78487</v>
      </c>
      <c r="BZ73" s="77">
        <v>0</v>
      </c>
      <c r="CA73" s="77">
        <v>4</v>
      </c>
      <c r="CB73" s="77">
        <v>1</v>
      </c>
      <c r="CC73" s="76" t="s">
        <v>977</v>
      </c>
      <c r="CD73" s="102">
        <v>45082.3913773148</v>
      </c>
      <c r="CE73" s="75" t="s">
        <v>389</v>
      </c>
      <c r="CF73" s="103">
        <v>45082.3891774537</v>
      </c>
      <c r="CG73" s="104">
        <v>0.389166666666667</v>
      </c>
      <c r="CH73" s="75" t="s">
        <v>389</v>
      </c>
      <c r="CI73" s="76" t="s">
        <v>390</v>
      </c>
      <c r="CJ73" s="76" t="s">
        <v>234</v>
      </c>
      <c r="CK73" s="76" t="s">
        <v>234</v>
      </c>
      <c r="CL73" s="76" t="s">
        <v>225</v>
      </c>
      <c r="CM73" s="76" t="s">
        <v>225</v>
      </c>
      <c r="CN73" s="76" t="s">
        <v>225</v>
      </c>
      <c r="CO73" s="76" t="s">
        <v>225</v>
      </c>
      <c r="CP73" s="76" t="s">
        <v>978</v>
      </c>
      <c r="CQ73" s="76" t="s">
        <v>225</v>
      </c>
      <c r="CR73" s="76" t="s">
        <v>234</v>
      </c>
      <c r="CS73" s="76" t="s">
        <v>225</v>
      </c>
      <c r="CT73" s="76" t="s">
        <v>234</v>
      </c>
      <c r="CU73" s="76" t="s">
        <v>225</v>
      </c>
      <c r="CV73" s="76" t="s">
        <v>234</v>
      </c>
      <c r="CW73" s="76" t="s">
        <v>234</v>
      </c>
      <c r="CX73" s="76" t="s">
        <v>225</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45082.3913540972</v>
      </c>
      <c r="DO73" s="103">
        <v>45082.3891774537</v>
      </c>
      <c r="DP73" s="76" t="s">
        <v>992</v>
      </c>
    </row>
    <row r="74" spans="1:120">
      <c r="A74" s="48"/>
      <c r="B74" s="48"/>
      <c r="C74" s="49"/>
      <c r="D74" s="49"/>
      <c r="E74" s="49"/>
      <c r="F74" s="49"/>
      <c r="G74" s="50"/>
      <c r="H74" s="50"/>
      <c r="I74" s="49"/>
      <c r="J74" s="49"/>
      <c r="K74" s="49"/>
      <c r="L74" s="48"/>
      <c r="M74" s="49"/>
      <c r="N74" s="49"/>
      <c r="O74" s="50"/>
      <c r="P74" s="49"/>
      <c r="Q74" s="49"/>
      <c r="R74" s="50"/>
      <c r="S74" s="49"/>
      <c r="T74" s="50"/>
      <c r="U74" s="49"/>
      <c r="V74" s="49"/>
      <c r="W74" s="49"/>
      <c r="X74" s="49"/>
      <c r="Y74" s="49"/>
      <c r="Z74" s="49"/>
      <c r="AA74" s="49"/>
      <c r="AB74" s="50"/>
      <c r="AC74" s="49"/>
      <c r="AD74" s="63"/>
      <c r="AE74" s="49"/>
      <c r="AF74" s="49"/>
      <c r="AG74" s="49"/>
      <c r="AH74" s="49"/>
      <c r="AI74" s="49"/>
      <c r="AJ74" s="49"/>
      <c r="AK74" s="49"/>
      <c r="AL74" s="49"/>
      <c r="AM74" s="49"/>
      <c r="AN74" s="49"/>
      <c r="AO74" s="49"/>
      <c r="AP74" s="49"/>
      <c r="AQ74" s="49"/>
      <c r="AR74" s="49"/>
      <c r="AS74" s="49"/>
      <c r="AT74" s="50"/>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50"/>
      <c r="BY74" s="50"/>
      <c r="BZ74" s="50"/>
      <c r="CA74" s="50"/>
      <c r="CB74" s="50"/>
      <c r="CC74" s="49"/>
      <c r="CD74" s="63"/>
      <c r="CE74" s="48"/>
      <c r="CF74" s="68"/>
      <c r="CG74" s="69"/>
      <c r="CH74" s="48"/>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68"/>
      <c r="DO74" s="68"/>
      <c r="DP74" s="49"/>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993</v>
      </c>
    </row>
    <row r="78" s="41" customFormat="1"/>
    <row r="79" s="41" customFormat="1" spans="1:2">
      <c r="A79" s="40" t="s">
        <v>994</v>
      </c>
      <c r="B79" s="40"/>
    </row>
    <row r="80" s="41" customFormat="1" spans="1:37">
      <c r="A80" s="40"/>
      <c r="B80" s="40" t="s">
        <v>995</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996</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997</v>
      </c>
      <c r="C82" s="56"/>
      <c r="D82" s="56"/>
      <c r="E82" s="56"/>
      <c r="F82" s="56"/>
      <c r="G82" s="56"/>
    </row>
    <row r="83" s="41" customFormat="1" spans="1:7">
      <c r="A83" s="40"/>
      <c r="B83" s="55" t="s">
        <v>998</v>
      </c>
      <c r="C83" s="56"/>
      <c r="D83" s="56"/>
      <c r="E83" s="56"/>
      <c r="F83" s="56"/>
      <c r="G83" s="56"/>
    </row>
    <row r="84" s="41" customFormat="1"/>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6" man="1"/>
  </colBreaks>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3"/>
  <sheetViews>
    <sheetView showGridLines="0" view="pageBreakPreview" zoomScale="70" zoomScaleNormal="70" zoomScaleSheetLayoutView="70" workbookViewId="0">
      <selection activeCell="A132" sqref="A132"/>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999</v>
      </c>
    </row>
    <row r="3" ht="30.75" spans="1:1">
      <c r="A3" s="23" t="s">
        <v>1000</v>
      </c>
    </row>
    <row r="5" ht="18.75" spans="1:1">
      <c r="A5" s="42" t="s">
        <v>424</v>
      </c>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1001</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971</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972</v>
      </c>
      <c r="D72" s="46" t="s">
        <v>366</v>
      </c>
      <c r="E72" s="46" t="s">
        <v>367</v>
      </c>
      <c r="F72" s="46" t="s">
        <v>368</v>
      </c>
      <c r="G72" s="47">
        <v>1</v>
      </c>
      <c r="H72" s="47">
        <v>0</v>
      </c>
      <c r="I72" s="46" t="s">
        <v>234</v>
      </c>
      <c r="J72" s="46" t="s">
        <v>369</v>
      </c>
      <c r="K72" s="46" t="s">
        <v>369</v>
      </c>
      <c r="L72" s="45">
        <v>44874</v>
      </c>
      <c r="M72" s="46" t="s">
        <v>973</v>
      </c>
      <c r="N72" s="46" t="s">
        <v>366</v>
      </c>
      <c r="O72" s="47">
        <v>0</v>
      </c>
      <c r="P72" s="46" t="s">
        <v>643</v>
      </c>
      <c r="Q72" s="46" t="s">
        <v>644</v>
      </c>
      <c r="R72" s="47">
        <v>87</v>
      </c>
      <c r="S72" s="46" t="s">
        <v>645</v>
      </c>
      <c r="T72" s="47">
        <v>2</v>
      </c>
      <c r="U72" s="46" t="s">
        <v>368</v>
      </c>
      <c r="V72" s="46" t="s">
        <v>374</v>
      </c>
      <c r="W72" s="46" t="s">
        <v>234</v>
      </c>
      <c r="X72" s="46" t="s">
        <v>375</v>
      </c>
      <c r="Y72" s="46" t="s">
        <v>376</v>
      </c>
      <c r="Z72" s="46" t="s">
        <v>377</v>
      </c>
      <c r="AA72" s="46" t="s">
        <v>378</v>
      </c>
      <c r="AB72" s="47">
        <v>87</v>
      </c>
      <c r="AC72" s="46" t="s">
        <v>379</v>
      </c>
      <c r="AD72" s="62">
        <v>44875.0729166667</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974</v>
      </c>
      <c r="AY72" s="46" t="s">
        <v>975</v>
      </c>
      <c r="AZ72" s="46" t="s">
        <v>232</v>
      </c>
      <c r="BA72" s="46" t="s">
        <v>379</v>
      </c>
      <c r="BB72" s="46" t="s">
        <v>382</v>
      </c>
      <c r="BC72" s="46" t="s">
        <v>976</v>
      </c>
      <c r="BD72" s="46" t="s">
        <v>382</v>
      </c>
      <c r="BE72" s="46" t="s">
        <v>387</v>
      </c>
      <c r="BF72" s="46" t="s">
        <v>387</v>
      </c>
      <c r="BG72" s="46" t="s">
        <v>240</v>
      </c>
      <c r="BH72" s="46" t="s">
        <v>234</v>
      </c>
      <c r="BI72" s="46" t="s">
        <v>234</v>
      </c>
      <c r="BJ72" s="46" t="s">
        <v>234</v>
      </c>
      <c r="BK72" s="46" t="s">
        <v>234</v>
      </c>
      <c r="BL72" s="46" t="s">
        <v>399</v>
      </c>
      <c r="BM72" s="46" t="s">
        <v>399</v>
      </c>
      <c r="BN72" s="46" t="s">
        <v>399</v>
      </c>
      <c r="BO72" s="46" t="s">
        <v>366</v>
      </c>
      <c r="BP72" s="46" t="s">
        <v>366</v>
      </c>
      <c r="BQ72" s="46" t="s">
        <v>366</v>
      </c>
      <c r="BR72" s="46" t="s">
        <v>388</v>
      </c>
      <c r="BS72" s="46" t="s">
        <v>382</v>
      </c>
      <c r="BT72" s="46" t="s">
        <v>388</v>
      </c>
      <c r="BU72" s="46" t="s">
        <v>382</v>
      </c>
      <c r="BV72" s="46" t="s">
        <v>523</v>
      </c>
      <c r="BW72" s="46" t="s">
        <v>382</v>
      </c>
      <c r="BX72" s="47">
        <v>17</v>
      </c>
      <c r="BY72" s="47">
        <v>78487</v>
      </c>
      <c r="BZ72" s="47">
        <v>0</v>
      </c>
      <c r="CA72" s="47">
        <v>39</v>
      </c>
      <c r="CB72" s="47">
        <v>12</v>
      </c>
      <c r="CC72" s="46" t="s">
        <v>219</v>
      </c>
      <c r="CD72" s="62">
        <v>45084.5232407407</v>
      </c>
      <c r="CE72" s="45" t="s">
        <v>389</v>
      </c>
      <c r="CF72" s="66">
        <v>45084.5203027894</v>
      </c>
      <c r="CG72" s="67">
        <v>0.520300925925926</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45084.5203027894</v>
      </c>
      <c r="DO72" s="66">
        <v>45084.5203027894</v>
      </c>
      <c r="DP72" s="46" t="s">
        <v>979</v>
      </c>
    </row>
    <row r="73" spans="1:120">
      <c r="A73" s="45">
        <v>44874</v>
      </c>
      <c r="B73" s="45">
        <v>44874</v>
      </c>
      <c r="C73" s="46" t="s">
        <v>972</v>
      </c>
      <c r="D73" s="46" t="s">
        <v>366</v>
      </c>
      <c r="E73" s="46" t="s">
        <v>367</v>
      </c>
      <c r="F73" s="46" t="s">
        <v>393</v>
      </c>
      <c r="G73" s="47">
        <v>1</v>
      </c>
      <c r="H73" s="47">
        <v>0</v>
      </c>
      <c r="I73" s="46" t="s">
        <v>234</v>
      </c>
      <c r="J73" s="46" t="s">
        <v>369</v>
      </c>
      <c r="K73" s="46" t="s">
        <v>369</v>
      </c>
      <c r="L73" s="45">
        <v>44874</v>
      </c>
      <c r="M73" s="46" t="s">
        <v>973</v>
      </c>
      <c r="N73" s="46" t="s">
        <v>366</v>
      </c>
      <c r="O73" s="47">
        <v>0</v>
      </c>
      <c r="P73" s="46" t="s">
        <v>643</v>
      </c>
      <c r="Q73" s="46" t="s">
        <v>644</v>
      </c>
      <c r="R73" s="47">
        <v>87</v>
      </c>
      <c r="S73" s="46" t="s">
        <v>645</v>
      </c>
      <c r="T73" s="47">
        <v>2</v>
      </c>
      <c r="U73" s="46" t="s">
        <v>393</v>
      </c>
      <c r="V73" s="46" t="s">
        <v>374</v>
      </c>
      <c r="W73" s="46" t="s">
        <v>234</v>
      </c>
      <c r="X73" s="46" t="s">
        <v>375</v>
      </c>
      <c r="Y73" s="46" t="s">
        <v>376</v>
      </c>
      <c r="Z73" s="46" t="s">
        <v>377</v>
      </c>
      <c r="AA73" s="46" t="s">
        <v>409</v>
      </c>
      <c r="AB73" s="47">
        <v>87</v>
      </c>
      <c r="AC73" s="46" t="s">
        <v>379</v>
      </c>
      <c r="AD73" s="62">
        <v>44875.0729166667</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980</v>
      </c>
      <c r="AY73" s="46" t="s">
        <v>981</v>
      </c>
      <c r="AZ73" s="46" t="s">
        <v>232</v>
      </c>
      <c r="BA73" s="46" t="s">
        <v>379</v>
      </c>
      <c r="BB73" s="46" t="s">
        <v>382</v>
      </c>
      <c r="BC73" s="46" t="s">
        <v>982</v>
      </c>
      <c r="BD73" s="46" t="s">
        <v>382</v>
      </c>
      <c r="BE73" s="46" t="s">
        <v>387</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388</v>
      </c>
      <c r="BS73" s="46" t="s">
        <v>382</v>
      </c>
      <c r="BT73" s="46" t="s">
        <v>388</v>
      </c>
      <c r="BU73" s="46" t="s">
        <v>382</v>
      </c>
      <c r="BV73" s="46" t="s">
        <v>523</v>
      </c>
      <c r="BW73" s="46" t="s">
        <v>382</v>
      </c>
      <c r="BX73" s="47">
        <v>17</v>
      </c>
      <c r="BY73" s="47">
        <v>78487</v>
      </c>
      <c r="BZ73" s="47">
        <v>0</v>
      </c>
      <c r="CA73" s="47">
        <v>31</v>
      </c>
      <c r="CB73" s="47">
        <v>11</v>
      </c>
      <c r="CC73" s="46" t="s">
        <v>219</v>
      </c>
      <c r="CD73" s="62">
        <v>45084.5232407407</v>
      </c>
      <c r="CE73" s="45" t="s">
        <v>389</v>
      </c>
      <c r="CF73" s="66">
        <v>45084.5203027778</v>
      </c>
      <c r="CG73" s="67">
        <v>0.520300925925926</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45084.5203027778</v>
      </c>
      <c r="DO73" s="66">
        <v>45084.5203027778</v>
      </c>
      <c r="DP73" s="46" t="s">
        <v>983</v>
      </c>
    </row>
    <row r="74" spans="1:120">
      <c r="A74" s="45">
        <v>44874</v>
      </c>
      <c r="B74" s="45">
        <v>44874</v>
      </c>
      <c r="C74" s="46" t="s">
        <v>972</v>
      </c>
      <c r="D74" s="46" t="s">
        <v>366</v>
      </c>
      <c r="E74" s="46" t="s">
        <v>367</v>
      </c>
      <c r="F74" s="46" t="s">
        <v>401</v>
      </c>
      <c r="G74" s="47">
        <v>1</v>
      </c>
      <c r="H74" s="47">
        <v>0</v>
      </c>
      <c r="I74" s="46" t="s">
        <v>234</v>
      </c>
      <c r="J74" s="46" t="s">
        <v>369</v>
      </c>
      <c r="K74" s="46" t="s">
        <v>369</v>
      </c>
      <c r="L74" s="45">
        <v>44874</v>
      </c>
      <c r="M74" s="46" t="s">
        <v>973</v>
      </c>
      <c r="N74" s="46" t="s">
        <v>366</v>
      </c>
      <c r="O74" s="47">
        <v>0</v>
      </c>
      <c r="P74" s="46" t="s">
        <v>643</v>
      </c>
      <c r="Q74" s="46" t="s">
        <v>644</v>
      </c>
      <c r="R74" s="47">
        <v>87</v>
      </c>
      <c r="S74" s="46" t="s">
        <v>645</v>
      </c>
      <c r="T74" s="47">
        <v>2</v>
      </c>
      <c r="U74" s="46" t="s">
        <v>401</v>
      </c>
      <c r="V74" s="46" t="s">
        <v>374</v>
      </c>
      <c r="W74" s="46" t="s">
        <v>234</v>
      </c>
      <c r="X74" s="46" t="s">
        <v>375</v>
      </c>
      <c r="Y74" s="46" t="s">
        <v>376</v>
      </c>
      <c r="Z74" s="46" t="s">
        <v>377</v>
      </c>
      <c r="AA74" s="46" t="s">
        <v>531</v>
      </c>
      <c r="AB74" s="47">
        <v>87</v>
      </c>
      <c r="AC74" s="46" t="s">
        <v>379</v>
      </c>
      <c r="AD74" s="62">
        <v>44875.0729166667</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984</v>
      </c>
      <c r="AY74" s="46" t="s">
        <v>985</v>
      </c>
      <c r="AZ74" s="46" t="s">
        <v>232</v>
      </c>
      <c r="BA74" s="46" t="s">
        <v>379</v>
      </c>
      <c r="BB74" s="46" t="s">
        <v>382</v>
      </c>
      <c r="BC74" s="46" t="s">
        <v>986</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388</v>
      </c>
      <c r="BS74" s="46" t="s">
        <v>382</v>
      </c>
      <c r="BT74" s="46" t="s">
        <v>388</v>
      </c>
      <c r="BU74" s="46" t="s">
        <v>382</v>
      </c>
      <c r="BV74" s="46" t="s">
        <v>523</v>
      </c>
      <c r="BW74" s="46" t="s">
        <v>382</v>
      </c>
      <c r="BX74" s="47">
        <v>17</v>
      </c>
      <c r="BY74" s="47">
        <v>78487</v>
      </c>
      <c r="BZ74" s="47">
        <v>0</v>
      </c>
      <c r="CA74" s="47">
        <v>33</v>
      </c>
      <c r="CB74" s="47">
        <v>13</v>
      </c>
      <c r="CC74" s="46" t="s">
        <v>219</v>
      </c>
      <c r="CD74" s="62">
        <v>45084.5232407407</v>
      </c>
      <c r="CE74" s="45" t="s">
        <v>389</v>
      </c>
      <c r="CF74" s="66">
        <v>45084.5203027778</v>
      </c>
      <c r="CG74" s="67">
        <v>0.520300925925926</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45084.5203027778</v>
      </c>
      <c r="DO74" s="66">
        <v>45084.5203027778</v>
      </c>
      <c r="DP74" s="46" t="s">
        <v>987</v>
      </c>
    </row>
    <row r="75" spans="1:120">
      <c r="A75" s="45">
        <v>44874</v>
      </c>
      <c r="B75" s="45">
        <v>44874</v>
      </c>
      <c r="C75" s="46" t="s">
        <v>972</v>
      </c>
      <c r="D75" s="46" t="s">
        <v>366</v>
      </c>
      <c r="E75" s="46" t="s">
        <v>367</v>
      </c>
      <c r="F75" s="46" t="s">
        <v>209</v>
      </c>
      <c r="G75" s="47">
        <v>1</v>
      </c>
      <c r="H75" s="47">
        <v>0</v>
      </c>
      <c r="I75" s="46" t="s">
        <v>234</v>
      </c>
      <c r="J75" s="46" t="s">
        <v>369</v>
      </c>
      <c r="K75" s="46" t="s">
        <v>369</v>
      </c>
      <c r="L75" s="45">
        <v>44874</v>
      </c>
      <c r="M75" s="46" t="s">
        <v>973</v>
      </c>
      <c r="N75" s="46" t="s">
        <v>366</v>
      </c>
      <c r="O75" s="47">
        <v>0</v>
      </c>
      <c r="P75" s="46" t="s">
        <v>643</v>
      </c>
      <c r="Q75" s="46" t="s">
        <v>644</v>
      </c>
      <c r="R75" s="47">
        <v>87</v>
      </c>
      <c r="S75" s="46" t="s">
        <v>645</v>
      </c>
      <c r="T75" s="47">
        <v>2</v>
      </c>
      <c r="U75" s="46" t="s">
        <v>209</v>
      </c>
      <c r="V75" s="46" t="s">
        <v>374</v>
      </c>
      <c r="W75" s="46" t="s">
        <v>234</v>
      </c>
      <c r="X75" s="46" t="s">
        <v>375</v>
      </c>
      <c r="Y75" s="46" t="s">
        <v>376</v>
      </c>
      <c r="Z75" s="46" t="s">
        <v>377</v>
      </c>
      <c r="AA75" s="46" t="s">
        <v>409</v>
      </c>
      <c r="AB75" s="47">
        <v>87</v>
      </c>
      <c r="AC75" s="46" t="s">
        <v>379</v>
      </c>
      <c r="AD75" s="62">
        <v>44875.0729166667</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1002</v>
      </c>
      <c r="AY75" s="46" t="s">
        <v>989</v>
      </c>
      <c r="AZ75" s="46" t="s">
        <v>990</v>
      </c>
      <c r="BA75" s="46" t="s">
        <v>388</v>
      </c>
      <c r="BB75" s="46" t="s">
        <v>382</v>
      </c>
      <c r="BC75" s="46" t="s">
        <v>991</v>
      </c>
      <c r="BD75" s="46" t="s">
        <v>382</v>
      </c>
      <c r="BE75" s="46" t="s">
        <v>387</v>
      </c>
      <c r="BF75" s="46" t="s">
        <v>387</v>
      </c>
      <c r="BG75" s="46" t="s">
        <v>240</v>
      </c>
      <c r="BH75" s="46" t="s">
        <v>234</v>
      </c>
      <c r="BI75" s="46" t="s">
        <v>234</v>
      </c>
      <c r="BJ75" s="46" t="s">
        <v>234</v>
      </c>
      <c r="BK75" s="46" t="s">
        <v>234</v>
      </c>
      <c r="BL75" s="46" t="s">
        <v>366</v>
      </c>
      <c r="BM75" s="46" t="s">
        <v>366</v>
      </c>
      <c r="BN75" s="46" t="s">
        <v>366</v>
      </c>
      <c r="BO75" s="46" t="s">
        <v>366</v>
      </c>
      <c r="BP75" s="46" t="s">
        <v>366</v>
      </c>
      <c r="BQ75" s="46" t="s">
        <v>366</v>
      </c>
      <c r="BR75" s="46" t="s">
        <v>388</v>
      </c>
      <c r="BS75" s="46" t="s">
        <v>382</v>
      </c>
      <c r="BT75" s="46" t="s">
        <v>388</v>
      </c>
      <c r="BU75" s="46" t="s">
        <v>382</v>
      </c>
      <c r="BV75" s="46" t="s">
        <v>523</v>
      </c>
      <c r="BW75" s="46" t="s">
        <v>382</v>
      </c>
      <c r="BX75" s="47">
        <v>17</v>
      </c>
      <c r="BY75" s="47">
        <v>78487</v>
      </c>
      <c r="BZ75" s="47">
        <v>0</v>
      </c>
      <c r="CA75" s="47">
        <v>18</v>
      </c>
      <c r="CB75" s="47">
        <v>10</v>
      </c>
      <c r="CC75" s="46" t="s">
        <v>219</v>
      </c>
      <c r="CD75" s="62">
        <v>45084.5232407407</v>
      </c>
      <c r="CE75" s="45" t="s">
        <v>389</v>
      </c>
      <c r="CF75" s="66">
        <v>45084.5203028125</v>
      </c>
      <c r="CG75" s="67">
        <v>0.520300925925926</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45084.5203028125</v>
      </c>
      <c r="DO75" s="66">
        <v>45084.5203028125</v>
      </c>
      <c r="DP75" s="46" t="s">
        <v>992</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1003</v>
      </c>
    </row>
    <row r="80" s="41" customFormat="1"/>
    <row r="81" s="41" customFormat="1" spans="1:1">
      <c r="A81" s="41" t="s">
        <v>1004</v>
      </c>
    </row>
    <row r="82" s="41" customFormat="1" spans="2:37">
      <c r="B82" s="40" t="s">
        <v>995</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996</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997</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t="s">
        <v>998</v>
      </c>
      <c r="C85" s="54"/>
      <c r="D85" s="54"/>
      <c r="E85" s="54"/>
      <c r="F85" s="54"/>
      <c r="G85" s="54"/>
    </row>
    <row r="86" s="41" customFormat="1" spans="2:7">
      <c r="B86" s="55"/>
      <c r="C86" s="56"/>
      <c r="D86" s="56"/>
      <c r="E86" s="56"/>
      <c r="F86" s="56"/>
      <c r="G86" s="56"/>
    </row>
    <row r="87" s="41" customFormat="1" ht="30.75" spans="1:7">
      <c r="A87" s="23" t="s">
        <v>1005</v>
      </c>
      <c r="B87" s="55"/>
      <c r="C87" s="56"/>
      <c r="D87" s="56"/>
      <c r="E87" s="56"/>
      <c r="F87" s="56"/>
      <c r="G87" s="56"/>
    </row>
    <row r="88" s="41" customFormat="1" spans="2:7">
      <c r="B88" s="55"/>
      <c r="C88" s="56"/>
      <c r="D88" s="56"/>
      <c r="E88" s="56"/>
      <c r="F88" s="56"/>
      <c r="G88" s="56"/>
    </row>
    <row r="89" s="41" customFormat="1" spans="2:7">
      <c r="B89" s="55" t="s">
        <v>1006</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1007</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971</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972</v>
      </c>
      <c r="D99" s="58" t="s">
        <v>366</v>
      </c>
      <c r="E99" s="58" t="s">
        <v>367</v>
      </c>
      <c r="F99" s="58" t="s">
        <v>368</v>
      </c>
      <c r="G99" s="59">
        <v>1</v>
      </c>
      <c r="H99" s="59">
        <v>0</v>
      </c>
      <c r="I99" s="58" t="s">
        <v>234</v>
      </c>
      <c r="J99" s="58" t="s">
        <v>369</v>
      </c>
      <c r="K99" s="58" t="s">
        <v>369</v>
      </c>
      <c r="L99" s="57">
        <v>44874</v>
      </c>
      <c r="M99" s="58" t="s">
        <v>973</v>
      </c>
      <c r="N99" s="58" t="s">
        <v>366</v>
      </c>
      <c r="O99" s="59">
        <v>0</v>
      </c>
      <c r="P99" s="58" t="s">
        <v>643</v>
      </c>
      <c r="Q99" s="58" t="s">
        <v>644</v>
      </c>
      <c r="R99" s="59">
        <v>87</v>
      </c>
      <c r="S99" s="58" t="s">
        <v>645</v>
      </c>
      <c r="T99" s="59">
        <v>2</v>
      </c>
      <c r="U99" s="58" t="s">
        <v>368</v>
      </c>
      <c r="V99" s="58" t="s">
        <v>374</v>
      </c>
      <c r="W99" s="58" t="s">
        <v>234</v>
      </c>
      <c r="X99" s="58" t="s">
        <v>375</v>
      </c>
      <c r="Y99" s="58" t="s">
        <v>376</v>
      </c>
      <c r="Z99" s="58" t="s">
        <v>377</v>
      </c>
      <c r="AA99" s="58" t="s">
        <v>378</v>
      </c>
      <c r="AB99" s="59">
        <v>87</v>
      </c>
      <c r="AC99" s="58" t="s">
        <v>379</v>
      </c>
      <c r="AD99" s="65">
        <v>44875.0729166667</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974</v>
      </c>
      <c r="AY99" s="58" t="s">
        <v>975</v>
      </c>
      <c r="AZ99" s="58" t="s">
        <v>232</v>
      </c>
      <c r="BA99" s="58" t="s">
        <v>379</v>
      </c>
      <c r="BB99" s="58" t="s">
        <v>382</v>
      </c>
      <c r="BC99" s="58" t="s">
        <v>976</v>
      </c>
      <c r="BD99" s="58" t="s">
        <v>382</v>
      </c>
      <c r="BE99" s="58" t="s">
        <v>387</v>
      </c>
      <c r="BF99" s="58" t="s">
        <v>387</v>
      </c>
      <c r="BG99" s="58" t="s">
        <v>240</v>
      </c>
      <c r="BH99" s="58" t="s">
        <v>234</v>
      </c>
      <c r="BI99" s="58" t="s">
        <v>234</v>
      </c>
      <c r="BJ99" s="58" t="s">
        <v>234</v>
      </c>
      <c r="BK99" s="58" t="s">
        <v>225</v>
      </c>
      <c r="BL99" s="58" t="s">
        <v>399</v>
      </c>
      <c r="BM99" s="58" t="s">
        <v>399</v>
      </c>
      <c r="BN99" s="58" t="s">
        <v>399</v>
      </c>
      <c r="BO99" s="58" t="s">
        <v>366</v>
      </c>
      <c r="BP99" s="58" t="s">
        <v>366</v>
      </c>
      <c r="BQ99" s="58" t="s">
        <v>366</v>
      </c>
      <c r="BR99" s="58" t="s">
        <v>388</v>
      </c>
      <c r="BS99" s="58" t="s">
        <v>382</v>
      </c>
      <c r="BT99" s="58" t="s">
        <v>388</v>
      </c>
      <c r="BU99" s="58" t="s">
        <v>382</v>
      </c>
      <c r="BV99" s="58" t="s">
        <v>523</v>
      </c>
      <c r="BW99" s="58" t="s">
        <v>382</v>
      </c>
      <c r="BX99" s="59">
        <v>17</v>
      </c>
      <c r="BY99" s="59">
        <v>78487</v>
      </c>
      <c r="BZ99" s="59">
        <v>0</v>
      </c>
      <c r="CA99" s="59">
        <v>39</v>
      </c>
      <c r="CB99" s="59">
        <v>12</v>
      </c>
      <c r="CC99" s="58" t="s">
        <v>219</v>
      </c>
      <c r="CD99" s="65">
        <v>45084.5232407407</v>
      </c>
      <c r="CE99" s="57" t="s">
        <v>389</v>
      </c>
      <c r="CF99" s="72">
        <v>45084.5277611921</v>
      </c>
      <c r="CG99" s="73">
        <v>0.520300925925926</v>
      </c>
      <c r="CH99" s="57" t="s">
        <v>389</v>
      </c>
      <c r="CI99" s="58" t="s">
        <v>390</v>
      </c>
      <c r="CJ99" s="58" t="s">
        <v>234</v>
      </c>
      <c r="CK99" s="58" t="s">
        <v>234</v>
      </c>
      <c r="CL99" s="58" t="s">
        <v>225</v>
      </c>
      <c r="CM99" s="58" t="s">
        <v>225</v>
      </c>
      <c r="CN99" s="58" t="s">
        <v>366</v>
      </c>
      <c r="CO99" s="58" t="s">
        <v>225</v>
      </c>
      <c r="CP99" s="58" t="s">
        <v>432</v>
      </c>
      <c r="CQ99" s="58" t="s">
        <v>225</v>
      </c>
      <c r="CR99" s="58" t="s">
        <v>225</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45084.5277611921</v>
      </c>
      <c r="DO99" s="72">
        <v>45084.5203027894</v>
      </c>
      <c r="DP99" s="58" t="s">
        <v>979</v>
      </c>
    </row>
    <row r="100" s="41" customFormat="1" spans="1:120">
      <c r="A100" s="57">
        <v>44874</v>
      </c>
      <c r="B100" s="57">
        <v>44874</v>
      </c>
      <c r="C100" s="58" t="s">
        <v>972</v>
      </c>
      <c r="D100" s="58" t="s">
        <v>366</v>
      </c>
      <c r="E100" s="58" t="s">
        <v>367</v>
      </c>
      <c r="F100" s="58" t="s">
        <v>393</v>
      </c>
      <c r="G100" s="59">
        <v>1</v>
      </c>
      <c r="H100" s="59">
        <v>0</v>
      </c>
      <c r="I100" s="58" t="s">
        <v>234</v>
      </c>
      <c r="J100" s="58" t="s">
        <v>369</v>
      </c>
      <c r="K100" s="58" t="s">
        <v>369</v>
      </c>
      <c r="L100" s="57">
        <v>44874</v>
      </c>
      <c r="M100" s="58" t="s">
        <v>973</v>
      </c>
      <c r="N100" s="58" t="s">
        <v>366</v>
      </c>
      <c r="O100" s="59">
        <v>0</v>
      </c>
      <c r="P100" s="58" t="s">
        <v>643</v>
      </c>
      <c r="Q100" s="58" t="s">
        <v>644</v>
      </c>
      <c r="R100" s="59">
        <v>87</v>
      </c>
      <c r="S100" s="58" t="s">
        <v>645</v>
      </c>
      <c r="T100" s="59">
        <v>2</v>
      </c>
      <c r="U100" s="58" t="s">
        <v>393</v>
      </c>
      <c r="V100" s="58" t="s">
        <v>374</v>
      </c>
      <c r="W100" s="58" t="s">
        <v>234</v>
      </c>
      <c r="X100" s="58" t="s">
        <v>375</v>
      </c>
      <c r="Y100" s="58" t="s">
        <v>376</v>
      </c>
      <c r="Z100" s="58" t="s">
        <v>377</v>
      </c>
      <c r="AA100" s="58" t="s">
        <v>409</v>
      </c>
      <c r="AB100" s="59">
        <v>87</v>
      </c>
      <c r="AC100" s="58" t="s">
        <v>379</v>
      </c>
      <c r="AD100" s="65">
        <v>44875.0729166667</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980</v>
      </c>
      <c r="AY100" s="58" t="s">
        <v>981</v>
      </c>
      <c r="AZ100" s="58" t="s">
        <v>232</v>
      </c>
      <c r="BA100" s="58" t="s">
        <v>379</v>
      </c>
      <c r="BB100" s="58" t="s">
        <v>382</v>
      </c>
      <c r="BC100" s="58" t="s">
        <v>982</v>
      </c>
      <c r="BD100" s="58" t="s">
        <v>382</v>
      </c>
      <c r="BE100" s="58" t="s">
        <v>387</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388</v>
      </c>
      <c r="BS100" s="58" t="s">
        <v>382</v>
      </c>
      <c r="BT100" s="58" t="s">
        <v>388</v>
      </c>
      <c r="BU100" s="58" t="s">
        <v>382</v>
      </c>
      <c r="BV100" s="58" t="s">
        <v>523</v>
      </c>
      <c r="BW100" s="58" t="s">
        <v>382</v>
      </c>
      <c r="BX100" s="59">
        <v>17</v>
      </c>
      <c r="BY100" s="59">
        <v>78487</v>
      </c>
      <c r="BZ100" s="59">
        <v>0</v>
      </c>
      <c r="CA100" s="59">
        <v>31</v>
      </c>
      <c r="CB100" s="59">
        <v>11</v>
      </c>
      <c r="CC100" s="58" t="s">
        <v>219</v>
      </c>
      <c r="CD100" s="65">
        <v>45084.5232407407</v>
      </c>
      <c r="CE100" s="57" t="s">
        <v>389</v>
      </c>
      <c r="CF100" s="72">
        <v>45084.5277614931</v>
      </c>
      <c r="CG100" s="73">
        <v>0.520300925925926</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45084.5277614931</v>
      </c>
      <c r="DO100" s="72">
        <v>45084.5203027778</v>
      </c>
      <c r="DP100" s="58" t="s">
        <v>983</v>
      </c>
    </row>
    <row r="101" s="41" customFormat="1" spans="1:120">
      <c r="A101" s="57">
        <v>44874</v>
      </c>
      <c r="B101" s="57">
        <v>44874</v>
      </c>
      <c r="C101" s="58" t="s">
        <v>972</v>
      </c>
      <c r="D101" s="58" t="s">
        <v>366</v>
      </c>
      <c r="E101" s="58" t="s">
        <v>367</v>
      </c>
      <c r="F101" s="58" t="s">
        <v>401</v>
      </c>
      <c r="G101" s="59">
        <v>1</v>
      </c>
      <c r="H101" s="59">
        <v>0</v>
      </c>
      <c r="I101" s="58" t="s">
        <v>234</v>
      </c>
      <c r="J101" s="58" t="s">
        <v>369</v>
      </c>
      <c r="K101" s="58" t="s">
        <v>369</v>
      </c>
      <c r="L101" s="57">
        <v>44874</v>
      </c>
      <c r="M101" s="58" t="s">
        <v>973</v>
      </c>
      <c r="N101" s="58" t="s">
        <v>366</v>
      </c>
      <c r="O101" s="59">
        <v>0</v>
      </c>
      <c r="P101" s="58" t="s">
        <v>643</v>
      </c>
      <c r="Q101" s="58" t="s">
        <v>644</v>
      </c>
      <c r="R101" s="59">
        <v>87</v>
      </c>
      <c r="S101" s="58" t="s">
        <v>645</v>
      </c>
      <c r="T101" s="59">
        <v>2</v>
      </c>
      <c r="U101" s="58" t="s">
        <v>401</v>
      </c>
      <c r="V101" s="58" t="s">
        <v>374</v>
      </c>
      <c r="W101" s="58" t="s">
        <v>234</v>
      </c>
      <c r="X101" s="58" t="s">
        <v>375</v>
      </c>
      <c r="Y101" s="58" t="s">
        <v>376</v>
      </c>
      <c r="Z101" s="58" t="s">
        <v>377</v>
      </c>
      <c r="AA101" s="58" t="s">
        <v>531</v>
      </c>
      <c r="AB101" s="59">
        <v>87</v>
      </c>
      <c r="AC101" s="58" t="s">
        <v>379</v>
      </c>
      <c r="AD101" s="65">
        <v>44875.0729166667</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984</v>
      </c>
      <c r="AY101" s="58" t="s">
        <v>985</v>
      </c>
      <c r="AZ101" s="58" t="s">
        <v>232</v>
      </c>
      <c r="BA101" s="58" t="s">
        <v>379</v>
      </c>
      <c r="BB101" s="58" t="s">
        <v>382</v>
      </c>
      <c r="BC101" s="58" t="s">
        <v>986</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388</v>
      </c>
      <c r="BS101" s="58" t="s">
        <v>382</v>
      </c>
      <c r="BT101" s="58" t="s">
        <v>388</v>
      </c>
      <c r="BU101" s="58" t="s">
        <v>382</v>
      </c>
      <c r="BV101" s="58" t="s">
        <v>523</v>
      </c>
      <c r="BW101" s="58" t="s">
        <v>382</v>
      </c>
      <c r="BX101" s="59">
        <v>17</v>
      </c>
      <c r="BY101" s="59">
        <v>78487</v>
      </c>
      <c r="BZ101" s="59">
        <v>0</v>
      </c>
      <c r="CA101" s="59">
        <v>33</v>
      </c>
      <c r="CB101" s="59">
        <v>13</v>
      </c>
      <c r="CC101" s="58" t="s">
        <v>219</v>
      </c>
      <c r="CD101" s="65">
        <v>45084.5232407407</v>
      </c>
      <c r="CE101" s="57" t="s">
        <v>389</v>
      </c>
      <c r="CF101" s="72">
        <v>45084.5277614699</v>
      </c>
      <c r="CG101" s="73">
        <v>0.520300925925926</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234</v>
      </c>
      <c r="CT101" s="58" t="s">
        <v>234</v>
      </c>
      <c r="CU101" s="58" t="s">
        <v>225</v>
      </c>
      <c r="CV101" s="58" t="s">
        <v>234</v>
      </c>
      <c r="CW101" s="58" t="s">
        <v>234</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45084.5277614699</v>
      </c>
      <c r="DO101" s="72">
        <v>45084.5203027778</v>
      </c>
      <c r="DP101" s="58" t="s">
        <v>987</v>
      </c>
    </row>
    <row r="102" s="41" customFormat="1" spans="1:120">
      <c r="A102" s="57">
        <v>44874</v>
      </c>
      <c r="B102" s="57">
        <v>44874</v>
      </c>
      <c r="C102" s="58" t="s">
        <v>972</v>
      </c>
      <c r="D102" s="58" t="s">
        <v>366</v>
      </c>
      <c r="E102" s="58" t="s">
        <v>367</v>
      </c>
      <c r="F102" s="58" t="s">
        <v>209</v>
      </c>
      <c r="G102" s="59">
        <v>1</v>
      </c>
      <c r="H102" s="59">
        <v>0</v>
      </c>
      <c r="I102" s="58" t="s">
        <v>234</v>
      </c>
      <c r="J102" s="58" t="s">
        <v>369</v>
      </c>
      <c r="K102" s="58" t="s">
        <v>369</v>
      </c>
      <c r="L102" s="57">
        <v>44874</v>
      </c>
      <c r="M102" s="58" t="s">
        <v>973</v>
      </c>
      <c r="N102" s="58" t="s">
        <v>366</v>
      </c>
      <c r="O102" s="59">
        <v>0</v>
      </c>
      <c r="P102" s="58" t="s">
        <v>643</v>
      </c>
      <c r="Q102" s="58" t="s">
        <v>644</v>
      </c>
      <c r="R102" s="59">
        <v>87</v>
      </c>
      <c r="S102" s="58" t="s">
        <v>645</v>
      </c>
      <c r="T102" s="59">
        <v>2</v>
      </c>
      <c r="U102" s="58" t="s">
        <v>209</v>
      </c>
      <c r="V102" s="58" t="s">
        <v>374</v>
      </c>
      <c r="W102" s="58" t="s">
        <v>234</v>
      </c>
      <c r="X102" s="58" t="s">
        <v>375</v>
      </c>
      <c r="Y102" s="58" t="s">
        <v>376</v>
      </c>
      <c r="Z102" s="58" t="s">
        <v>377</v>
      </c>
      <c r="AA102" s="58" t="s">
        <v>409</v>
      </c>
      <c r="AB102" s="59">
        <v>87</v>
      </c>
      <c r="AC102" s="58" t="s">
        <v>379</v>
      </c>
      <c r="AD102" s="65">
        <v>44875.0729166667</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1002</v>
      </c>
      <c r="AY102" s="58" t="s">
        <v>989</v>
      </c>
      <c r="AZ102" s="58" t="s">
        <v>990</v>
      </c>
      <c r="BA102" s="58" t="s">
        <v>388</v>
      </c>
      <c r="BB102" s="58" t="s">
        <v>382</v>
      </c>
      <c r="BC102" s="58" t="s">
        <v>991</v>
      </c>
      <c r="BD102" s="58" t="s">
        <v>382</v>
      </c>
      <c r="BE102" s="58" t="s">
        <v>387</v>
      </c>
      <c r="BF102" s="58" t="s">
        <v>387</v>
      </c>
      <c r="BG102" s="58" t="s">
        <v>240</v>
      </c>
      <c r="BH102" s="58" t="s">
        <v>234</v>
      </c>
      <c r="BI102" s="58" t="s">
        <v>234</v>
      </c>
      <c r="BJ102" s="58" t="s">
        <v>234</v>
      </c>
      <c r="BK102" s="58" t="s">
        <v>225</v>
      </c>
      <c r="BL102" s="58" t="s">
        <v>366</v>
      </c>
      <c r="BM102" s="58" t="s">
        <v>366</v>
      </c>
      <c r="BN102" s="58" t="s">
        <v>366</v>
      </c>
      <c r="BO102" s="58" t="s">
        <v>366</v>
      </c>
      <c r="BP102" s="58" t="s">
        <v>366</v>
      </c>
      <c r="BQ102" s="58" t="s">
        <v>366</v>
      </c>
      <c r="BR102" s="58" t="s">
        <v>388</v>
      </c>
      <c r="BS102" s="58" t="s">
        <v>382</v>
      </c>
      <c r="BT102" s="58" t="s">
        <v>388</v>
      </c>
      <c r="BU102" s="58" t="s">
        <v>382</v>
      </c>
      <c r="BV102" s="58" t="s">
        <v>523</v>
      </c>
      <c r="BW102" s="58" t="s">
        <v>382</v>
      </c>
      <c r="BX102" s="59">
        <v>17</v>
      </c>
      <c r="BY102" s="59">
        <v>78487</v>
      </c>
      <c r="BZ102" s="59">
        <v>0</v>
      </c>
      <c r="CA102" s="59">
        <v>18</v>
      </c>
      <c r="CB102" s="59">
        <v>10</v>
      </c>
      <c r="CC102" s="58" t="s">
        <v>219</v>
      </c>
      <c r="CD102" s="65">
        <v>45084.5232407407</v>
      </c>
      <c r="CE102" s="57" t="s">
        <v>389</v>
      </c>
      <c r="CF102" s="72">
        <v>45084.5277616319</v>
      </c>
      <c r="CG102" s="73">
        <v>0.520300925925926</v>
      </c>
      <c r="CH102" s="57" t="s">
        <v>389</v>
      </c>
      <c r="CI102" s="58" t="s">
        <v>390</v>
      </c>
      <c r="CJ102" s="58" t="s">
        <v>234</v>
      </c>
      <c r="CK102" s="58" t="s">
        <v>234</v>
      </c>
      <c r="CL102" s="58" t="s">
        <v>225</v>
      </c>
      <c r="CM102" s="58" t="s">
        <v>225</v>
      </c>
      <c r="CN102" s="58" t="s">
        <v>366</v>
      </c>
      <c r="CO102" s="58" t="s">
        <v>225</v>
      </c>
      <c r="CP102" s="58" t="s">
        <v>432</v>
      </c>
      <c r="CQ102" s="58" t="s">
        <v>225</v>
      </c>
      <c r="CR102" s="58" t="s">
        <v>234</v>
      </c>
      <c r="CS102" s="58" t="s">
        <v>234</v>
      </c>
      <c r="CT102" s="58" t="s">
        <v>234</v>
      </c>
      <c r="CU102" s="58" t="s">
        <v>225</v>
      </c>
      <c r="CV102" s="58" t="s">
        <v>234</v>
      </c>
      <c r="CW102" s="58" t="s">
        <v>234</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45084.5277616319</v>
      </c>
      <c r="DO102" s="72">
        <v>45084.5203028125</v>
      </c>
      <c r="DP102" s="58" t="s">
        <v>992</v>
      </c>
    </row>
    <row r="103" s="41" customFormat="1" spans="1:120">
      <c r="A103" s="48"/>
      <c r="B103" s="48"/>
      <c r="C103" s="49"/>
      <c r="D103" s="49"/>
      <c r="E103" s="49"/>
      <c r="F103" s="49"/>
      <c r="G103" s="50"/>
      <c r="H103" s="50"/>
      <c r="I103" s="49"/>
      <c r="J103" s="49"/>
      <c r="K103" s="49"/>
      <c r="L103" s="48"/>
      <c r="M103" s="49"/>
      <c r="N103" s="49"/>
      <c r="O103" s="50"/>
      <c r="P103" s="49"/>
      <c r="Q103" s="49"/>
      <c r="R103" s="50"/>
      <c r="S103" s="49"/>
      <c r="T103" s="50"/>
      <c r="U103" s="49"/>
      <c r="V103" s="49"/>
      <c r="W103" s="49"/>
      <c r="X103" s="49"/>
      <c r="Y103" s="49"/>
      <c r="Z103" s="49"/>
      <c r="AA103" s="49"/>
      <c r="AB103" s="50"/>
      <c r="AC103" s="49"/>
      <c r="AD103" s="63"/>
      <c r="AE103" s="49"/>
      <c r="AF103" s="49"/>
      <c r="AG103" s="49"/>
      <c r="AH103" s="49"/>
      <c r="AI103" s="49"/>
      <c r="AJ103" s="49"/>
      <c r="AK103" s="49"/>
      <c r="AL103" s="49"/>
      <c r="AM103" s="49"/>
      <c r="AN103" s="49"/>
      <c r="AO103" s="49"/>
      <c r="AP103" s="49"/>
      <c r="AQ103" s="49"/>
      <c r="AR103" s="49"/>
      <c r="AS103" s="49"/>
      <c r="AT103" s="50"/>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50"/>
      <c r="BY103" s="50"/>
      <c r="BZ103" s="50"/>
      <c r="CA103" s="50"/>
      <c r="CB103" s="50"/>
      <c r="CC103" s="49"/>
      <c r="CD103" s="63"/>
      <c r="CE103" s="48"/>
      <c r="CF103" s="68"/>
      <c r="CG103" s="69"/>
      <c r="CH103" s="48"/>
      <c r="CI103" s="49"/>
      <c r="CJ103" s="49"/>
      <c r="CK103" s="49"/>
      <c r="CL103" s="49"/>
      <c r="CM103" s="49"/>
      <c r="CN103" s="49"/>
      <c r="CO103" s="49"/>
      <c r="CP103" s="49"/>
      <c r="CQ103" s="49"/>
      <c r="CR103" s="49"/>
      <c r="CS103" s="49"/>
      <c r="CT103" s="49"/>
      <c r="CU103" s="49"/>
      <c r="CV103" s="49"/>
      <c r="CW103" s="49"/>
      <c r="CX103" s="49"/>
      <c r="CY103" s="49"/>
      <c r="CZ103" s="49"/>
      <c r="DA103" s="49"/>
      <c r="DB103" s="49"/>
      <c r="DC103" s="49"/>
      <c r="DD103" s="49"/>
      <c r="DE103" s="49"/>
      <c r="DF103" s="49"/>
      <c r="DG103" s="49"/>
      <c r="DH103" s="49"/>
      <c r="DI103" s="49"/>
      <c r="DJ103" s="49"/>
      <c r="DK103" s="49"/>
      <c r="DL103" s="49"/>
      <c r="DM103" s="49"/>
      <c r="DN103" s="68"/>
      <c r="DO103" s="68"/>
      <c r="DP103" s="49"/>
    </row>
    <row r="104" s="41" customFormat="1"/>
    <row r="105" s="41" customFormat="1" ht="30.75" spans="1:1">
      <c r="A105" s="23" t="s">
        <v>1008</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972</v>
      </c>
      <c r="E109" s="46" t="s">
        <v>366</v>
      </c>
      <c r="F109" s="46" t="s">
        <v>367</v>
      </c>
      <c r="G109" s="46" t="s">
        <v>368</v>
      </c>
      <c r="H109" s="47">
        <v>1</v>
      </c>
      <c r="I109" s="47">
        <v>0</v>
      </c>
      <c r="J109" s="46" t="s">
        <v>234</v>
      </c>
      <c r="K109" s="46" t="s">
        <v>369</v>
      </c>
      <c r="L109" s="46" t="s">
        <v>369</v>
      </c>
      <c r="M109" s="45">
        <v>44874</v>
      </c>
      <c r="N109" s="46" t="s">
        <v>973</v>
      </c>
      <c r="O109" s="46" t="s">
        <v>366</v>
      </c>
      <c r="P109" s="47">
        <v>0</v>
      </c>
      <c r="Q109" s="46" t="s">
        <v>643</v>
      </c>
      <c r="R109" s="46" t="s">
        <v>644</v>
      </c>
      <c r="S109" s="47">
        <v>87</v>
      </c>
      <c r="T109" s="46" t="s">
        <v>645</v>
      </c>
      <c r="U109" s="47">
        <v>2</v>
      </c>
      <c r="V109" s="46" t="s">
        <v>368</v>
      </c>
      <c r="W109" s="46" t="s">
        <v>374</v>
      </c>
      <c r="X109" s="46" t="s">
        <v>234</v>
      </c>
      <c r="Y109" s="46" t="s">
        <v>375</v>
      </c>
      <c r="Z109" s="46" t="s">
        <v>376</v>
      </c>
      <c r="AA109" s="46" t="s">
        <v>377</v>
      </c>
      <c r="AB109" s="46" t="s">
        <v>378</v>
      </c>
      <c r="AC109" s="47">
        <v>87</v>
      </c>
      <c r="AD109" s="46" t="s">
        <v>379</v>
      </c>
      <c r="AE109" s="62">
        <v>44875.0729166667</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974</v>
      </c>
      <c r="AZ109" s="46" t="s">
        <v>975</v>
      </c>
      <c r="BA109" s="46" t="s">
        <v>232</v>
      </c>
      <c r="BB109" s="46" t="s">
        <v>379</v>
      </c>
      <c r="BC109" s="46" t="s">
        <v>382</v>
      </c>
      <c r="BD109" s="46" t="s">
        <v>976</v>
      </c>
      <c r="BE109" s="46" t="s">
        <v>382</v>
      </c>
      <c r="BF109" s="46" t="s">
        <v>387</v>
      </c>
      <c r="BG109" s="46" t="s">
        <v>387</v>
      </c>
      <c r="BH109" s="46" t="s">
        <v>240</v>
      </c>
      <c r="BI109" s="46" t="s">
        <v>234</v>
      </c>
      <c r="BJ109" s="46" t="s">
        <v>234</v>
      </c>
      <c r="BK109" s="46" t="s">
        <v>234</v>
      </c>
      <c r="BL109" s="46" t="s">
        <v>234</v>
      </c>
      <c r="BM109" s="46" t="s">
        <v>399</v>
      </c>
      <c r="BN109" s="46" t="s">
        <v>399</v>
      </c>
      <c r="BO109" s="46" t="s">
        <v>399</v>
      </c>
      <c r="BP109" s="46" t="s">
        <v>366</v>
      </c>
      <c r="BQ109" s="46" t="s">
        <v>366</v>
      </c>
      <c r="BR109" s="46" t="s">
        <v>366</v>
      </c>
      <c r="BS109" s="46" t="s">
        <v>388</v>
      </c>
      <c r="BT109" s="46" t="s">
        <v>382</v>
      </c>
      <c r="BU109" s="46" t="s">
        <v>388</v>
      </c>
      <c r="BV109" s="46" t="s">
        <v>382</v>
      </c>
      <c r="BW109" s="46" t="s">
        <v>523</v>
      </c>
      <c r="BX109" s="46" t="s">
        <v>382</v>
      </c>
      <c r="BY109" s="47">
        <v>17</v>
      </c>
      <c r="BZ109" s="47">
        <v>78487</v>
      </c>
      <c r="CA109" s="47">
        <v>0</v>
      </c>
      <c r="CB109" s="47">
        <v>39</v>
      </c>
      <c r="CC109" s="47">
        <v>12</v>
      </c>
      <c r="CD109" s="46" t="s">
        <v>219</v>
      </c>
      <c r="CE109" s="62">
        <v>45084.5232407407</v>
      </c>
      <c r="CF109" s="45" t="s">
        <v>389</v>
      </c>
      <c r="CG109" s="66">
        <v>45084.5203027894</v>
      </c>
      <c r="CH109" s="67">
        <v>0.520300925925926</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234</v>
      </c>
      <c r="CU109" s="46" t="s">
        <v>234</v>
      </c>
      <c r="CV109" s="46" t="s">
        <v>225</v>
      </c>
      <c r="CW109" s="46" t="s">
        <v>234</v>
      </c>
      <c r="CX109" s="46" t="s">
        <v>234</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45084.5203027894</v>
      </c>
      <c r="DP109" s="66">
        <v>45084.5203027894</v>
      </c>
      <c r="DQ109" s="46" t="s">
        <v>979</v>
      </c>
    </row>
    <row r="110" s="41" customFormat="1" spans="1:121">
      <c r="A110" s="43" t="s">
        <v>436</v>
      </c>
      <c r="B110" s="57">
        <v>44874</v>
      </c>
      <c r="C110" s="57">
        <v>44874</v>
      </c>
      <c r="D110" s="58" t="s">
        <v>972</v>
      </c>
      <c r="E110" s="58" t="s">
        <v>366</v>
      </c>
      <c r="F110" s="58" t="s">
        <v>367</v>
      </c>
      <c r="G110" s="58" t="s">
        <v>368</v>
      </c>
      <c r="H110" s="59">
        <v>1</v>
      </c>
      <c r="I110" s="59">
        <v>0</v>
      </c>
      <c r="J110" s="58" t="s">
        <v>234</v>
      </c>
      <c r="K110" s="58" t="s">
        <v>369</v>
      </c>
      <c r="L110" s="58" t="s">
        <v>369</v>
      </c>
      <c r="M110" s="57">
        <v>44874</v>
      </c>
      <c r="N110" s="58" t="s">
        <v>973</v>
      </c>
      <c r="O110" s="58" t="s">
        <v>366</v>
      </c>
      <c r="P110" s="59">
        <v>0</v>
      </c>
      <c r="Q110" s="58" t="s">
        <v>643</v>
      </c>
      <c r="R110" s="58" t="s">
        <v>644</v>
      </c>
      <c r="S110" s="59">
        <v>87</v>
      </c>
      <c r="T110" s="58" t="s">
        <v>645</v>
      </c>
      <c r="U110" s="59">
        <v>2</v>
      </c>
      <c r="V110" s="58" t="s">
        <v>368</v>
      </c>
      <c r="W110" s="58" t="s">
        <v>374</v>
      </c>
      <c r="X110" s="58" t="s">
        <v>234</v>
      </c>
      <c r="Y110" s="58" t="s">
        <v>375</v>
      </c>
      <c r="Z110" s="58" t="s">
        <v>376</v>
      </c>
      <c r="AA110" s="58" t="s">
        <v>377</v>
      </c>
      <c r="AB110" s="58" t="s">
        <v>378</v>
      </c>
      <c r="AC110" s="59">
        <v>87</v>
      </c>
      <c r="AD110" s="58" t="s">
        <v>379</v>
      </c>
      <c r="AE110" s="65">
        <v>44875.0729166667</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974</v>
      </c>
      <c r="AZ110" s="58" t="s">
        <v>975</v>
      </c>
      <c r="BA110" s="58" t="s">
        <v>232</v>
      </c>
      <c r="BB110" s="58" t="s">
        <v>379</v>
      </c>
      <c r="BC110" s="58" t="s">
        <v>382</v>
      </c>
      <c r="BD110" s="58" t="s">
        <v>976</v>
      </c>
      <c r="BE110" s="58" t="s">
        <v>382</v>
      </c>
      <c r="BF110" s="58" t="s">
        <v>387</v>
      </c>
      <c r="BG110" s="58" t="s">
        <v>387</v>
      </c>
      <c r="BH110" s="58" t="s">
        <v>240</v>
      </c>
      <c r="BI110" s="58" t="s">
        <v>234</v>
      </c>
      <c r="BJ110" s="58" t="s">
        <v>234</v>
      </c>
      <c r="BK110" s="58" t="s">
        <v>234</v>
      </c>
      <c r="BL110" s="58" t="s">
        <v>225</v>
      </c>
      <c r="BM110" s="58" t="s">
        <v>399</v>
      </c>
      <c r="BN110" s="58" t="s">
        <v>399</v>
      </c>
      <c r="BO110" s="58" t="s">
        <v>399</v>
      </c>
      <c r="BP110" s="58" t="s">
        <v>366</v>
      </c>
      <c r="BQ110" s="58" t="s">
        <v>366</v>
      </c>
      <c r="BR110" s="58" t="s">
        <v>366</v>
      </c>
      <c r="BS110" s="58" t="s">
        <v>388</v>
      </c>
      <c r="BT110" s="58" t="s">
        <v>382</v>
      </c>
      <c r="BU110" s="58" t="s">
        <v>388</v>
      </c>
      <c r="BV110" s="58" t="s">
        <v>382</v>
      </c>
      <c r="BW110" s="58" t="s">
        <v>523</v>
      </c>
      <c r="BX110" s="58" t="s">
        <v>382</v>
      </c>
      <c r="BY110" s="59">
        <v>17</v>
      </c>
      <c r="BZ110" s="59">
        <v>78487</v>
      </c>
      <c r="CA110" s="59">
        <v>0</v>
      </c>
      <c r="CB110" s="59">
        <v>39</v>
      </c>
      <c r="CC110" s="59">
        <v>12</v>
      </c>
      <c r="CD110" s="58" t="s">
        <v>219</v>
      </c>
      <c r="CE110" s="65">
        <v>45084.5232407407</v>
      </c>
      <c r="CF110" s="57" t="s">
        <v>389</v>
      </c>
      <c r="CG110" s="72">
        <v>45084.5277611921</v>
      </c>
      <c r="CH110" s="73">
        <v>0.520300925925926</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234</v>
      </c>
      <c r="CU110" s="58" t="s">
        <v>234</v>
      </c>
      <c r="CV110" s="58" t="s">
        <v>225</v>
      </c>
      <c r="CW110" s="58" t="s">
        <v>234</v>
      </c>
      <c r="CX110" s="58" t="s">
        <v>234</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45084.5277611921</v>
      </c>
      <c r="DP110" s="72">
        <v>45084.5203027894</v>
      </c>
      <c r="DQ110" s="58" t="s">
        <v>979</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972</v>
      </c>
      <c r="E115" s="46" t="s">
        <v>366</v>
      </c>
      <c r="F115" s="46" t="s">
        <v>367</v>
      </c>
      <c r="G115" s="46" t="s">
        <v>393</v>
      </c>
      <c r="H115" s="47">
        <v>1</v>
      </c>
      <c r="I115" s="47">
        <v>0</v>
      </c>
      <c r="J115" s="46" t="s">
        <v>234</v>
      </c>
      <c r="K115" s="46" t="s">
        <v>369</v>
      </c>
      <c r="L115" s="46" t="s">
        <v>369</v>
      </c>
      <c r="M115" s="45">
        <v>44874</v>
      </c>
      <c r="N115" s="46" t="s">
        <v>973</v>
      </c>
      <c r="O115" s="46" t="s">
        <v>366</v>
      </c>
      <c r="P115" s="47">
        <v>0</v>
      </c>
      <c r="Q115" s="46" t="s">
        <v>643</v>
      </c>
      <c r="R115" s="46" t="s">
        <v>644</v>
      </c>
      <c r="S115" s="47">
        <v>87</v>
      </c>
      <c r="T115" s="46" t="s">
        <v>645</v>
      </c>
      <c r="U115" s="47">
        <v>2</v>
      </c>
      <c r="V115" s="46" t="s">
        <v>393</v>
      </c>
      <c r="W115" s="46" t="s">
        <v>374</v>
      </c>
      <c r="X115" s="46" t="s">
        <v>234</v>
      </c>
      <c r="Y115" s="46" t="s">
        <v>375</v>
      </c>
      <c r="Z115" s="46" t="s">
        <v>376</v>
      </c>
      <c r="AA115" s="46" t="s">
        <v>377</v>
      </c>
      <c r="AB115" s="46" t="s">
        <v>409</v>
      </c>
      <c r="AC115" s="47">
        <v>87</v>
      </c>
      <c r="AD115" s="46" t="s">
        <v>379</v>
      </c>
      <c r="AE115" s="62">
        <v>44875.0729166667</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980</v>
      </c>
      <c r="AZ115" s="46" t="s">
        <v>981</v>
      </c>
      <c r="BA115" s="46" t="s">
        <v>232</v>
      </c>
      <c r="BB115" s="46" t="s">
        <v>379</v>
      </c>
      <c r="BC115" s="46" t="s">
        <v>382</v>
      </c>
      <c r="BD115" s="46" t="s">
        <v>982</v>
      </c>
      <c r="BE115" s="46" t="s">
        <v>382</v>
      </c>
      <c r="BF115" s="46" t="s">
        <v>387</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388</v>
      </c>
      <c r="BT115" s="46" t="s">
        <v>382</v>
      </c>
      <c r="BU115" s="46" t="s">
        <v>388</v>
      </c>
      <c r="BV115" s="46" t="s">
        <v>382</v>
      </c>
      <c r="BW115" s="46" t="s">
        <v>523</v>
      </c>
      <c r="BX115" s="46" t="s">
        <v>382</v>
      </c>
      <c r="BY115" s="47">
        <v>17</v>
      </c>
      <c r="BZ115" s="47">
        <v>78487</v>
      </c>
      <c r="CA115" s="47">
        <v>0</v>
      </c>
      <c r="CB115" s="47">
        <v>31</v>
      </c>
      <c r="CC115" s="47">
        <v>11</v>
      </c>
      <c r="CD115" s="46" t="s">
        <v>219</v>
      </c>
      <c r="CE115" s="62">
        <v>45084.5232407407</v>
      </c>
      <c r="CF115" s="45" t="s">
        <v>389</v>
      </c>
      <c r="CG115" s="66">
        <v>45084.5203027778</v>
      </c>
      <c r="CH115" s="67">
        <v>0.520300925925926</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234</v>
      </c>
      <c r="CU115" s="46" t="s">
        <v>234</v>
      </c>
      <c r="CV115" s="46" t="s">
        <v>225</v>
      </c>
      <c r="CW115" s="46" t="s">
        <v>234</v>
      </c>
      <c r="CX115" s="46" t="s">
        <v>234</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45084.5203027778</v>
      </c>
      <c r="DP115" s="66">
        <v>45084.5203027778</v>
      </c>
      <c r="DQ115" s="46" t="s">
        <v>983</v>
      </c>
    </row>
    <row r="116" s="41" customFormat="1" spans="1:121">
      <c r="A116" s="43" t="s">
        <v>436</v>
      </c>
      <c r="B116" s="57">
        <v>44874</v>
      </c>
      <c r="C116" s="57">
        <v>44874</v>
      </c>
      <c r="D116" s="58" t="s">
        <v>972</v>
      </c>
      <c r="E116" s="58" t="s">
        <v>366</v>
      </c>
      <c r="F116" s="58" t="s">
        <v>367</v>
      </c>
      <c r="G116" s="58" t="s">
        <v>393</v>
      </c>
      <c r="H116" s="59">
        <v>1</v>
      </c>
      <c r="I116" s="59">
        <v>0</v>
      </c>
      <c r="J116" s="58" t="s">
        <v>234</v>
      </c>
      <c r="K116" s="58" t="s">
        <v>369</v>
      </c>
      <c r="L116" s="58" t="s">
        <v>369</v>
      </c>
      <c r="M116" s="57">
        <v>44874</v>
      </c>
      <c r="N116" s="58" t="s">
        <v>973</v>
      </c>
      <c r="O116" s="58" t="s">
        <v>366</v>
      </c>
      <c r="P116" s="59">
        <v>0</v>
      </c>
      <c r="Q116" s="58" t="s">
        <v>643</v>
      </c>
      <c r="R116" s="58" t="s">
        <v>644</v>
      </c>
      <c r="S116" s="59">
        <v>87</v>
      </c>
      <c r="T116" s="58" t="s">
        <v>645</v>
      </c>
      <c r="U116" s="59">
        <v>2</v>
      </c>
      <c r="V116" s="58" t="s">
        <v>393</v>
      </c>
      <c r="W116" s="58" t="s">
        <v>374</v>
      </c>
      <c r="X116" s="58" t="s">
        <v>234</v>
      </c>
      <c r="Y116" s="58" t="s">
        <v>375</v>
      </c>
      <c r="Z116" s="58" t="s">
        <v>376</v>
      </c>
      <c r="AA116" s="58" t="s">
        <v>377</v>
      </c>
      <c r="AB116" s="58" t="s">
        <v>409</v>
      </c>
      <c r="AC116" s="59">
        <v>87</v>
      </c>
      <c r="AD116" s="58" t="s">
        <v>379</v>
      </c>
      <c r="AE116" s="65">
        <v>44875.0729166667</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980</v>
      </c>
      <c r="AZ116" s="58" t="s">
        <v>981</v>
      </c>
      <c r="BA116" s="58" t="s">
        <v>232</v>
      </c>
      <c r="BB116" s="58" t="s">
        <v>379</v>
      </c>
      <c r="BC116" s="58" t="s">
        <v>382</v>
      </c>
      <c r="BD116" s="58" t="s">
        <v>982</v>
      </c>
      <c r="BE116" s="58" t="s">
        <v>382</v>
      </c>
      <c r="BF116" s="58" t="s">
        <v>387</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388</v>
      </c>
      <c r="BT116" s="58" t="s">
        <v>382</v>
      </c>
      <c r="BU116" s="58" t="s">
        <v>388</v>
      </c>
      <c r="BV116" s="58" t="s">
        <v>382</v>
      </c>
      <c r="BW116" s="58" t="s">
        <v>523</v>
      </c>
      <c r="BX116" s="58" t="s">
        <v>382</v>
      </c>
      <c r="BY116" s="59">
        <v>17</v>
      </c>
      <c r="BZ116" s="59">
        <v>78487</v>
      </c>
      <c r="CA116" s="59">
        <v>0</v>
      </c>
      <c r="CB116" s="59">
        <v>31</v>
      </c>
      <c r="CC116" s="59">
        <v>11</v>
      </c>
      <c r="CD116" s="58" t="s">
        <v>219</v>
      </c>
      <c r="CE116" s="65">
        <v>45084.5232407407</v>
      </c>
      <c r="CF116" s="57" t="s">
        <v>389</v>
      </c>
      <c r="CG116" s="72">
        <v>45084.5277614931</v>
      </c>
      <c r="CH116" s="73">
        <v>0.520300925925926</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234</v>
      </c>
      <c r="CU116" s="58" t="s">
        <v>234</v>
      </c>
      <c r="CV116" s="58" t="s">
        <v>225</v>
      </c>
      <c r="CW116" s="58" t="s">
        <v>234</v>
      </c>
      <c r="CX116" s="58" t="s">
        <v>234</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45084.5277614931</v>
      </c>
      <c r="DP116" s="72">
        <v>45084.5203027778</v>
      </c>
      <c r="DQ116" s="58" t="s">
        <v>983</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972</v>
      </c>
      <c r="E121" s="46" t="s">
        <v>366</v>
      </c>
      <c r="F121" s="46" t="s">
        <v>367</v>
      </c>
      <c r="G121" s="46" t="s">
        <v>401</v>
      </c>
      <c r="H121" s="47">
        <v>1</v>
      </c>
      <c r="I121" s="47">
        <v>0</v>
      </c>
      <c r="J121" s="46" t="s">
        <v>234</v>
      </c>
      <c r="K121" s="46" t="s">
        <v>369</v>
      </c>
      <c r="L121" s="46" t="s">
        <v>369</v>
      </c>
      <c r="M121" s="45">
        <v>44874</v>
      </c>
      <c r="N121" s="46" t="s">
        <v>973</v>
      </c>
      <c r="O121" s="46" t="s">
        <v>366</v>
      </c>
      <c r="P121" s="47">
        <v>0</v>
      </c>
      <c r="Q121" s="46" t="s">
        <v>643</v>
      </c>
      <c r="R121" s="46" t="s">
        <v>644</v>
      </c>
      <c r="S121" s="47">
        <v>87</v>
      </c>
      <c r="T121" s="46" t="s">
        <v>645</v>
      </c>
      <c r="U121" s="47">
        <v>2</v>
      </c>
      <c r="V121" s="46" t="s">
        <v>401</v>
      </c>
      <c r="W121" s="46" t="s">
        <v>374</v>
      </c>
      <c r="X121" s="46" t="s">
        <v>234</v>
      </c>
      <c r="Y121" s="46" t="s">
        <v>375</v>
      </c>
      <c r="Z121" s="46" t="s">
        <v>376</v>
      </c>
      <c r="AA121" s="46" t="s">
        <v>377</v>
      </c>
      <c r="AB121" s="46" t="s">
        <v>531</v>
      </c>
      <c r="AC121" s="47">
        <v>87</v>
      </c>
      <c r="AD121" s="46" t="s">
        <v>379</v>
      </c>
      <c r="AE121" s="62">
        <v>44875.0729166667</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984</v>
      </c>
      <c r="AZ121" s="46" t="s">
        <v>985</v>
      </c>
      <c r="BA121" s="46" t="s">
        <v>232</v>
      </c>
      <c r="BB121" s="46" t="s">
        <v>379</v>
      </c>
      <c r="BC121" s="46" t="s">
        <v>382</v>
      </c>
      <c r="BD121" s="46" t="s">
        <v>986</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388</v>
      </c>
      <c r="BT121" s="46" t="s">
        <v>382</v>
      </c>
      <c r="BU121" s="46" t="s">
        <v>388</v>
      </c>
      <c r="BV121" s="46" t="s">
        <v>382</v>
      </c>
      <c r="BW121" s="46" t="s">
        <v>523</v>
      </c>
      <c r="BX121" s="46" t="s">
        <v>382</v>
      </c>
      <c r="BY121" s="47">
        <v>17</v>
      </c>
      <c r="BZ121" s="47">
        <v>78487</v>
      </c>
      <c r="CA121" s="47">
        <v>0</v>
      </c>
      <c r="CB121" s="47">
        <v>33</v>
      </c>
      <c r="CC121" s="47">
        <v>13</v>
      </c>
      <c r="CD121" s="46" t="s">
        <v>219</v>
      </c>
      <c r="CE121" s="62">
        <v>45084.5232407407</v>
      </c>
      <c r="CF121" s="45" t="s">
        <v>389</v>
      </c>
      <c r="CG121" s="66">
        <v>45084.5203027778</v>
      </c>
      <c r="CH121" s="67">
        <v>0.520300925925926</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234</v>
      </c>
      <c r="CU121" s="46" t="s">
        <v>234</v>
      </c>
      <c r="CV121" s="46" t="s">
        <v>225</v>
      </c>
      <c r="CW121" s="46" t="s">
        <v>234</v>
      </c>
      <c r="CX121" s="46" t="s">
        <v>234</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45084.5203027778</v>
      </c>
      <c r="DP121" s="66">
        <v>45084.5203027778</v>
      </c>
      <c r="DQ121" s="46" t="s">
        <v>987</v>
      </c>
    </row>
    <row r="122" s="41" customFormat="1" spans="1:121">
      <c r="A122" s="43" t="s">
        <v>436</v>
      </c>
      <c r="B122" s="57">
        <v>44874</v>
      </c>
      <c r="C122" s="57">
        <v>44874</v>
      </c>
      <c r="D122" s="58" t="s">
        <v>972</v>
      </c>
      <c r="E122" s="58" t="s">
        <v>366</v>
      </c>
      <c r="F122" s="58" t="s">
        <v>367</v>
      </c>
      <c r="G122" s="58" t="s">
        <v>401</v>
      </c>
      <c r="H122" s="59">
        <v>1</v>
      </c>
      <c r="I122" s="59">
        <v>0</v>
      </c>
      <c r="J122" s="58" t="s">
        <v>234</v>
      </c>
      <c r="K122" s="58" t="s">
        <v>369</v>
      </c>
      <c r="L122" s="58" t="s">
        <v>369</v>
      </c>
      <c r="M122" s="57">
        <v>44874</v>
      </c>
      <c r="N122" s="58" t="s">
        <v>973</v>
      </c>
      <c r="O122" s="58" t="s">
        <v>366</v>
      </c>
      <c r="P122" s="59">
        <v>0</v>
      </c>
      <c r="Q122" s="58" t="s">
        <v>643</v>
      </c>
      <c r="R122" s="58" t="s">
        <v>644</v>
      </c>
      <c r="S122" s="59">
        <v>87</v>
      </c>
      <c r="T122" s="58" t="s">
        <v>645</v>
      </c>
      <c r="U122" s="59">
        <v>2</v>
      </c>
      <c r="V122" s="58" t="s">
        <v>401</v>
      </c>
      <c r="W122" s="58" t="s">
        <v>374</v>
      </c>
      <c r="X122" s="58" t="s">
        <v>234</v>
      </c>
      <c r="Y122" s="58" t="s">
        <v>375</v>
      </c>
      <c r="Z122" s="58" t="s">
        <v>376</v>
      </c>
      <c r="AA122" s="58" t="s">
        <v>377</v>
      </c>
      <c r="AB122" s="58" t="s">
        <v>531</v>
      </c>
      <c r="AC122" s="59">
        <v>87</v>
      </c>
      <c r="AD122" s="58" t="s">
        <v>379</v>
      </c>
      <c r="AE122" s="65">
        <v>44875.0729166667</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984</v>
      </c>
      <c r="AZ122" s="58" t="s">
        <v>985</v>
      </c>
      <c r="BA122" s="58" t="s">
        <v>232</v>
      </c>
      <c r="BB122" s="58" t="s">
        <v>379</v>
      </c>
      <c r="BC122" s="58" t="s">
        <v>382</v>
      </c>
      <c r="BD122" s="58" t="s">
        <v>986</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388</v>
      </c>
      <c r="BT122" s="58" t="s">
        <v>382</v>
      </c>
      <c r="BU122" s="58" t="s">
        <v>388</v>
      </c>
      <c r="BV122" s="58" t="s">
        <v>382</v>
      </c>
      <c r="BW122" s="58" t="s">
        <v>523</v>
      </c>
      <c r="BX122" s="58" t="s">
        <v>382</v>
      </c>
      <c r="BY122" s="59">
        <v>17</v>
      </c>
      <c r="BZ122" s="59">
        <v>78487</v>
      </c>
      <c r="CA122" s="59">
        <v>0</v>
      </c>
      <c r="CB122" s="59">
        <v>33</v>
      </c>
      <c r="CC122" s="59">
        <v>13</v>
      </c>
      <c r="CD122" s="58" t="s">
        <v>219</v>
      </c>
      <c r="CE122" s="65">
        <v>45084.5232407407</v>
      </c>
      <c r="CF122" s="57" t="s">
        <v>389</v>
      </c>
      <c r="CG122" s="72">
        <v>45084.5277614699</v>
      </c>
      <c r="CH122" s="73">
        <v>0.520300925925926</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234</v>
      </c>
      <c r="CU122" s="58" t="s">
        <v>234</v>
      </c>
      <c r="CV122" s="58" t="s">
        <v>225</v>
      </c>
      <c r="CW122" s="58" t="s">
        <v>234</v>
      </c>
      <c r="CX122" s="58" t="s">
        <v>234</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45084.5277614699</v>
      </c>
      <c r="DP122" s="72">
        <v>45084.5203027778</v>
      </c>
      <c r="DQ122" s="58" t="s">
        <v>987</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439</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972</v>
      </c>
      <c r="E127" s="46" t="s">
        <v>366</v>
      </c>
      <c r="F127" s="46" t="s">
        <v>367</v>
      </c>
      <c r="G127" s="46" t="s">
        <v>209</v>
      </c>
      <c r="H127" s="47">
        <v>1</v>
      </c>
      <c r="I127" s="47">
        <v>0</v>
      </c>
      <c r="J127" s="46" t="s">
        <v>234</v>
      </c>
      <c r="K127" s="46" t="s">
        <v>369</v>
      </c>
      <c r="L127" s="46" t="s">
        <v>369</v>
      </c>
      <c r="M127" s="45">
        <v>44874</v>
      </c>
      <c r="N127" s="46" t="s">
        <v>973</v>
      </c>
      <c r="O127" s="46" t="s">
        <v>366</v>
      </c>
      <c r="P127" s="47">
        <v>0</v>
      </c>
      <c r="Q127" s="46" t="s">
        <v>643</v>
      </c>
      <c r="R127" s="46" t="s">
        <v>644</v>
      </c>
      <c r="S127" s="47">
        <v>87</v>
      </c>
      <c r="T127" s="46" t="s">
        <v>645</v>
      </c>
      <c r="U127" s="47">
        <v>2</v>
      </c>
      <c r="V127" s="46" t="s">
        <v>209</v>
      </c>
      <c r="W127" s="46" t="s">
        <v>374</v>
      </c>
      <c r="X127" s="46" t="s">
        <v>234</v>
      </c>
      <c r="Y127" s="46" t="s">
        <v>375</v>
      </c>
      <c r="Z127" s="46" t="s">
        <v>376</v>
      </c>
      <c r="AA127" s="46" t="s">
        <v>377</v>
      </c>
      <c r="AB127" s="46" t="s">
        <v>409</v>
      </c>
      <c r="AC127" s="47">
        <v>87</v>
      </c>
      <c r="AD127" s="46" t="s">
        <v>379</v>
      </c>
      <c r="AE127" s="62">
        <v>44875.0729166667</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1002</v>
      </c>
      <c r="AZ127" s="46" t="s">
        <v>989</v>
      </c>
      <c r="BA127" s="46" t="s">
        <v>990</v>
      </c>
      <c r="BB127" s="46" t="s">
        <v>388</v>
      </c>
      <c r="BC127" s="46" t="s">
        <v>382</v>
      </c>
      <c r="BD127" s="46" t="s">
        <v>991</v>
      </c>
      <c r="BE127" s="46" t="s">
        <v>382</v>
      </c>
      <c r="BF127" s="46" t="s">
        <v>387</v>
      </c>
      <c r="BG127" s="46" t="s">
        <v>387</v>
      </c>
      <c r="BH127" s="46" t="s">
        <v>240</v>
      </c>
      <c r="BI127" s="46" t="s">
        <v>234</v>
      </c>
      <c r="BJ127" s="46" t="s">
        <v>234</v>
      </c>
      <c r="BK127" s="46" t="s">
        <v>234</v>
      </c>
      <c r="BL127" s="46" t="s">
        <v>234</v>
      </c>
      <c r="BM127" s="46" t="s">
        <v>366</v>
      </c>
      <c r="BN127" s="46" t="s">
        <v>366</v>
      </c>
      <c r="BO127" s="46" t="s">
        <v>366</v>
      </c>
      <c r="BP127" s="46" t="s">
        <v>366</v>
      </c>
      <c r="BQ127" s="46" t="s">
        <v>366</v>
      </c>
      <c r="BR127" s="46" t="s">
        <v>366</v>
      </c>
      <c r="BS127" s="46" t="s">
        <v>388</v>
      </c>
      <c r="BT127" s="46" t="s">
        <v>382</v>
      </c>
      <c r="BU127" s="46" t="s">
        <v>388</v>
      </c>
      <c r="BV127" s="46" t="s">
        <v>382</v>
      </c>
      <c r="BW127" s="46" t="s">
        <v>523</v>
      </c>
      <c r="BX127" s="46" t="s">
        <v>382</v>
      </c>
      <c r="BY127" s="47">
        <v>17</v>
      </c>
      <c r="BZ127" s="47">
        <v>78487</v>
      </c>
      <c r="CA127" s="47">
        <v>0</v>
      </c>
      <c r="CB127" s="47">
        <v>18</v>
      </c>
      <c r="CC127" s="47">
        <v>10</v>
      </c>
      <c r="CD127" s="46" t="s">
        <v>219</v>
      </c>
      <c r="CE127" s="62">
        <v>45084.5232407407</v>
      </c>
      <c r="CF127" s="45" t="s">
        <v>389</v>
      </c>
      <c r="CG127" s="66">
        <v>45084.5203028125</v>
      </c>
      <c r="CH127" s="67">
        <v>0.520300925925926</v>
      </c>
      <c r="CI127" s="45" t="s">
        <v>389</v>
      </c>
      <c r="CJ127" s="46" t="s">
        <v>390</v>
      </c>
      <c r="CK127" s="46" t="s">
        <v>234</v>
      </c>
      <c r="CL127" s="46" t="s">
        <v>234</v>
      </c>
      <c r="CM127" s="46" t="s">
        <v>225</v>
      </c>
      <c r="CN127" s="46" t="s">
        <v>225</v>
      </c>
      <c r="CO127" s="46" t="s">
        <v>366</v>
      </c>
      <c r="CP127" s="46" t="s">
        <v>225</v>
      </c>
      <c r="CQ127" s="46" t="s">
        <v>391</v>
      </c>
      <c r="CR127" s="46" t="s">
        <v>225</v>
      </c>
      <c r="CS127" s="46" t="s">
        <v>234</v>
      </c>
      <c r="CT127" s="46" t="s">
        <v>234</v>
      </c>
      <c r="CU127" s="46" t="s">
        <v>234</v>
      </c>
      <c r="CV127" s="46" t="s">
        <v>225</v>
      </c>
      <c r="CW127" s="46" t="s">
        <v>234</v>
      </c>
      <c r="CX127" s="46" t="s">
        <v>234</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45084.5203028125</v>
      </c>
      <c r="DP127" s="66">
        <v>45084.5203028125</v>
      </c>
      <c r="DQ127" s="46" t="s">
        <v>992</v>
      </c>
    </row>
    <row r="128" s="41" customFormat="1" spans="1:121">
      <c r="A128" s="43" t="s">
        <v>436</v>
      </c>
      <c r="B128" s="57">
        <v>44874</v>
      </c>
      <c r="C128" s="57">
        <v>44874</v>
      </c>
      <c r="D128" s="58" t="s">
        <v>972</v>
      </c>
      <c r="E128" s="58" t="s">
        <v>366</v>
      </c>
      <c r="F128" s="58" t="s">
        <v>367</v>
      </c>
      <c r="G128" s="58" t="s">
        <v>209</v>
      </c>
      <c r="H128" s="59">
        <v>1</v>
      </c>
      <c r="I128" s="59">
        <v>0</v>
      </c>
      <c r="J128" s="58" t="s">
        <v>234</v>
      </c>
      <c r="K128" s="58" t="s">
        <v>369</v>
      </c>
      <c r="L128" s="58" t="s">
        <v>369</v>
      </c>
      <c r="M128" s="57">
        <v>44874</v>
      </c>
      <c r="N128" s="58" t="s">
        <v>973</v>
      </c>
      <c r="O128" s="58" t="s">
        <v>366</v>
      </c>
      <c r="P128" s="59">
        <v>0</v>
      </c>
      <c r="Q128" s="58" t="s">
        <v>643</v>
      </c>
      <c r="R128" s="58" t="s">
        <v>644</v>
      </c>
      <c r="S128" s="59">
        <v>87</v>
      </c>
      <c r="T128" s="58" t="s">
        <v>645</v>
      </c>
      <c r="U128" s="59">
        <v>2</v>
      </c>
      <c r="V128" s="58" t="s">
        <v>209</v>
      </c>
      <c r="W128" s="58" t="s">
        <v>374</v>
      </c>
      <c r="X128" s="58" t="s">
        <v>234</v>
      </c>
      <c r="Y128" s="58" t="s">
        <v>375</v>
      </c>
      <c r="Z128" s="58" t="s">
        <v>376</v>
      </c>
      <c r="AA128" s="58" t="s">
        <v>377</v>
      </c>
      <c r="AB128" s="58" t="s">
        <v>409</v>
      </c>
      <c r="AC128" s="59">
        <v>87</v>
      </c>
      <c r="AD128" s="58" t="s">
        <v>379</v>
      </c>
      <c r="AE128" s="65">
        <v>44875.0729166667</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1002</v>
      </c>
      <c r="AZ128" s="58" t="s">
        <v>989</v>
      </c>
      <c r="BA128" s="58" t="s">
        <v>990</v>
      </c>
      <c r="BB128" s="58" t="s">
        <v>388</v>
      </c>
      <c r="BC128" s="58" t="s">
        <v>382</v>
      </c>
      <c r="BD128" s="58" t="s">
        <v>991</v>
      </c>
      <c r="BE128" s="58" t="s">
        <v>382</v>
      </c>
      <c r="BF128" s="58" t="s">
        <v>387</v>
      </c>
      <c r="BG128" s="58" t="s">
        <v>387</v>
      </c>
      <c r="BH128" s="58" t="s">
        <v>240</v>
      </c>
      <c r="BI128" s="58" t="s">
        <v>234</v>
      </c>
      <c r="BJ128" s="58" t="s">
        <v>234</v>
      </c>
      <c r="BK128" s="58" t="s">
        <v>234</v>
      </c>
      <c r="BL128" s="58" t="s">
        <v>225</v>
      </c>
      <c r="BM128" s="58" t="s">
        <v>366</v>
      </c>
      <c r="BN128" s="58" t="s">
        <v>366</v>
      </c>
      <c r="BO128" s="58" t="s">
        <v>366</v>
      </c>
      <c r="BP128" s="58" t="s">
        <v>366</v>
      </c>
      <c r="BQ128" s="58" t="s">
        <v>366</v>
      </c>
      <c r="BR128" s="58" t="s">
        <v>366</v>
      </c>
      <c r="BS128" s="58" t="s">
        <v>388</v>
      </c>
      <c r="BT128" s="58" t="s">
        <v>382</v>
      </c>
      <c r="BU128" s="58" t="s">
        <v>388</v>
      </c>
      <c r="BV128" s="58" t="s">
        <v>382</v>
      </c>
      <c r="BW128" s="58" t="s">
        <v>523</v>
      </c>
      <c r="BX128" s="58" t="s">
        <v>382</v>
      </c>
      <c r="BY128" s="59">
        <v>17</v>
      </c>
      <c r="BZ128" s="59">
        <v>78487</v>
      </c>
      <c r="CA128" s="59">
        <v>0</v>
      </c>
      <c r="CB128" s="59">
        <v>18</v>
      </c>
      <c r="CC128" s="59">
        <v>10</v>
      </c>
      <c r="CD128" s="58" t="s">
        <v>219</v>
      </c>
      <c r="CE128" s="65">
        <v>45084.5232407407</v>
      </c>
      <c r="CF128" s="57" t="s">
        <v>389</v>
      </c>
      <c r="CG128" s="72">
        <v>45084.5277616319</v>
      </c>
      <c r="CH128" s="73">
        <v>0.520300925925926</v>
      </c>
      <c r="CI128" s="57" t="s">
        <v>389</v>
      </c>
      <c r="CJ128" s="58" t="s">
        <v>390</v>
      </c>
      <c r="CK128" s="58" t="s">
        <v>234</v>
      </c>
      <c r="CL128" s="58" t="s">
        <v>234</v>
      </c>
      <c r="CM128" s="58" t="s">
        <v>225</v>
      </c>
      <c r="CN128" s="58" t="s">
        <v>225</v>
      </c>
      <c r="CO128" s="58" t="s">
        <v>366</v>
      </c>
      <c r="CP128" s="58" t="s">
        <v>225</v>
      </c>
      <c r="CQ128" s="58" t="s">
        <v>432</v>
      </c>
      <c r="CR128" s="58" t="s">
        <v>225</v>
      </c>
      <c r="CS128" s="58" t="s">
        <v>234</v>
      </c>
      <c r="CT128" s="58" t="s">
        <v>234</v>
      </c>
      <c r="CU128" s="58" t="s">
        <v>234</v>
      </c>
      <c r="CV128" s="58" t="s">
        <v>225</v>
      </c>
      <c r="CW128" s="58" t="s">
        <v>234</v>
      </c>
      <c r="CX128" s="58" t="s">
        <v>234</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45084.5277616319</v>
      </c>
      <c r="DP128" s="72">
        <v>45084.5203028125</v>
      </c>
      <c r="DQ128" s="58" t="s">
        <v>992</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ht="30.75" spans="1:122">
      <c r="A131" s="23" t="s">
        <v>1009</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41" customFormat="1" spans="1:12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spans="1:122">
      <c r="A133" s="43"/>
      <c r="B133" s="41" t="s">
        <v>434</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row>
    <row r="134" s="41" customFormat="1" ht="27" spans="1:122">
      <c r="A134" s="43"/>
      <c r="B134" s="60" t="s">
        <v>249</v>
      </c>
      <c r="C134" s="60" t="s">
        <v>250</v>
      </c>
      <c r="D134" s="60" t="s">
        <v>251</v>
      </c>
      <c r="E134" s="60" t="s">
        <v>252</v>
      </c>
      <c r="F134" s="60" t="s">
        <v>253</v>
      </c>
      <c r="G134" s="60" t="s">
        <v>156</v>
      </c>
      <c r="H134" s="60" t="s">
        <v>254</v>
      </c>
      <c r="I134" s="60" t="s">
        <v>255</v>
      </c>
      <c r="J134" s="60" t="s">
        <v>256</v>
      </c>
      <c r="K134" s="60" t="s">
        <v>257</v>
      </c>
      <c r="L134" s="60" t="s">
        <v>258</v>
      </c>
      <c r="M134" s="60" t="s">
        <v>259</v>
      </c>
      <c r="N134" s="60" t="s">
        <v>260</v>
      </c>
      <c r="O134" s="60" t="s">
        <v>261</v>
      </c>
      <c r="P134" s="60" t="s">
        <v>262</v>
      </c>
      <c r="Q134" s="60" t="s">
        <v>263</v>
      </c>
      <c r="R134" s="60" t="s">
        <v>264</v>
      </c>
      <c r="S134" s="60" t="s">
        <v>265</v>
      </c>
      <c r="T134" s="60" t="s">
        <v>266</v>
      </c>
      <c r="U134" s="60" t="s">
        <v>267</v>
      </c>
      <c r="V134" s="60" t="s">
        <v>268</v>
      </c>
      <c r="W134" s="60" t="s">
        <v>269</v>
      </c>
      <c r="X134" s="60" t="s">
        <v>270</v>
      </c>
      <c r="Y134" s="60" t="s">
        <v>271</v>
      </c>
      <c r="Z134" s="60" t="s">
        <v>272</v>
      </c>
      <c r="AA134" s="60" t="s">
        <v>273</v>
      </c>
      <c r="AB134" s="60" t="s">
        <v>274</v>
      </c>
      <c r="AC134" s="60" t="s">
        <v>275</v>
      </c>
      <c r="AD134" s="60" t="s">
        <v>276</v>
      </c>
      <c r="AE134" s="60" t="s">
        <v>277</v>
      </c>
      <c r="AF134" s="60" t="s">
        <v>278</v>
      </c>
      <c r="AG134" s="60" t="s">
        <v>279</v>
      </c>
      <c r="AH134" s="60" t="s">
        <v>159</v>
      </c>
      <c r="AI134" s="60" t="s">
        <v>280</v>
      </c>
      <c r="AJ134" s="60" t="s">
        <v>157</v>
      </c>
      <c r="AK134" s="60" t="s">
        <v>281</v>
      </c>
      <c r="AL134" s="60" t="s">
        <v>282</v>
      </c>
      <c r="AM134" s="60" t="s">
        <v>283</v>
      </c>
      <c r="AN134" s="60" t="s">
        <v>284</v>
      </c>
      <c r="AO134" s="60" t="s">
        <v>285</v>
      </c>
      <c r="AP134" s="60" t="s">
        <v>286</v>
      </c>
      <c r="AQ134" s="60" t="s">
        <v>287</v>
      </c>
      <c r="AR134" s="60" t="s">
        <v>288</v>
      </c>
      <c r="AS134" s="60" t="s">
        <v>289</v>
      </c>
      <c r="AT134" s="60" t="s">
        <v>290</v>
      </c>
      <c r="AU134" s="60" t="s">
        <v>291</v>
      </c>
      <c r="AV134" s="60" t="s">
        <v>292</v>
      </c>
      <c r="AW134" s="60" t="s">
        <v>293</v>
      </c>
      <c r="AX134" s="60" t="s">
        <v>294</v>
      </c>
      <c r="AY134" s="60" t="s">
        <v>295</v>
      </c>
      <c r="AZ134" s="60" t="s">
        <v>296</v>
      </c>
      <c r="BA134" s="60" t="s">
        <v>297</v>
      </c>
      <c r="BB134" s="60" t="s">
        <v>298</v>
      </c>
      <c r="BC134" s="60" t="s">
        <v>299</v>
      </c>
      <c r="BD134" s="60" t="s">
        <v>300</v>
      </c>
      <c r="BE134" s="60" t="s">
        <v>301</v>
      </c>
      <c r="BF134" s="60" t="s">
        <v>302</v>
      </c>
      <c r="BG134" s="60" t="s">
        <v>303</v>
      </c>
      <c r="BH134" s="60" t="s">
        <v>304</v>
      </c>
      <c r="BI134" s="60" t="s">
        <v>305</v>
      </c>
      <c r="BJ134" s="60" t="s">
        <v>306</v>
      </c>
      <c r="BK134" s="60" t="s">
        <v>307</v>
      </c>
      <c r="BL134" s="60" t="s">
        <v>308</v>
      </c>
      <c r="BM134" s="60" t="s">
        <v>309</v>
      </c>
      <c r="BN134" s="60" t="s">
        <v>310</v>
      </c>
      <c r="BO134" s="60" t="s">
        <v>311</v>
      </c>
      <c r="BP134" s="60" t="s">
        <v>312</v>
      </c>
      <c r="BQ134" s="60" t="s">
        <v>313</v>
      </c>
      <c r="BR134" s="60" t="s">
        <v>314</v>
      </c>
      <c r="BS134" s="60" t="s">
        <v>315</v>
      </c>
      <c r="BT134" s="60" t="s">
        <v>316</v>
      </c>
      <c r="BU134" s="60" t="s">
        <v>317</v>
      </c>
      <c r="BV134" s="60" t="s">
        <v>318</v>
      </c>
      <c r="BW134" s="60" t="s">
        <v>319</v>
      </c>
      <c r="BX134" s="60" t="s">
        <v>320</v>
      </c>
      <c r="BY134" s="60" t="s">
        <v>321</v>
      </c>
      <c r="BZ134" s="60" t="s">
        <v>322</v>
      </c>
      <c r="CA134" s="60" t="s">
        <v>323</v>
      </c>
      <c r="CB134" s="60" t="s">
        <v>324</v>
      </c>
      <c r="CC134" s="60" t="s">
        <v>325</v>
      </c>
      <c r="CD134" s="60" t="s">
        <v>326</v>
      </c>
      <c r="CE134" s="60" t="s">
        <v>327</v>
      </c>
      <c r="CF134" s="60" t="s">
        <v>328</v>
      </c>
      <c r="CG134" s="60" t="s">
        <v>329</v>
      </c>
      <c r="CH134" s="60" t="s">
        <v>330</v>
      </c>
      <c r="CI134" s="60" t="s">
        <v>331</v>
      </c>
      <c r="CJ134" s="60" t="s">
        <v>332</v>
      </c>
      <c r="CK134" s="60" t="s">
        <v>333</v>
      </c>
      <c r="CL134" s="60" t="s">
        <v>334</v>
      </c>
      <c r="CM134" s="60" t="s">
        <v>335</v>
      </c>
      <c r="CN134" s="60" t="s">
        <v>336</v>
      </c>
      <c r="CO134" s="60" t="s">
        <v>337</v>
      </c>
      <c r="CP134" s="60" t="s">
        <v>338</v>
      </c>
      <c r="CQ134" s="60" t="s">
        <v>339</v>
      </c>
      <c r="CR134" s="60" t="s">
        <v>340</v>
      </c>
      <c r="CS134" s="60" t="s">
        <v>341</v>
      </c>
      <c r="CT134" s="60" t="s">
        <v>342</v>
      </c>
      <c r="CU134" s="60" t="s">
        <v>343</v>
      </c>
      <c r="CV134" s="60" t="s">
        <v>344</v>
      </c>
      <c r="CW134" s="60" t="s">
        <v>345</v>
      </c>
      <c r="CX134" s="60" t="s">
        <v>346</v>
      </c>
      <c r="CY134" s="60" t="s">
        <v>347</v>
      </c>
      <c r="CZ134" s="60" t="s">
        <v>348</v>
      </c>
      <c r="DA134" s="60" t="s">
        <v>349</v>
      </c>
      <c r="DB134" s="60" t="s">
        <v>350</v>
      </c>
      <c r="DC134" s="60" t="s">
        <v>351</v>
      </c>
      <c r="DD134" s="60" t="s">
        <v>352</v>
      </c>
      <c r="DE134" s="60" t="s">
        <v>353</v>
      </c>
      <c r="DF134" s="60" t="s">
        <v>354</v>
      </c>
      <c r="DG134" s="60" t="s">
        <v>355</v>
      </c>
      <c r="DH134" s="60" t="s">
        <v>356</v>
      </c>
      <c r="DI134" s="60" t="s">
        <v>357</v>
      </c>
      <c r="DJ134" s="60" t="s">
        <v>358</v>
      </c>
      <c r="DK134" s="60" t="s">
        <v>359</v>
      </c>
      <c r="DL134" s="60" t="s">
        <v>360</v>
      </c>
      <c r="DM134" s="60" t="s">
        <v>361</v>
      </c>
      <c r="DN134" s="60" t="s">
        <v>362</v>
      </c>
      <c r="DO134" s="60" t="s">
        <v>208</v>
      </c>
      <c r="DP134" s="60" t="s">
        <v>363</v>
      </c>
      <c r="DQ134" s="60" t="s">
        <v>364</v>
      </c>
      <c r="DR134"/>
    </row>
    <row r="135" s="41" customFormat="1" spans="1:122">
      <c r="A135" s="43" t="s">
        <v>441</v>
      </c>
      <c r="B135" s="75">
        <v>44874</v>
      </c>
      <c r="C135" s="75">
        <v>44874</v>
      </c>
      <c r="D135" s="76" t="s">
        <v>972</v>
      </c>
      <c r="E135" s="76" t="s">
        <v>366</v>
      </c>
      <c r="F135" s="76" t="s">
        <v>367</v>
      </c>
      <c r="G135" s="76" t="s">
        <v>368</v>
      </c>
      <c r="H135" s="77">
        <v>1</v>
      </c>
      <c r="I135" s="77">
        <v>0</v>
      </c>
      <c r="J135" s="76" t="s">
        <v>234</v>
      </c>
      <c r="K135" s="76" t="s">
        <v>369</v>
      </c>
      <c r="L135" s="76" t="s">
        <v>369</v>
      </c>
      <c r="M135" s="75">
        <v>44874</v>
      </c>
      <c r="N135" s="76" t="s">
        <v>973</v>
      </c>
      <c r="O135" s="76" t="s">
        <v>366</v>
      </c>
      <c r="P135" s="77">
        <v>0</v>
      </c>
      <c r="Q135" s="76" t="s">
        <v>643</v>
      </c>
      <c r="R135" s="76" t="s">
        <v>644</v>
      </c>
      <c r="S135" s="77">
        <v>87</v>
      </c>
      <c r="T135" s="76" t="s">
        <v>645</v>
      </c>
      <c r="U135" s="77">
        <v>2</v>
      </c>
      <c r="V135" s="76" t="s">
        <v>368</v>
      </c>
      <c r="W135" s="76" t="s">
        <v>374</v>
      </c>
      <c r="X135" s="76" t="s">
        <v>234</v>
      </c>
      <c r="Y135" s="76" t="s">
        <v>375</v>
      </c>
      <c r="Z135" s="76" t="s">
        <v>376</v>
      </c>
      <c r="AA135" s="76" t="s">
        <v>377</v>
      </c>
      <c r="AB135" s="76" t="s">
        <v>378</v>
      </c>
      <c r="AC135" s="77">
        <v>87</v>
      </c>
      <c r="AD135" s="76" t="s">
        <v>379</v>
      </c>
      <c r="AE135" s="102">
        <v>44875.0729166667</v>
      </c>
      <c r="AF135" s="76" t="s">
        <v>380</v>
      </c>
      <c r="AG135" s="76" t="s">
        <v>381</v>
      </c>
      <c r="AH135" s="76" t="s">
        <v>212</v>
      </c>
      <c r="AI135" s="76" t="s">
        <v>213</v>
      </c>
      <c r="AJ135" s="76" t="s">
        <v>210</v>
      </c>
      <c r="AK135" s="76" t="s">
        <v>366</v>
      </c>
      <c r="AL135" s="76" t="s">
        <v>382</v>
      </c>
      <c r="AM135" s="76" t="s">
        <v>366</v>
      </c>
      <c r="AN135" s="76" t="s">
        <v>233</v>
      </c>
      <c r="AO135" s="76" t="s">
        <v>366</v>
      </c>
      <c r="AP135" s="76" t="s">
        <v>379</v>
      </c>
      <c r="AQ135" s="76" t="s">
        <v>379</v>
      </c>
      <c r="AR135" s="76" t="s">
        <v>383</v>
      </c>
      <c r="AS135" s="76" t="s">
        <v>366</v>
      </c>
      <c r="AT135" s="76" t="s">
        <v>366</v>
      </c>
      <c r="AU135" s="77">
        <v>0</v>
      </c>
      <c r="AV135" s="76" t="s">
        <v>366</v>
      </c>
      <c r="AW135" s="76" t="s">
        <v>366</v>
      </c>
      <c r="AX135" s="76" t="s">
        <v>366</v>
      </c>
      <c r="AY135" s="76" t="s">
        <v>974</v>
      </c>
      <c r="AZ135" s="76" t="s">
        <v>975</v>
      </c>
      <c r="BA135" s="76" t="s">
        <v>232</v>
      </c>
      <c r="BB135" s="76" t="s">
        <v>379</v>
      </c>
      <c r="BC135" s="76" t="s">
        <v>382</v>
      </c>
      <c r="BD135" s="76" t="s">
        <v>976</v>
      </c>
      <c r="BE135" s="76" t="s">
        <v>382</v>
      </c>
      <c r="BF135" s="76" t="s">
        <v>387</v>
      </c>
      <c r="BG135" s="76" t="s">
        <v>387</v>
      </c>
      <c r="BH135" s="76" t="s">
        <v>240</v>
      </c>
      <c r="BI135" s="76" t="s">
        <v>234</v>
      </c>
      <c r="BJ135" s="76" t="s">
        <v>234</v>
      </c>
      <c r="BK135" s="76" t="s">
        <v>234</v>
      </c>
      <c r="BL135" s="76" t="s">
        <v>234</v>
      </c>
      <c r="BM135" s="76" t="s">
        <v>399</v>
      </c>
      <c r="BN135" s="76" t="s">
        <v>399</v>
      </c>
      <c r="BO135" s="76" t="s">
        <v>399</v>
      </c>
      <c r="BP135" s="76" t="s">
        <v>366</v>
      </c>
      <c r="BQ135" s="76" t="s">
        <v>366</v>
      </c>
      <c r="BR135" s="76" t="s">
        <v>366</v>
      </c>
      <c r="BS135" s="76" t="s">
        <v>388</v>
      </c>
      <c r="BT135" s="76" t="s">
        <v>382</v>
      </c>
      <c r="BU135" s="76" t="s">
        <v>388</v>
      </c>
      <c r="BV135" s="76" t="s">
        <v>382</v>
      </c>
      <c r="BW135" s="76" t="s">
        <v>523</v>
      </c>
      <c r="BX135" s="76" t="s">
        <v>382</v>
      </c>
      <c r="BY135" s="77">
        <v>1</v>
      </c>
      <c r="BZ135" s="77">
        <v>78487</v>
      </c>
      <c r="CA135" s="77">
        <v>0</v>
      </c>
      <c r="CB135" s="77">
        <v>18</v>
      </c>
      <c r="CC135" s="77">
        <v>6</v>
      </c>
      <c r="CD135" s="76" t="s">
        <v>977</v>
      </c>
      <c r="CE135" s="102">
        <v>45082.3913773148</v>
      </c>
      <c r="CF135" s="75" t="s">
        <v>389</v>
      </c>
      <c r="CG135" s="103">
        <v>45082.3891774306</v>
      </c>
      <c r="CH135" s="104">
        <v>0.389166666666667</v>
      </c>
      <c r="CI135" s="75" t="s">
        <v>389</v>
      </c>
      <c r="CJ135" s="76" t="s">
        <v>390</v>
      </c>
      <c r="CK135" s="76" t="s">
        <v>234</v>
      </c>
      <c r="CL135" s="76" t="s">
        <v>234</v>
      </c>
      <c r="CM135" s="76" t="s">
        <v>225</v>
      </c>
      <c r="CN135" s="76" t="s">
        <v>225</v>
      </c>
      <c r="CO135" s="76" t="s">
        <v>225</v>
      </c>
      <c r="CP135" s="76" t="s">
        <v>225</v>
      </c>
      <c r="CQ135" s="76" t="s">
        <v>978</v>
      </c>
      <c r="CR135" s="76" t="s">
        <v>225</v>
      </c>
      <c r="CS135" s="76" t="s">
        <v>225</v>
      </c>
      <c r="CT135" s="76" t="s">
        <v>225</v>
      </c>
      <c r="CU135" s="76" t="s">
        <v>234</v>
      </c>
      <c r="CV135" s="76" t="s">
        <v>225</v>
      </c>
      <c r="CW135" s="76" t="s">
        <v>234</v>
      </c>
      <c r="CX135" s="76" t="s">
        <v>234</v>
      </c>
      <c r="CY135" s="76" t="s">
        <v>225</v>
      </c>
      <c r="CZ135" s="76" t="s">
        <v>234</v>
      </c>
      <c r="DA135" s="76" t="s">
        <v>234</v>
      </c>
      <c r="DB135" s="76" t="s">
        <v>225</v>
      </c>
      <c r="DC135" s="76" t="s">
        <v>234</v>
      </c>
      <c r="DD135" s="76" t="s">
        <v>234</v>
      </c>
      <c r="DE135" s="76" t="s">
        <v>234</v>
      </c>
      <c r="DF135" s="76" t="s">
        <v>234</v>
      </c>
      <c r="DG135" s="76" t="s">
        <v>225</v>
      </c>
      <c r="DH135" s="76" t="s">
        <v>234</v>
      </c>
      <c r="DI135" s="76" t="s">
        <v>225</v>
      </c>
      <c r="DJ135" s="76" t="s">
        <v>225</v>
      </c>
      <c r="DK135" s="76" t="s">
        <v>225</v>
      </c>
      <c r="DL135" s="76" t="s">
        <v>382</v>
      </c>
      <c r="DM135" s="76" t="s">
        <v>382</v>
      </c>
      <c r="DN135" s="76" t="s">
        <v>382</v>
      </c>
      <c r="DO135" s="103">
        <v>45082.3913504167</v>
      </c>
      <c r="DP135" s="103">
        <v>45082.3891774306</v>
      </c>
      <c r="DQ135" s="76" t="s">
        <v>979</v>
      </c>
      <c r="DR135"/>
    </row>
    <row r="136" s="41" customFormat="1" spans="1:122">
      <c r="A136" s="43" t="s">
        <v>442</v>
      </c>
      <c r="B136" s="45">
        <v>44874</v>
      </c>
      <c r="C136" s="45">
        <v>44874</v>
      </c>
      <c r="D136" s="46" t="s">
        <v>972</v>
      </c>
      <c r="E136" s="46" t="s">
        <v>366</v>
      </c>
      <c r="F136" s="46" t="s">
        <v>367</v>
      </c>
      <c r="G136" s="46" t="s">
        <v>368</v>
      </c>
      <c r="H136" s="47">
        <v>1</v>
      </c>
      <c r="I136" s="47">
        <v>0</v>
      </c>
      <c r="J136" s="46" t="s">
        <v>234</v>
      </c>
      <c r="K136" s="46" t="s">
        <v>369</v>
      </c>
      <c r="L136" s="46" t="s">
        <v>369</v>
      </c>
      <c r="M136" s="45">
        <v>44874</v>
      </c>
      <c r="N136" s="46" t="s">
        <v>973</v>
      </c>
      <c r="O136" s="46" t="s">
        <v>366</v>
      </c>
      <c r="P136" s="47">
        <v>0</v>
      </c>
      <c r="Q136" s="46" t="s">
        <v>643</v>
      </c>
      <c r="R136" s="46" t="s">
        <v>644</v>
      </c>
      <c r="S136" s="47">
        <v>87</v>
      </c>
      <c r="T136" s="46" t="s">
        <v>645</v>
      </c>
      <c r="U136" s="47">
        <v>2</v>
      </c>
      <c r="V136" s="46" t="s">
        <v>368</v>
      </c>
      <c r="W136" s="46" t="s">
        <v>374</v>
      </c>
      <c r="X136" s="46" t="s">
        <v>234</v>
      </c>
      <c r="Y136" s="46" t="s">
        <v>375</v>
      </c>
      <c r="Z136" s="46" t="s">
        <v>376</v>
      </c>
      <c r="AA136" s="46" t="s">
        <v>377</v>
      </c>
      <c r="AB136" s="46" t="s">
        <v>378</v>
      </c>
      <c r="AC136" s="47">
        <v>87</v>
      </c>
      <c r="AD136" s="46" t="s">
        <v>379</v>
      </c>
      <c r="AE136" s="62">
        <v>44875.0729166667</v>
      </c>
      <c r="AF136" s="46" t="s">
        <v>380</v>
      </c>
      <c r="AG136" s="46" t="s">
        <v>381</v>
      </c>
      <c r="AH136" s="46" t="s">
        <v>212</v>
      </c>
      <c r="AI136" s="46" t="s">
        <v>213</v>
      </c>
      <c r="AJ136" s="46" t="s">
        <v>210</v>
      </c>
      <c r="AK136" s="46" t="s">
        <v>366</v>
      </c>
      <c r="AL136" s="46" t="s">
        <v>382</v>
      </c>
      <c r="AM136" s="46" t="s">
        <v>366</v>
      </c>
      <c r="AN136" s="46" t="s">
        <v>233</v>
      </c>
      <c r="AO136" s="46" t="s">
        <v>366</v>
      </c>
      <c r="AP136" s="46" t="s">
        <v>379</v>
      </c>
      <c r="AQ136" s="46" t="s">
        <v>379</v>
      </c>
      <c r="AR136" s="46" t="s">
        <v>383</v>
      </c>
      <c r="AS136" s="46" t="s">
        <v>366</v>
      </c>
      <c r="AT136" s="46" t="s">
        <v>366</v>
      </c>
      <c r="AU136" s="47">
        <v>0</v>
      </c>
      <c r="AV136" s="46" t="s">
        <v>366</v>
      </c>
      <c r="AW136" s="46" t="s">
        <v>366</v>
      </c>
      <c r="AX136" s="46" t="s">
        <v>366</v>
      </c>
      <c r="AY136" s="46" t="s">
        <v>974</v>
      </c>
      <c r="AZ136" s="46" t="s">
        <v>975</v>
      </c>
      <c r="BA136" s="46" t="s">
        <v>232</v>
      </c>
      <c r="BB136" s="46" t="s">
        <v>379</v>
      </c>
      <c r="BC136" s="46" t="s">
        <v>382</v>
      </c>
      <c r="BD136" s="46" t="s">
        <v>976</v>
      </c>
      <c r="BE136" s="46" t="s">
        <v>382</v>
      </c>
      <c r="BF136" s="46" t="s">
        <v>387</v>
      </c>
      <c r="BG136" s="46" t="s">
        <v>387</v>
      </c>
      <c r="BH136" s="46" t="s">
        <v>240</v>
      </c>
      <c r="BI136" s="46" t="s">
        <v>234</v>
      </c>
      <c r="BJ136" s="46" t="s">
        <v>234</v>
      </c>
      <c r="BK136" s="46" t="s">
        <v>234</v>
      </c>
      <c r="BL136" s="46" t="s">
        <v>234</v>
      </c>
      <c r="BM136" s="46" t="s">
        <v>399</v>
      </c>
      <c r="BN136" s="46" t="s">
        <v>399</v>
      </c>
      <c r="BO136" s="46" t="s">
        <v>399</v>
      </c>
      <c r="BP136" s="46" t="s">
        <v>366</v>
      </c>
      <c r="BQ136" s="46" t="s">
        <v>366</v>
      </c>
      <c r="BR136" s="46" t="s">
        <v>366</v>
      </c>
      <c r="BS136" s="46" t="s">
        <v>388</v>
      </c>
      <c r="BT136" s="46" t="s">
        <v>382</v>
      </c>
      <c r="BU136" s="46" t="s">
        <v>388</v>
      </c>
      <c r="BV136" s="46" t="s">
        <v>382</v>
      </c>
      <c r="BW136" s="46" t="s">
        <v>523</v>
      </c>
      <c r="BX136" s="46" t="s">
        <v>382</v>
      </c>
      <c r="BY136" s="47">
        <v>17</v>
      </c>
      <c r="BZ136" s="47">
        <v>78487</v>
      </c>
      <c r="CA136" s="47">
        <v>0</v>
      </c>
      <c r="CB136" s="47">
        <v>39</v>
      </c>
      <c r="CC136" s="47">
        <v>12</v>
      </c>
      <c r="CD136" s="46" t="s">
        <v>219</v>
      </c>
      <c r="CE136" s="62">
        <v>45084.5232407407</v>
      </c>
      <c r="CF136" s="45" t="s">
        <v>389</v>
      </c>
      <c r="CG136" s="66">
        <v>45084.5203027894</v>
      </c>
      <c r="CH136" s="67">
        <v>0.520300925925926</v>
      </c>
      <c r="CI136" s="45" t="s">
        <v>389</v>
      </c>
      <c r="CJ136" s="46" t="s">
        <v>390</v>
      </c>
      <c r="CK136" s="46" t="s">
        <v>234</v>
      </c>
      <c r="CL136" s="46" t="s">
        <v>234</v>
      </c>
      <c r="CM136" s="46" t="s">
        <v>225</v>
      </c>
      <c r="CN136" s="46" t="s">
        <v>225</v>
      </c>
      <c r="CO136" s="46" t="s">
        <v>366</v>
      </c>
      <c r="CP136" s="46" t="s">
        <v>225</v>
      </c>
      <c r="CQ136" s="46" t="s">
        <v>391</v>
      </c>
      <c r="CR136" s="46" t="s">
        <v>225</v>
      </c>
      <c r="CS136" s="46" t="s">
        <v>225</v>
      </c>
      <c r="CT136" s="46" t="s">
        <v>234</v>
      </c>
      <c r="CU136" s="46" t="s">
        <v>234</v>
      </c>
      <c r="CV136" s="46" t="s">
        <v>225</v>
      </c>
      <c r="CW136" s="46" t="s">
        <v>234</v>
      </c>
      <c r="CX136" s="46" t="s">
        <v>234</v>
      </c>
      <c r="CY136" s="46" t="s">
        <v>225</v>
      </c>
      <c r="CZ136" s="46" t="s">
        <v>234</v>
      </c>
      <c r="DA136" s="46" t="s">
        <v>234</v>
      </c>
      <c r="DB136" s="46" t="s">
        <v>225</v>
      </c>
      <c r="DC136" s="46" t="s">
        <v>234</v>
      </c>
      <c r="DD136" s="46" t="s">
        <v>234</v>
      </c>
      <c r="DE136" s="46" t="s">
        <v>234</v>
      </c>
      <c r="DF136" s="46" t="s">
        <v>234</v>
      </c>
      <c r="DG136" s="46" t="s">
        <v>225</v>
      </c>
      <c r="DH136" s="46" t="s">
        <v>234</v>
      </c>
      <c r="DI136" s="46" t="s">
        <v>225</v>
      </c>
      <c r="DJ136" s="46" t="s">
        <v>225</v>
      </c>
      <c r="DK136" s="46" t="s">
        <v>225</v>
      </c>
      <c r="DL136" s="46" t="s">
        <v>382</v>
      </c>
      <c r="DM136" s="46" t="s">
        <v>382</v>
      </c>
      <c r="DN136" s="46" t="s">
        <v>382</v>
      </c>
      <c r="DO136" s="66">
        <v>45084.5203027894</v>
      </c>
      <c r="DP136" s="66">
        <v>45084.5203027894</v>
      </c>
      <c r="DQ136" s="46" t="s">
        <v>979</v>
      </c>
      <c r="DR136"/>
    </row>
    <row r="137" s="41" customFormat="1" spans="1:122">
      <c r="A137" s="43"/>
      <c r="B137" s="61" t="str">
        <f t="shared" ref="B137:BM137" si="8">IF(B135&lt;&gt;B136,"差異あり","")</f>
        <v/>
      </c>
      <c r="C137" s="61" t="str">
        <f t="shared" si="8"/>
        <v/>
      </c>
      <c r="D137" s="61" t="str">
        <f t="shared" si="8"/>
        <v/>
      </c>
      <c r="E137" s="61" t="str">
        <f t="shared" si="8"/>
        <v/>
      </c>
      <c r="F137" s="61" t="str">
        <f t="shared" si="8"/>
        <v/>
      </c>
      <c r="G137" s="61" t="str">
        <f t="shared" si="8"/>
        <v/>
      </c>
      <c r="H137" s="61" t="str">
        <f t="shared" si="8"/>
        <v/>
      </c>
      <c r="I137" s="61" t="str">
        <f t="shared" si="8"/>
        <v/>
      </c>
      <c r="J137" s="61" t="str">
        <f t="shared" si="8"/>
        <v/>
      </c>
      <c r="K137" s="61" t="str">
        <f t="shared" si="8"/>
        <v/>
      </c>
      <c r="L137" s="61" t="str">
        <f t="shared" si="8"/>
        <v/>
      </c>
      <c r="M137" s="61" t="str">
        <f t="shared" si="8"/>
        <v/>
      </c>
      <c r="N137" s="61" t="str">
        <f t="shared" si="8"/>
        <v/>
      </c>
      <c r="O137" s="61" t="str">
        <f t="shared" si="8"/>
        <v/>
      </c>
      <c r="P137" s="61" t="str">
        <f t="shared" si="8"/>
        <v/>
      </c>
      <c r="Q137" s="61" t="str">
        <f t="shared" si="8"/>
        <v/>
      </c>
      <c r="R137" s="61" t="str">
        <f t="shared" si="8"/>
        <v/>
      </c>
      <c r="S137" s="61" t="str">
        <f t="shared" si="8"/>
        <v/>
      </c>
      <c r="T137" s="61" t="str">
        <f t="shared" si="8"/>
        <v/>
      </c>
      <c r="U137" s="61" t="str">
        <f t="shared" si="8"/>
        <v/>
      </c>
      <c r="V137" s="61" t="str">
        <f t="shared" si="8"/>
        <v/>
      </c>
      <c r="W137" s="61" t="str">
        <f t="shared" si="8"/>
        <v/>
      </c>
      <c r="X137" s="61" t="str">
        <f t="shared" si="8"/>
        <v/>
      </c>
      <c r="Y137" s="61" t="str">
        <f t="shared" si="8"/>
        <v/>
      </c>
      <c r="Z137" s="61" t="str">
        <f t="shared" si="8"/>
        <v/>
      </c>
      <c r="AA137" s="61" t="str">
        <f t="shared" si="8"/>
        <v/>
      </c>
      <c r="AB137" s="61" t="str">
        <f t="shared" si="8"/>
        <v/>
      </c>
      <c r="AC137" s="61" t="str">
        <f t="shared" si="8"/>
        <v/>
      </c>
      <c r="AD137" s="61" t="str">
        <f t="shared" si="8"/>
        <v/>
      </c>
      <c r="AE137" s="61" t="str">
        <f t="shared" si="8"/>
        <v/>
      </c>
      <c r="AF137" s="61" t="str">
        <f t="shared" si="8"/>
        <v/>
      </c>
      <c r="AG137" s="61" t="str">
        <f t="shared" si="8"/>
        <v/>
      </c>
      <c r="AH137" s="61" t="str">
        <f t="shared" si="8"/>
        <v/>
      </c>
      <c r="AI137" s="61" t="str">
        <f t="shared" si="8"/>
        <v/>
      </c>
      <c r="AJ137" s="61" t="str">
        <f t="shared" si="8"/>
        <v/>
      </c>
      <c r="AK137" s="61" t="str">
        <f t="shared" si="8"/>
        <v/>
      </c>
      <c r="AL137" s="61" t="str">
        <f t="shared" si="8"/>
        <v/>
      </c>
      <c r="AM137" s="61" t="str">
        <f t="shared" si="8"/>
        <v/>
      </c>
      <c r="AN137" s="61" t="str">
        <f t="shared" si="8"/>
        <v/>
      </c>
      <c r="AO137" s="61" t="str">
        <f t="shared" si="8"/>
        <v/>
      </c>
      <c r="AP137" s="61" t="str">
        <f t="shared" si="8"/>
        <v/>
      </c>
      <c r="AQ137" s="61" t="str">
        <f t="shared" si="8"/>
        <v/>
      </c>
      <c r="AR137" s="61" t="str">
        <f t="shared" si="8"/>
        <v/>
      </c>
      <c r="AS137" s="61" t="str">
        <f t="shared" si="8"/>
        <v/>
      </c>
      <c r="AT137" s="61" t="str">
        <f t="shared" si="8"/>
        <v/>
      </c>
      <c r="AU137" s="61" t="str">
        <f t="shared" si="8"/>
        <v/>
      </c>
      <c r="AV137" s="61" t="str">
        <f t="shared" si="8"/>
        <v/>
      </c>
      <c r="AW137" s="61" t="str">
        <f t="shared" si="8"/>
        <v/>
      </c>
      <c r="AX137" s="61" t="str">
        <f t="shared" si="8"/>
        <v/>
      </c>
      <c r="AY137" s="61" t="str">
        <f t="shared" si="8"/>
        <v/>
      </c>
      <c r="AZ137" s="61" t="str">
        <f t="shared" si="8"/>
        <v/>
      </c>
      <c r="BA137" s="61" t="str">
        <f t="shared" si="8"/>
        <v/>
      </c>
      <c r="BB137" s="61" t="str">
        <f t="shared" si="8"/>
        <v/>
      </c>
      <c r="BC137" s="61" t="str">
        <f t="shared" si="8"/>
        <v/>
      </c>
      <c r="BD137" s="61" t="str">
        <f t="shared" si="8"/>
        <v/>
      </c>
      <c r="BE137" s="61" t="str">
        <f t="shared" si="8"/>
        <v/>
      </c>
      <c r="BF137" s="61" t="str">
        <f t="shared" si="8"/>
        <v/>
      </c>
      <c r="BG137" s="61" t="str">
        <f t="shared" si="8"/>
        <v/>
      </c>
      <c r="BH137" s="61" t="str">
        <f t="shared" si="8"/>
        <v/>
      </c>
      <c r="BI137" s="61" t="str">
        <f t="shared" si="8"/>
        <v/>
      </c>
      <c r="BJ137" s="61" t="str">
        <f t="shared" si="8"/>
        <v/>
      </c>
      <c r="BK137" s="61" t="str">
        <f t="shared" si="8"/>
        <v/>
      </c>
      <c r="BL137" s="61" t="str">
        <f t="shared" si="8"/>
        <v/>
      </c>
      <c r="BM137" s="61" t="str">
        <f t="shared" si="8"/>
        <v/>
      </c>
      <c r="BN137" s="61" t="str">
        <f t="shared" ref="BN137:DQ137" si="9">IF(BN135&lt;&gt;BN136,"差異あり","")</f>
        <v/>
      </c>
      <c r="BO137" s="61" t="str">
        <f t="shared" si="9"/>
        <v/>
      </c>
      <c r="BP137" s="61" t="str">
        <f t="shared" si="9"/>
        <v/>
      </c>
      <c r="BQ137" s="61" t="str">
        <f t="shared" si="9"/>
        <v/>
      </c>
      <c r="BR137" s="61" t="str">
        <f t="shared" si="9"/>
        <v/>
      </c>
      <c r="BS137" s="61" t="str">
        <f t="shared" si="9"/>
        <v/>
      </c>
      <c r="BT137" s="61" t="str">
        <f t="shared" si="9"/>
        <v/>
      </c>
      <c r="BU137" s="61" t="str">
        <f t="shared" si="9"/>
        <v/>
      </c>
      <c r="BV137" s="61" t="str">
        <f t="shared" si="9"/>
        <v/>
      </c>
      <c r="BW137" s="61" t="str">
        <f t="shared" si="9"/>
        <v/>
      </c>
      <c r="BX137" s="61" t="str">
        <f t="shared" si="9"/>
        <v/>
      </c>
      <c r="BY137" s="61" t="str">
        <f t="shared" si="9"/>
        <v>差異あり</v>
      </c>
      <c r="BZ137" s="61" t="str">
        <f t="shared" si="9"/>
        <v/>
      </c>
      <c r="CA137" s="61" t="str">
        <f t="shared" si="9"/>
        <v/>
      </c>
      <c r="CB137" s="61" t="str">
        <f t="shared" si="9"/>
        <v>差異あり</v>
      </c>
      <c r="CC137" s="61" t="str">
        <f t="shared" si="9"/>
        <v>差異あり</v>
      </c>
      <c r="CD137" s="61" t="str">
        <f t="shared" si="9"/>
        <v>差異あり</v>
      </c>
      <c r="CE137" s="61" t="str">
        <f t="shared" si="9"/>
        <v>差異あり</v>
      </c>
      <c r="CF137" s="61" t="str">
        <f t="shared" si="9"/>
        <v/>
      </c>
      <c r="CG137" s="61" t="str">
        <f t="shared" si="9"/>
        <v>差異あり</v>
      </c>
      <c r="CH137" s="61" t="str">
        <f t="shared" si="9"/>
        <v>差異あり</v>
      </c>
      <c r="CI137" s="61" t="str">
        <f t="shared" si="9"/>
        <v/>
      </c>
      <c r="CJ137" s="61" t="str">
        <f t="shared" si="9"/>
        <v/>
      </c>
      <c r="CK137" s="61" t="str">
        <f t="shared" si="9"/>
        <v/>
      </c>
      <c r="CL137" s="61" t="str">
        <f t="shared" si="9"/>
        <v/>
      </c>
      <c r="CM137" s="61" t="str">
        <f t="shared" si="9"/>
        <v/>
      </c>
      <c r="CN137" s="61" t="str">
        <f t="shared" si="9"/>
        <v/>
      </c>
      <c r="CO137" s="61" t="str">
        <f t="shared" si="9"/>
        <v>差異あり</v>
      </c>
      <c r="CP137" s="61" t="str">
        <f t="shared" si="9"/>
        <v/>
      </c>
      <c r="CQ137" s="61" t="str">
        <f t="shared" si="9"/>
        <v>差異あり</v>
      </c>
      <c r="CR137" s="61" t="str">
        <f t="shared" si="9"/>
        <v/>
      </c>
      <c r="CS137" s="61" t="str">
        <f t="shared" si="9"/>
        <v/>
      </c>
      <c r="CT137" s="61" t="str">
        <f t="shared" si="9"/>
        <v>差異あり</v>
      </c>
      <c r="CU137" s="61" t="str">
        <f t="shared" si="9"/>
        <v/>
      </c>
      <c r="CV137" s="61" t="str">
        <f t="shared" si="9"/>
        <v/>
      </c>
      <c r="CW137" s="61" t="str">
        <f t="shared" si="9"/>
        <v/>
      </c>
      <c r="CX137" s="61" t="str">
        <f t="shared" si="9"/>
        <v/>
      </c>
      <c r="CY137" s="61" t="str">
        <f t="shared" si="9"/>
        <v/>
      </c>
      <c r="CZ137" s="61" t="str">
        <f t="shared" si="9"/>
        <v/>
      </c>
      <c r="DA137" s="61" t="str">
        <f t="shared" si="9"/>
        <v/>
      </c>
      <c r="DB137" s="61" t="str">
        <f t="shared" si="9"/>
        <v/>
      </c>
      <c r="DC137" s="61" t="str">
        <f t="shared" si="9"/>
        <v/>
      </c>
      <c r="DD137" s="61" t="str">
        <f t="shared" si="9"/>
        <v/>
      </c>
      <c r="DE137" s="61" t="str">
        <f t="shared" si="9"/>
        <v/>
      </c>
      <c r="DF137" s="61" t="str">
        <f t="shared" si="9"/>
        <v/>
      </c>
      <c r="DG137" s="61" t="str">
        <f t="shared" si="9"/>
        <v/>
      </c>
      <c r="DH137" s="61" t="str">
        <f t="shared" si="9"/>
        <v/>
      </c>
      <c r="DI137" s="61" t="str">
        <f t="shared" si="9"/>
        <v/>
      </c>
      <c r="DJ137" s="61" t="str">
        <f t="shared" si="9"/>
        <v/>
      </c>
      <c r="DK137" s="61" t="str">
        <f t="shared" si="9"/>
        <v/>
      </c>
      <c r="DL137" s="61" t="str">
        <f t="shared" si="9"/>
        <v/>
      </c>
      <c r="DM137" s="61" t="str">
        <f t="shared" si="9"/>
        <v/>
      </c>
      <c r="DN137" s="61" t="str">
        <f t="shared" si="9"/>
        <v/>
      </c>
      <c r="DO137" s="61" t="str">
        <f t="shared" si="9"/>
        <v>差異あり</v>
      </c>
      <c r="DP137" s="61" t="str">
        <f t="shared" si="9"/>
        <v>差異あり</v>
      </c>
      <c r="DQ137" s="61" t="str">
        <f t="shared" si="9"/>
        <v/>
      </c>
      <c r="DR137" s="43"/>
    </row>
    <row r="138" s="41" customFormat="1" spans="1:122">
      <c r="A138" s="43"/>
      <c r="DR138" s="43"/>
    </row>
    <row r="139" s="41" customFormat="1" spans="1:122">
      <c r="A139" s="43"/>
      <c r="B139" s="43" t="s">
        <v>437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972</v>
      </c>
      <c r="E141" s="76" t="s">
        <v>366</v>
      </c>
      <c r="F141" s="76" t="s">
        <v>367</v>
      </c>
      <c r="G141" s="76" t="s">
        <v>393</v>
      </c>
      <c r="H141" s="77">
        <v>1</v>
      </c>
      <c r="I141" s="77">
        <v>0</v>
      </c>
      <c r="J141" s="76" t="s">
        <v>234</v>
      </c>
      <c r="K141" s="76" t="s">
        <v>369</v>
      </c>
      <c r="L141" s="76" t="s">
        <v>369</v>
      </c>
      <c r="M141" s="75">
        <v>44874</v>
      </c>
      <c r="N141" s="76" t="s">
        <v>973</v>
      </c>
      <c r="O141" s="76" t="s">
        <v>366</v>
      </c>
      <c r="P141" s="77">
        <v>0</v>
      </c>
      <c r="Q141" s="76" t="s">
        <v>643</v>
      </c>
      <c r="R141" s="76" t="s">
        <v>644</v>
      </c>
      <c r="S141" s="77">
        <v>87</v>
      </c>
      <c r="T141" s="76" t="s">
        <v>645</v>
      </c>
      <c r="U141" s="77">
        <v>2</v>
      </c>
      <c r="V141" s="76" t="s">
        <v>393</v>
      </c>
      <c r="W141" s="76" t="s">
        <v>374</v>
      </c>
      <c r="X141" s="76" t="s">
        <v>234</v>
      </c>
      <c r="Y141" s="76" t="s">
        <v>375</v>
      </c>
      <c r="Z141" s="76" t="s">
        <v>376</v>
      </c>
      <c r="AA141" s="76" t="s">
        <v>377</v>
      </c>
      <c r="AB141" s="76" t="s">
        <v>409</v>
      </c>
      <c r="AC141" s="77">
        <v>87</v>
      </c>
      <c r="AD141" s="76" t="s">
        <v>379</v>
      </c>
      <c r="AE141" s="102">
        <v>44875.0729166667</v>
      </c>
      <c r="AF141" s="76" t="s">
        <v>395</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980</v>
      </c>
      <c r="AZ141" s="76" t="s">
        <v>981</v>
      </c>
      <c r="BA141" s="76" t="s">
        <v>232</v>
      </c>
      <c r="BB141" s="76" t="s">
        <v>379</v>
      </c>
      <c r="BC141" s="76" t="s">
        <v>382</v>
      </c>
      <c r="BD141" s="76" t="s">
        <v>982</v>
      </c>
      <c r="BE141" s="76" t="s">
        <v>382</v>
      </c>
      <c r="BF141" s="76" t="s">
        <v>387</v>
      </c>
      <c r="BG141" s="76" t="s">
        <v>387</v>
      </c>
      <c r="BH141" s="76" t="s">
        <v>240</v>
      </c>
      <c r="BI141" s="76" t="s">
        <v>234</v>
      </c>
      <c r="BJ141" s="76" t="s">
        <v>234</v>
      </c>
      <c r="BK141" s="76" t="s">
        <v>234</v>
      </c>
      <c r="BL141" s="76" t="s">
        <v>234</v>
      </c>
      <c r="BM141" s="76" t="s">
        <v>529</v>
      </c>
      <c r="BN141" s="76" t="s">
        <v>529</v>
      </c>
      <c r="BO141" s="76" t="s">
        <v>529</v>
      </c>
      <c r="BP141" s="76" t="s">
        <v>366</v>
      </c>
      <c r="BQ141" s="76" t="s">
        <v>366</v>
      </c>
      <c r="BR141" s="76" t="s">
        <v>366</v>
      </c>
      <c r="BS141" s="76" t="s">
        <v>388</v>
      </c>
      <c r="BT141" s="76" t="s">
        <v>382</v>
      </c>
      <c r="BU141" s="76" t="s">
        <v>388</v>
      </c>
      <c r="BV141" s="76" t="s">
        <v>382</v>
      </c>
      <c r="BW141" s="76" t="s">
        <v>523</v>
      </c>
      <c r="BX141" s="76" t="s">
        <v>382</v>
      </c>
      <c r="BY141" s="77">
        <v>1</v>
      </c>
      <c r="BZ141" s="77">
        <v>78487</v>
      </c>
      <c r="CA141" s="77">
        <v>0</v>
      </c>
      <c r="CB141" s="77">
        <v>9</v>
      </c>
      <c r="CC141" s="77">
        <v>17</v>
      </c>
      <c r="CD141" s="76" t="s">
        <v>977</v>
      </c>
      <c r="CE141" s="102">
        <v>45082.3913773148</v>
      </c>
      <c r="CF141" s="75" t="s">
        <v>389</v>
      </c>
      <c r="CG141" s="103">
        <v>45082.389177419</v>
      </c>
      <c r="CH141" s="104">
        <v>0.389166666666667</v>
      </c>
      <c r="CI141" s="75" t="s">
        <v>389</v>
      </c>
      <c r="CJ141" s="76" t="s">
        <v>390</v>
      </c>
      <c r="CK141" s="76" t="s">
        <v>234</v>
      </c>
      <c r="CL141" s="76" t="s">
        <v>234</v>
      </c>
      <c r="CM141" s="76" t="s">
        <v>225</v>
      </c>
      <c r="CN141" s="76" t="s">
        <v>225</v>
      </c>
      <c r="CO141" s="76" t="s">
        <v>225</v>
      </c>
      <c r="CP141" s="76" t="s">
        <v>225</v>
      </c>
      <c r="CQ141" s="76" t="s">
        <v>978</v>
      </c>
      <c r="CR141" s="76" t="s">
        <v>225</v>
      </c>
      <c r="CS141" s="76" t="s">
        <v>234</v>
      </c>
      <c r="CT141" s="76" t="s">
        <v>225</v>
      </c>
      <c r="CU141" s="76" t="s">
        <v>234</v>
      </c>
      <c r="CV141" s="76" t="s">
        <v>225</v>
      </c>
      <c r="CW141" s="76" t="s">
        <v>234</v>
      </c>
      <c r="CX141" s="76" t="s">
        <v>234</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45082.391351412</v>
      </c>
      <c r="DP141" s="103">
        <v>45082.389177419</v>
      </c>
      <c r="DQ141" s="76" t="s">
        <v>983</v>
      </c>
      <c r="DR141"/>
    </row>
    <row r="142" s="41" customFormat="1" spans="1:122">
      <c r="A142" s="43" t="s">
        <v>442</v>
      </c>
      <c r="B142" s="45">
        <v>44874</v>
      </c>
      <c r="C142" s="45">
        <v>44874</v>
      </c>
      <c r="D142" s="46" t="s">
        <v>972</v>
      </c>
      <c r="E142" s="46" t="s">
        <v>366</v>
      </c>
      <c r="F142" s="46" t="s">
        <v>367</v>
      </c>
      <c r="G142" s="46" t="s">
        <v>393</v>
      </c>
      <c r="H142" s="47">
        <v>1</v>
      </c>
      <c r="I142" s="47">
        <v>0</v>
      </c>
      <c r="J142" s="46" t="s">
        <v>234</v>
      </c>
      <c r="K142" s="46" t="s">
        <v>369</v>
      </c>
      <c r="L142" s="46" t="s">
        <v>369</v>
      </c>
      <c r="M142" s="45">
        <v>44874</v>
      </c>
      <c r="N142" s="46" t="s">
        <v>973</v>
      </c>
      <c r="O142" s="46" t="s">
        <v>366</v>
      </c>
      <c r="P142" s="47">
        <v>0</v>
      </c>
      <c r="Q142" s="46" t="s">
        <v>643</v>
      </c>
      <c r="R142" s="46" t="s">
        <v>644</v>
      </c>
      <c r="S142" s="47">
        <v>87</v>
      </c>
      <c r="T142" s="46" t="s">
        <v>645</v>
      </c>
      <c r="U142" s="47">
        <v>2</v>
      </c>
      <c r="V142" s="46" t="s">
        <v>393</v>
      </c>
      <c r="W142" s="46" t="s">
        <v>374</v>
      </c>
      <c r="X142" s="46" t="s">
        <v>234</v>
      </c>
      <c r="Y142" s="46" t="s">
        <v>375</v>
      </c>
      <c r="Z142" s="46" t="s">
        <v>376</v>
      </c>
      <c r="AA142" s="46" t="s">
        <v>377</v>
      </c>
      <c r="AB142" s="46" t="s">
        <v>409</v>
      </c>
      <c r="AC142" s="47">
        <v>87</v>
      </c>
      <c r="AD142" s="46" t="s">
        <v>379</v>
      </c>
      <c r="AE142" s="62">
        <v>44875.0729166667</v>
      </c>
      <c r="AF142" s="46" t="s">
        <v>395</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980</v>
      </c>
      <c r="AZ142" s="46" t="s">
        <v>981</v>
      </c>
      <c r="BA142" s="46" t="s">
        <v>232</v>
      </c>
      <c r="BB142" s="46" t="s">
        <v>379</v>
      </c>
      <c r="BC142" s="46" t="s">
        <v>382</v>
      </c>
      <c r="BD142" s="46" t="s">
        <v>982</v>
      </c>
      <c r="BE142" s="46" t="s">
        <v>382</v>
      </c>
      <c r="BF142" s="46" t="s">
        <v>387</v>
      </c>
      <c r="BG142" s="46" t="s">
        <v>387</v>
      </c>
      <c r="BH142" s="46" t="s">
        <v>240</v>
      </c>
      <c r="BI142" s="46" t="s">
        <v>234</v>
      </c>
      <c r="BJ142" s="46" t="s">
        <v>234</v>
      </c>
      <c r="BK142" s="46" t="s">
        <v>234</v>
      </c>
      <c r="BL142" s="46" t="s">
        <v>234</v>
      </c>
      <c r="BM142" s="46" t="s">
        <v>529</v>
      </c>
      <c r="BN142" s="46" t="s">
        <v>529</v>
      </c>
      <c r="BO142" s="46" t="s">
        <v>529</v>
      </c>
      <c r="BP142" s="46" t="s">
        <v>366</v>
      </c>
      <c r="BQ142" s="46" t="s">
        <v>366</v>
      </c>
      <c r="BR142" s="46" t="s">
        <v>366</v>
      </c>
      <c r="BS142" s="46" t="s">
        <v>388</v>
      </c>
      <c r="BT142" s="46" t="s">
        <v>382</v>
      </c>
      <c r="BU142" s="46" t="s">
        <v>388</v>
      </c>
      <c r="BV142" s="46" t="s">
        <v>382</v>
      </c>
      <c r="BW142" s="46" t="s">
        <v>523</v>
      </c>
      <c r="BX142" s="46" t="s">
        <v>382</v>
      </c>
      <c r="BY142" s="47">
        <v>17</v>
      </c>
      <c r="BZ142" s="47">
        <v>78487</v>
      </c>
      <c r="CA142" s="47">
        <v>0</v>
      </c>
      <c r="CB142" s="47">
        <v>31</v>
      </c>
      <c r="CC142" s="47">
        <v>11</v>
      </c>
      <c r="CD142" s="46" t="s">
        <v>219</v>
      </c>
      <c r="CE142" s="62">
        <v>45084.5232407407</v>
      </c>
      <c r="CF142" s="45" t="s">
        <v>389</v>
      </c>
      <c r="CG142" s="66">
        <v>45084.5203027778</v>
      </c>
      <c r="CH142" s="67">
        <v>0.520300925925926</v>
      </c>
      <c r="CI142" s="45" t="s">
        <v>389</v>
      </c>
      <c r="CJ142" s="46" t="s">
        <v>390</v>
      </c>
      <c r="CK142" s="46" t="s">
        <v>234</v>
      </c>
      <c r="CL142" s="46" t="s">
        <v>234</v>
      </c>
      <c r="CM142" s="46" t="s">
        <v>225</v>
      </c>
      <c r="CN142" s="46" t="s">
        <v>225</v>
      </c>
      <c r="CO142" s="46" t="s">
        <v>366</v>
      </c>
      <c r="CP142" s="46" t="s">
        <v>225</v>
      </c>
      <c r="CQ142" s="46" t="s">
        <v>391</v>
      </c>
      <c r="CR142" s="46" t="s">
        <v>225</v>
      </c>
      <c r="CS142" s="46" t="s">
        <v>234</v>
      </c>
      <c r="CT142" s="46" t="s">
        <v>234</v>
      </c>
      <c r="CU142" s="46" t="s">
        <v>234</v>
      </c>
      <c r="CV142" s="46" t="s">
        <v>225</v>
      </c>
      <c r="CW142" s="46" t="s">
        <v>234</v>
      </c>
      <c r="CX142" s="46" t="s">
        <v>234</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45084.5203027778</v>
      </c>
      <c r="DP142" s="66">
        <v>45084.5203027778</v>
      </c>
      <c r="DQ142" s="46" t="s">
        <v>983</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差異あり</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差異あり</v>
      </c>
      <c r="CP143" s="61" t="str">
        <f t="shared" si="11"/>
        <v/>
      </c>
      <c r="CQ143" s="61" t="str">
        <f t="shared" si="11"/>
        <v>差異あり</v>
      </c>
      <c r="CR143" s="61" t="str">
        <f t="shared" si="11"/>
        <v/>
      </c>
      <c r="CS143" s="61" t="str">
        <f t="shared" si="11"/>
        <v/>
      </c>
      <c r="CT143" s="61" t="str">
        <f t="shared" si="11"/>
        <v>差異あり</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2:122">
      <c r="B145" s="43" t="s">
        <v>438</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972</v>
      </c>
      <c r="E147" s="76" t="s">
        <v>366</v>
      </c>
      <c r="F147" s="76" t="s">
        <v>367</v>
      </c>
      <c r="G147" s="76" t="s">
        <v>401</v>
      </c>
      <c r="H147" s="77">
        <v>1</v>
      </c>
      <c r="I147" s="77">
        <v>0</v>
      </c>
      <c r="J147" s="76" t="s">
        <v>234</v>
      </c>
      <c r="K147" s="76" t="s">
        <v>369</v>
      </c>
      <c r="L147" s="76" t="s">
        <v>369</v>
      </c>
      <c r="M147" s="75">
        <v>44874</v>
      </c>
      <c r="N147" s="76" t="s">
        <v>973</v>
      </c>
      <c r="O147" s="76" t="s">
        <v>366</v>
      </c>
      <c r="P147" s="77">
        <v>0</v>
      </c>
      <c r="Q147" s="76" t="s">
        <v>643</v>
      </c>
      <c r="R147" s="76" t="s">
        <v>644</v>
      </c>
      <c r="S147" s="77">
        <v>87</v>
      </c>
      <c r="T147" s="76" t="s">
        <v>645</v>
      </c>
      <c r="U147" s="77">
        <v>2</v>
      </c>
      <c r="V147" s="76" t="s">
        <v>401</v>
      </c>
      <c r="W147" s="76" t="s">
        <v>374</v>
      </c>
      <c r="X147" s="76" t="s">
        <v>234</v>
      </c>
      <c r="Y147" s="76" t="s">
        <v>375</v>
      </c>
      <c r="Z147" s="76" t="s">
        <v>376</v>
      </c>
      <c r="AA147" s="76" t="s">
        <v>377</v>
      </c>
      <c r="AB147" s="76" t="s">
        <v>531</v>
      </c>
      <c r="AC147" s="77">
        <v>87</v>
      </c>
      <c r="AD147" s="76" t="s">
        <v>379</v>
      </c>
      <c r="AE147" s="102">
        <v>44875.0729166667</v>
      </c>
      <c r="AF147" s="76" t="s">
        <v>403</v>
      </c>
      <c r="AG147" s="76" t="s">
        <v>381</v>
      </c>
      <c r="AH147" s="76" t="s">
        <v>212</v>
      </c>
      <c r="AI147" s="76" t="s">
        <v>213</v>
      </c>
      <c r="AJ147" s="76" t="s">
        <v>404</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984</v>
      </c>
      <c r="AZ147" s="76" t="s">
        <v>985</v>
      </c>
      <c r="BA147" s="76" t="s">
        <v>232</v>
      </c>
      <c r="BB147" s="76" t="s">
        <v>379</v>
      </c>
      <c r="BC147" s="76" t="s">
        <v>382</v>
      </c>
      <c r="BD147" s="76" t="s">
        <v>986</v>
      </c>
      <c r="BE147" s="76" t="s">
        <v>382</v>
      </c>
      <c r="BF147" s="76" t="s">
        <v>387</v>
      </c>
      <c r="BG147" s="76" t="s">
        <v>387</v>
      </c>
      <c r="BH147" s="76" t="s">
        <v>240</v>
      </c>
      <c r="BI147" s="76" t="s">
        <v>234</v>
      </c>
      <c r="BJ147" s="76" t="s">
        <v>234</v>
      </c>
      <c r="BK147" s="76" t="s">
        <v>234</v>
      </c>
      <c r="BL147" s="76" t="s">
        <v>234</v>
      </c>
      <c r="BM147" s="76" t="s">
        <v>399</v>
      </c>
      <c r="BN147" s="76" t="s">
        <v>399</v>
      </c>
      <c r="BO147" s="76" t="s">
        <v>399</v>
      </c>
      <c r="BP147" s="76" t="s">
        <v>366</v>
      </c>
      <c r="BQ147" s="76" t="s">
        <v>366</v>
      </c>
      <c r="BR147" s="76" t="s">
        <v>366</v>
      </c>
      <c r="BS147" s="76" t="s">
        <v>388</v>
      </c>
      <c r="BT147" s="76" t="s">
        <v>382</v>
      </c>
      <c r="BU147" s="76" t="s">
        <v>388</v>
      </c>
      <c r="BV147" s="76" t="s">
        <v>382</v>
      </c>
      <c r="BW147" s="76" t="s">
        <v>523</v>
      </c>
      <c r="BX147" s="76" t="s">
        <v>382</v>
      </c>
      <c r="BY147" s="77">
        <v>1</v>
      </c>
      <c r="BZ147" s="77">
        <v>78487</v>
      </c>
      <c r="CA147" s="77">
        <v>0</v>
      </c>
      <c r="CB147" s="77">
        <v>13</v>
      </c>
      <c r="CC147" s="77">
        <v>16</v>
      </c>
      <c r="CD147" s="76" t="s">
        <v>977</v>
      </c>
      <c r="CE147" s="102">
        <v>45082.3913773148</v>
      </c>
      <c r="CF147" s="75" t="s">
        <v>389</v>
      </c>
      <c r="CG147" s="103">
        <v>45082.389177419</v>
      </c>
      <c r="CH147" s="104">
        <v>0.389166666666667</v>
      </c>
      <c r="CI147" s="75" t="s">
        <v>389</v>
      </c>
      <c r="CJ147" s="76" t="s">
        <v>390</v>
      </c>
      <c r="CK147" s="76" t="s">
        <v>234</v>
      </c>
      <c r="CL147" s="76" t="s">
        <v>234</v>
      </c>
      <c r="CM147" s="76" t="s">
        <v>225</v>
      </c>
      <c r="CN147" s="76" t="s">
        <v>225</v>
      </c>
      <c r="CO147" s="76" t="s">
        <v>225</v>
      </c>
      <c r="CP147" s="76" t="s">
        <v>225</v>
      </c>
      <c r="CQ147" s="76" t="s">
        <v>978</v>
      </c>
      <c r="CR147" s="76" t="s">
        <v>225</v>
      </c>
      <c r="CS147" s="76" t="s">
        <v>225</v>
      </c>
      <c r="CT147" s="76" t="s">
        <v>225</v>
      </c>
      <c r="CU147" s="76" t="s">
        <v>234</v>
      </c>
      <c r="CV147" s="76" t="s">
        <v>225</v>
      </c>
      <c r="CW147" s="76" t="s">
        <v>234</v>
      </c>
      <c r="CX147" s="76" t="s">
        <v>234</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45082.3913506829</v>
      </c>
      <c r="DP147" s="103">
        <v>45082.389177419</v>
      </c>
      <c r="DQ147" s="76" t="s">
        <v>987</v>
      </c>
      <c r="DR147"/>
    </row>
    <row r="148" s="41" customFormat="1" spans="1:122">
      <c r="A148" s="43" t="s">
        <v>442</v>
      </c>
      <c r="B148" s="45">
        <v>44874</v>
      </c>
      <c r="C148" s="45">
        <v>44874</v>
      </c>
      <c r="D148" s="46" t="s">
        <v>972</v>
      </c>
      <c r="E148" s="46" t="s">
        <v>366</v>
      </c>
      <c r="F148" s="46" t="s">
        <v>367</v>
      </c>
      <c r="G148" s="46" t="s">
        <v>401</v>
      </c>
      <c r="H148" s="47">
        <v>1</v>
      </c>
      <c r="I148" s="47">
        <v>0</v>
      </c>
      <c r="J148" s="46" t="s">
        <v>234</v>
      </c>
      <c r="K148" s="46" t="s">
        <v>369</v>
      </c>
      <c r="L148" s="46" t="s">
        <v>369</v>
      </c>
      <c r="M148" s="45">
        <v>44874</v>
      </c>
      <c r="N148" s="46" t="s">
        <v>973</v>
      </c>
      <c r="O148" s="46" t="s">
        <v>366</v>
      </c>
      <c r="P148" s="47">
        <v>0</v>
      </c>
      <c r="Q148" s="46" t="s">
        <v>643</v>
      </c>
      <c r="R148" s="46" t="s">
        <v>644</v>
      </c>
      <c r="S148" s="47">
        <v>87</v>
      </c>
      <c r="T148" s="46" t="s">
        <v>645</v>
      </c>
      <c r="U148" s="47">
        <v>2</v>
      </c>
      <c r="V148" s="46" t="s">
        <v>401</v>
      </c>
      <c r="W148" s="46" t="s">
        <v>374</v>
      </c>
      <c r="X148" s="46" t="s">
        <v>234</v>
      </c>
      <c r="Y148" s="46" t="s">
        <v>375</v>
      </c>
      <c r="Z148" s="46" t="s">
        <v>376</v>
      </c>
      <c r="AA148" s="46" t="s">
        <v>377</v>
      </c>
      <c r="AB148" s="46" t="s">
        <v>531</v>
      </c>
      <c r="AC148" s="47">
        <v>87</v>
      </c>
      <c r="AD148" s="46" t="s">
        <v>379</v>
      </c>
      <c r="AE148" s="62">
        <v>44875.0729166667</v>
      </c>
      <c r="AF148" s="46" t="s">
        <v>403</v>
      </c>
      <c r="AG148" s="46" t="s">
        <v>381</v>
      </c>
      <c r="AH148" s="46" t="s">
        <v>212</v>
      </c>
      <c r="AI148" s="46" t="s">
        <v>213</v>
      </c>
      <c r="AJ148" s="46" t="s">
        <v>404</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984</v>
      </c>
      <c r="AZ148" s="46" t="s">
        <v>985</v>
      </c>
      <c r="BA148" s="46" t="s">
        <v>232</v>
      </c>
      <c r="BB148" s="46" t="s">
        <v>379</v>
      </c>
      <c r="BC148" s="46" t="s">
        <v>382</v>
      </c>
      <c r="BD148" s="46" t="s">
        <v>986</v>
      </c>
      <c r="BE148" s="46" t="s">
        <v>382</v>
      </c>
      <c r="BF148" s="46" t="s">
        <v>387</v>
      </c>
      <c r="BG148" s="46" t="s">
        <v>387</v>
      </c>
      <c r="BH148" s="46" t="s">
        <v>240</v>
      </c>
      <c r="BI148" s="46" t="s">
        <v>234</v>
      </c>
      <c r="BJ148" s="46" t="s">
        <v>234</v>
      </c>
      <c r="BK148" s="46" t="s">
        <v>234</v>
      </c>
      <c r="BL148" s="46" t="s">
        <v>234</v>
      </c>
      <c r="BM148" s="46" t="s">
        <v>399</v>
      </c>
      <c r="BN148" s="46" t="s">
        <v>399</v>
      </c>
      <c r="BO148" s="46" t="s">
        <v>399</v>
      </c>
      <c r="BP148" s="46" t="s">
        <v>366</v>
      </c>
      <c r="BQ148" s="46" t="s">
        <v>366</v>
      </c>
      <c r="BR148" s="46" t="s">
        <v>366</v>
      </c>
      <c r="BS148" s="46" t="s">
        <v>388</v>
      </c>
      <c r="BT148" s="46" t="s">
        <v>382</v>
      </c>
      <c r="BU148" s="46" t="s">
        <v>388</v>
      </c>
      <c r="BV148" s="46" t="s">
        <v>382</v>
      </c>
      <c r="BW148" s="46" t="s">
        <v>523</v>
      </c>
      <c r="BX148" s="46" t="s">
        <v>382</v>
      </c>
      <c r="BY148" s="47">
        <v>17</v>
      </c>
      <c r="BZ148" s="47">
        <v>78487</v>
      </c>
      <c r="CA148" s="47">
        <v>0</v>
      </c>
      <c r="CB148" s="47">
        <v>33</v>
      </c>
      <c r="CC148" s="47">
        <v>13</v>
      </c>
      <c r="CD148" s="46" t="s">
        <v>219</v>
      </c>
      <c r="CE148" s="62">
        <v>45084.5232407407</v>
      </c>
      <c r="CF148" s="45" t="s">
        <v>389</v>
      </c>
      <c r="CG148" s="66">
        <v>45084.5203027778</v>
      </c>
      <c r="CH148" s="67">
        <v>0.520300925925926</v>
      </c>
      <c r="CI148" s="45" t="s">
        <v>389</v>
      </c>
      <c r="CJ148" s="46" t="s">
        <v>390</v>
      </c>
      <c r="CK148" s="46" t="s">
        <v>234</v>
      </c>
      <c r="CL148" s="46" t="s">
        <v>234</v>
      </c>
      <c r="CM148" s="46" t="s">
        <v>225</v>
      </c>
      <c r="CN148" s="46" t="s">
        <v>225</v>
      </c>
      <c r="CO148" s="46" t="s">
        <v>366</v>
      </c>
      <c r="CP148" s="46" t="s">
        <v>225</v>
      </c>
      <c r="CQ148" s="46" t="s">
        <v>391</v>
      </c>
      <c r="CR148" s="46" t="s">
        <v>225</v>
      </c>
      <c r="CS148" s="46" t="s">
        <v>225</v>
      </c>
      <c r="CT148" s="46" t="s">
        <v>234</v>
      </c>
      <c r="CU148" s="46" t="s">
        <v>234</v>
      </c>
      <c r="CV148" s="46" t="s">
        <v>225</v>
      </c>
      <c r="CW148" s="46" t="s">
        <v>234</v>
      </c>
      <c r="CX148" s="46" t="s">
        <v>234</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45084.5203027778</v>
      </c>
      <c r="DP148" s="66">
        <v>45084.5203027778</v>
      </c>
      <c r="DQ148" s="46" t="s">
        <v>987</v>
      </c>
      <c r="DR148"/>
    </row>
    <row r="149" s="41" customFormat="1" spans="1:121">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差異あり</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差異あり</v>
      </c>
      <c r="CP149" s="61" t="str">
        <f t="shared" si="13"/>
        <v/>
      </c>
      <c r="CQ149" s="61" t="str">
        <f t="shared" si="13"/>
        <v>差異あり</v>
      </c>
      <c r="CR149" s="61" t="str">
        <f t="shared" si="13"/>
        <v/>
      </c>
      <c r="CS149" s="61" t="str">
        <f t="shared" si="13"/>
        <v/>
      </c>
      <c r="CT149" s="61" t="str">
        <f t="shared" si="13"/>
        <v>差異あり</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row>
    <row r="150" s="41" customFormat="1" spans="1:122">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spans="1:122">
      <c r="A151" s="43"/>
      <c r="B151" s="41" t="s">
        <v>439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c r="BU151" s="43"/>
      <c r="BV151" s="43"/>
      <c r="BW151" s="43"/>
      <c r="BX151" s="43"/>
      <c r="BY151" s="43"/>
      <c r="BZ151" s="43"/>
      <c r="CA151" s="43"/>
      <c r="CB151" s="43"/>
      <c r="CC151" s="43"/>
      <c r="CD151" s="43"/>
      <c r="CE151" s="43"/>
      <c r="CF151" s="43"/>
      <c r="CG151" s="43"/>
      <c r="CH151" s="43"/>
      <c r="CI151" s="43"/>
      <c r="CJ151" s="43"/>
      <c r="CK151" s="43"/>
      <c r="CL151" s="43"/>
      <c r="CM151" s="43"/>
      <c r="CN151" s="43"/>
      <c r="CO151" s="43"/>
      <c r="CP151" s="43"/>
      <c r="CQ151" s="43"/>
      <c r="CR151" s="43"/>
      <c r="CS151" s="43"/>
      <c r="CT151" s="43"/>
      <c r="CU151" s="43"/>
      <c r="CV151" s="43"/>
      <c r="CW151" s="43"/>
      <c r="CX151" s="43"/>
      <c r="CY151" s="43"/>
      <c r="CZ151" s="43"/>
      <c r="DA151" s="43"/>
      <c r="DB151" s="43"/>
      <c r="DC151" s="43"/>
      <c r="DD151" s="43"/>
      <c r="DE151" s="43"/>
      <c r="DF151" s="43"/>
      <c r="DG151" s="43"/>
      <c r="DH151" s="43"/>
      <c r="DI151" s="43"/>
      <c r="DJ151" s="43"/>
      <c r="DK151" s="43"/>
      <c r="DL151" s="43"/>
      <c r="DM151" s="43"/>
      <c r="DN151" s="43"/>
      <c r="DO151" s="43"/>
      <c r="DP151" s="43"/>
      <c r="DQ151" s="43"/>
      <c r="DR151" s="43"/>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972</v>
      </c>
      <c r="E153" s="76" t="s">
        <v>366</v>
      </c>
      <c r="F153" s="76" t="s">
        <v>367</v>
      </c>
      <c r="G153" s="76" t="s">
        <v>209</v>
      </c>
      <c r="H153" s="77">
        <v>1</v>
      </c>
      <c r="I153" s="77">
        <v>0</v>
      </c>
      <c r="J153" s="76" t="s">
        <v>234</v>
      </c>
      <c r="K153" s="76" t="s">
        <v>369</v>
      </c>
      <c r="L153" s="76" t="s">
        <v>369</v>
      </c>
      <c r="M153" s="75">
        <v>44874</v>
      </c>
      <c r="N153" s="76" t="s">
        <v>973</v>
      </c>
      <c r="O153" s="76" t="s">
        <v>366</v>
      </c>
      <c r="P153" s="77">
        <v>0</v>
      </c>
      <c r="Q153" s="76" t="s">
        <v>643</v>
      </c>
      <c r="R153" s="76" t="s">
        <v>644</v>
      </c>
      <c r="S153" s="77">
        <v>87</v>
      </c>
      <c r="T153" s="76" t="s">
        <v>645</v>
      </c>
      <c r="U153" s="77">
        <v>2</v>
      </c>
      <c r="V153" s="76" t="s">
        <v>209</v>
      </c>
      <c r="W153" s="76" t="s">
        <v>374</v>
      </c>
      <c r="X153" s="76" t="s">
        <v>234</v>
      </c>
      <c r="Y153" s="76" t="s">
        <v>375</v>
      </c>
      <c r="Z153" s="76" t="s">
        <v>376</v>
      </c>
      <c r="AA153" s="76" t="s">
        <v>377</v>
      </c>
      <c r="AB153" s="76" t="s">
        <v>409</v>
      </c>
      <c r="AC153" s="77">
        <v>87</v>
      </c>
      <c r="AD153" s="76" t="s">
        <v>379</v>
      </c>
      <c r="AE153" s="102">
        <v>44875.0729166667</v>
      </c>
      <c r="AF153" s="76" t="s">
        <v>410</v>
      </c>
      <c r="AG153" s="76" t="s">
        <v>381</v>
      </c>
      <c r="AH153" s="76" t="s">
        <v>212</v>
      </c>
      <c r="AI153" s="76" t="s">
        <v>213</v>
      </c>
      <c r="AJ153" s="76" t="s">
        <v>210</v>
      </c>
      <c r="AK153" s="76" t="s">
        <v>366</v>
      </c>
      <c r="AL153" s="76" t="s">
        <v>382</v>
      </c>
      <c r="AM153" s="76" t="s">
        <v>366</v>
      </c>
      <c r="AN153" s="76" t="s">
        <v>233</v>
      </c>
      <c r="AO153" s="76" t="s">
        <v>366</v>
      </c>
      <c r="AP153" s="76" t="s">
        <v>379</v>
      </c>
      <c r="AQ153" s="76" t="s">
        <v>379</v>
      </c>
      <c r="AR153" s="76" t="s">
        <v>411</v>
      </c>
      <c r="AS153" s="76" t="s">
        <v>366</v>
      </c>
      <c r="AT153" s="76" t="s">
        <v>366</v>
      </c>
      <c r="AU153" s="77">
        <v>0</v>
      </c>
      <c r="AV153" s="76" t="s">
        <v>366</v>
      </c>
      <c r="AW153" s="76" t="s">
        <v>366</v>
      </c>
      <c r="AX153" s="76" t="s">
        <v>366</v>
      </c>
      <c r="AY153" s="76" t="s">
        <v>988</v>
      </c>
      <c r="AZ153" s="76" t="s">
        <v>989</v>
      </c>
      <c r="BA153" s="76" t="s">
        <v>990</v>
      </c>
      <c r="BB153" s="76" t="s">
        <v>388</v>
      </c>
      <c r="BC153" s="76" t="s">
        <v>382</v>
      </c>
      <c r="BD153" s="76" t="s">
        <v>991</v>
      </c>
      <c r="BE153" s="76" t="s">
        <v>382</v>
      </c>
      <c r="BF153" s="76" t="s">
        <v>387</v>
      </c>
      <c r="BG153" s="76" t="s">
        <v>387</v>
      </c>
      <c r="BH153" s="76" t="s">
        <v>240</v>
      </c>
      <c r="BI153" s="76" t="s">
        <v>234</v>
      </c>
      <c r="BJ153" s="76" t="s">
        <v>234</v>
      </c>
      <c r="BK153" s="76" t="s">
        <v>234</v>
      </c>
      <c r="BL153" s="76" t="s">
        <v>234</v>
      </c>
      <c r="BM153" s="76" t="s">
        <v>366</v>
      </c>
      <c r="BN153" s="76" t="s">
        <v>366</v>
      </c>
      <c r="BO153" s="76" t="s">
        <v>366</v>
      </c>
      <c r="BP153" s="76" t="s">
        <v>366</v>
      </c>
      <c r="BQ153" s="76" t="s">
        <v>366</v>
      </c>
      <c r="BR153" s="76" t="s">
        <v>366</v>
      </c>
      <c r="BS153" s="76" t="s">
        <v>388</v>
      </c>
      <c r="BT153" s="76" t="s">
        <v>382</v>
      </c>
      <c r="BU153" s="76" t="s">
        <v>388</v>
      </c>
      <c r="BV153" s="76" t="s">
        <v>382</v>
      </c>
      <c r="BW153" s="76" t="s">
        <v>523</v>
      </c>
      <c r="BX153" s="76" t="s">
        <v>382</v>
      </c>
      <c r="BY153" s="77">
        <v>1</v>
      </c>
      <c r="BZ153" s="77">
        <v>78487</v>
      </c>
      <c r="CA153" s="77">
        <v>0</v>
      </c>
      <c r="CB153" s="77">
        <v>4</v>
      </c>
      <c r="CC153" s="77">
        <v>1</v>
      </c>
      <c r="CD153" s="76" t="s">
        <v>977</v>
      </c>
      <c r="CE153" s="102">
        <v>45082.3913773148</v>
      </c>
      <c r="CF153" s="75" t="s">
        <v>389</v>
      </c>
      <c r="CG153" s="103">
        <v>45082.3891774537</v>
      </c>
      <c r="CH153" s="104">
        <v>0.389166666666667</v>
      </c>
      <c r="CI153" s="75" t="s">
        <v>389</v>
      </c>
      <c r="CJ153" s="76" t="s">
        <v>390</v>
      </c>
      <c r="CK153" s="76" t="s">
        <v>234</v>
      </c>
      <c r="CL153" s="76" t="s">
        <v>234</v>
      </c>
      <c r="CM153" s="76" t="s">
        <v>225</v>
      </c>
      <c r="CN153" s="76" t="s">
        <v>225</v>
      </c>
      <c r="CO153" s="76" t="s">
        <v>225</v>
      </c>
      <c r="CP153" s="76" t="s">
        <v>225</v>
      </c>
      <c r="CQ153" s="76" t="s">
        <v>978</v>
      </c>
      <c r="CR153" s="76" t="s">
        <v>225</v>
      </c>
      <c r="CS153" s="76" t="s">
        <v>234</v>
      </c>
      <c r="CT153" s="76" t="s">
        <v>225</v>
      </c>
      <c r="CU153" s="76" t="s">
        <v>234</v>
      </c>
      <c r="CV153" s="76" t="s">
        <v>225</v>
      </c>
      <c r="CW153" s="76" t="s">
        <v>234</v>
      </c>
      <c r="CX153" s="76" t="s">
        <v>234</v>
      </c>
      <c r="CY153" s="76" t="s">
        <v>225</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45082.3913540972</v>
      </c>
      <c r="DP153" s="103">
        <v>45082.3891774537</v>
      </c>
      <c r="DQ153" s="76" t="s">
        <v>992</v>
      </c>
      <c r="DR153"/>
    </row>
    <row r="154" s="41" customFormat="1" spans="1:122">
      <c r="A154" s="43" t="s">
        <v>442</v>
      </c>
      <c r="B154" s="45">
        <v>44874</v>
      </c>
      <c r="C154" s="45">
        <v>44874</v>
      </c>
      <c r="D154" s="46" t="s">
        <v>972</v>
      </c>
      <c r="E154" s="46" t="s">
        <v>366</v>
      </c>
      <c r="F154" s="46" t="s">
        <v>367</v>
      </c>
      <c r="G154" s="46" t="s">
        <v>209</v>
      </c>
      <c r="H154" s="47">
        <v>1</v>
      </c>
      <c r="I154" s="47">
        <v>0</v>
      </c>
      <c r="J154" s="46" t="s">
        <v>234</v>
      </c>
      <c r="K154" s="46" t="s">
        <v>369</v>
      </c>
      <c r="L154" s="46" t="s">
        <v>369</v>
      </c>
      <c r="M154" s="45">
        <v>44874</v>
      </c>
      <c r="N154" s="46" t="s">
        <v>973</v>
      </c>
      <c r="O154" s="46" t="s">
        <v>366</v>
      </c>
      <c r="P154" s="47">
        <v>0</v>
      </c>
      <c r="Q154" s="46" t="s">
        <v>643</v>
      </c>
      <c r="R154" s="46" t="s">
        <v>644</v>
      </c>
      <c r="S154" s="47">
        <v>87</v>
      </c>
      <c r="T154" s="46" t="s">
        <v>645</v>
      </c>
      <c r="U154" s="47">
        <v>2</v>
      </c>
      <c r="V154" s="46" t="s">
        <v>209</v>
      </c>
      <c r="W154" s="46" t="s">
        <v>374</v>
      </c>
      <c r="X154" s="46" t="s">
        <v>234</v>
      </c>
      <c r="Y154" s="46" t="s">
        <v>375</v>
      </c>
      <c r="Z154" s="46" t="s">
        <v>376</v>
      </c>
      <c r="AA154" s="46" t="s">
        <v>377</v>
      </c>
      <c r="AB154" s="46" t="s">
        <v>409</v>
      </c>
      <c r="AC154" s="47">
        <v>87</v>
      </c>
      <c r="AD154" s="46" t="s">
        <v>379</v>
      </c>
      <c r="AE154" s="62">
        <v>44875.0729166667</v>
      </c>
      <c r="AF154" s="46" t="s">
        <v>410</v>
      </c>
      <c r="AG154" s="46" t="s">
        <v>381</v>
      </c>
      <c r="AH154" s="46" t="s">
        <v>212</v>
      </c>
      <c r="AI154" s="46" t="s">
        <v>213</v>
      </c>
      <c r="AJ154" s="46" t="s">
        <v>210</v>
      </c>
      <c r="AK154" s="46" t="s">
        <v>366</v>
      </c>
      <c r="AL154" s="46" t="s">
        <v>382</v>
      </c>
      <c r="AM154" s="46" t="s">
        <v>366</v>
      </c>
      <c r="AN154" s="46" t="s">
        <v>233</v>
      </c>
      <c r="AO154" s="46" t="s">
        <v>366</v>
      </c>
      <c r="AP154" s="46" t="s">
        <v>379</v>
      </c>
      <c r="AQ154" s="46" t="s">
        <v>379</v>
      </c>
      <c r="AR154" s="46" t="s">
        <v>411</v>
      </c>
      <c r="AS154" s="46" t="s">
        <v>366</v>
      </c>
      <c r="AT154" s="46" t="s">
        <v>366</v>
      </c>
      <c r="AU154" s="47">
        <v>0</v>
      </c>
      <c r="AV154" s="46" t="s">
        <v>366</v>
      </c>
      <c r="AW154" s="46" t="s">
        <v>366</v>
      </c>
      <c r="AX154" s="46" t="s">
        <v>366</v>
      </c>
      <c r="AY154" s="46" t="s">
        <v>1002</v>
      </c>
      <c r="AZ154" s="46" t="s">
        <v>989</v>
      </c>
      <c r="BA154" s="46" t="s">
        <v>990</v>
      </c>
      <c r="BB154" s="46" t="s">
        <v>388</v>
      </c>
      <c r="BC154" s="46" t="s">
        <v>382</v>
      </c>
      <c r="BD154" s="46" t="s">
        <v>991</v>
      </c>
      <c r="BE154" s="46" t="s">
        <v>382</v>
      </c>
      <c r="BF154" s="46" t="s">
        <v>387</v>
      </c>
      <c r="BG154" s="46" t="s">
        <v>387</v>
      </c>
      <c r="BH154" s="46" t="s">
        <v>240</v>
      </c>
      <c r="BI154" s="46" t="s">
        <v>234</v>
      </c>
      <c r="BJ154" s="46" t="s">
        <v>234</v>
      </c>
      <c r="BK154" s="46" t="s">
        <v>234</v>
      </c>
      <c r="BL154" s="46" t="s">
        <v>234</v>
      </c>
      <c r="BM154" s="46" t="s">
        <v>366</v>
      </c>
      <c r="BN154" s="46" t="s">
        <v>366</v>
      </c>
      <c r="BO154" s="46" t="s">
        <v>366</v>
      </c>
      <c r="BP154" s="46" t="s">
        <v>366</v>
      </c>
      <c r="BQ154" s="46" t="s">
        <v>366</v>
      </c>
      <c r="BR154" s="46" t="s">
        <v>366</v>
      </c>
      <c r="BS154" s="46" t="s">
        <v>388</v>
      </c>
      <c r="BT154" s="46" t="s">
        <v>382</v>
      </c>
      <c r="BU154" s="46" t="s">
        <v>388</v>
      </c>
      <c r="BV154" s="46" t="s">
        <v>382</v>
      </c>
      <c r="BW154" s="46" t="s">
        <v>523</v>
      </c>
      <c r="BX154" s="46" t="s">
        <v>382</v>
      </c>
      <c r="BY154" s="47">
        <v>17</v>
      </c>
      <c r="BZ154" s="47">
        <v>78487</v>
      </c>
      <c r="CA154" s="47">
        <v>0</v>
      </c>
      <c r="CB154" s="47">
        <v>18</v>
      </c>
      <c r="CC154" s="47">
        <v>10</v>
      </c>
      <c r="CD154" s="46" t="s">
        <v>219</v>
      </c>
      <c r="CE154" s="62">
        <v>45084.5232407407</v>
      </c>
      <c r="CF154" s="45" t="s">
        <v>389</v>
      </c>
      <c r="CG154" s="66">
        <v>45084.5203028125</v>
      </c>
      <c r="CH154" s="67">
        <v>0.520300925925926</v>
      </c>
      <c r="CI154" s="45" t="s">
        <v>389</v>
      </c>
      <c r="CJ154" s="46" t="s">
        <v>390</v>
      </c>
      <c r="CK154" s="46" t="s">
        <v>234</v>
      </c>
      <c r="CL154" s="46" t="s">
        <v>234</v>
      </c>
      <c r="CM154" s="46" t="s">
        <v>225</v>
      </c>
      <c r="CN154" s="46" t="s">
        <v>225</v>
      </c>
      <c r="CO154" s="46" t="s">
        <v>366</v>
      </c>
      <c r="CP154" s="46" t="s">
        <v>225</v>
      </c>
      <c r="CQ154" s="46" t="s">
        <v>391</v>
      </c>
      <c r="CR154" s="46" t="s">
        <v>225</v>
      </c>
      <c r="CS154" s="46" t="s">
        <v>234</v>
      </c>
      <c r="CT154" s="46" t="s">
        <v>234</v>
      </c>
      <c r="CU154" s="46" t="s">
        <v>234</v>
      </c>
      <c r="CV154" s="46" t="s">
        <v>225</v>
      </c>
      <c r="CW154" s="46" t="s">
        <v>234</v>
      </c>
      <c r="CX154" s="46" t="s">
        <v>234</v>
      </c>
      <c r="CY154" s="46" t="s">
        <v>234</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45084.5203028125</v>
      </c>
      <c r="DP154" s="66">
        <v>45084.5203028125</v>
      </c>
      <c r="DQ154" s="46" t="s">
        <v>992</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差異あり</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差異あり</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差異あり</v>
      </c>
      <c r="CP155" s="61" t="str">
        <f t="shared" si="15"/>
        <v/>
      </c>
      <c r="CQ155" s="61" t="str">
        <f t="shared" si="15"/>
        <v>差異あり</v>
      </c>
      <c r="CR155" s="61" t="str">
        <f t="shared" si="15"/>
        <v/>
      </c>
      <c r="CS155" s="61" t="str">
        <f t="shared" si="15"/>
        <v/>
      </c>
      <c r="CT155" s="61" t="str">
        <f t="shared" si="15"/>
        <v>差異あり</v>
      </c>
      <c r="CU155" s="61" t="str">
        <f t="shared" si="15"/>
        <v/>
      </c>
      <c r="CV155" s="61" t="str">
        <f t="shared" si="15"/>
        <v/>
      </c>
      <c r="CW155" s="61" t="str">
        <f t="shared" si="15"/>
        <v/>
      </c>
      <c r="CX155" s="61" t="str">
        <f t="shared" si="15"/>
        <v/>
      </c>
      <c r="CY155" s="61" t="str">
        <f t="shared" si="15"/>
        <v>差異あり</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30.75" spans="1:122">
      <c r="A158" s="23" t="s">
        <v>1010</v>
      </c>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ht="12" customHeight="1" spans="1:122">
      <c r="A159" s="23"/>
      <c r="B159" s="78"/>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spans="1:122">
      <c r="A160" s="78"/>
      <c r="B160" s="78" t="s">
        <v>444</v>
      </c>
      <c r="C160" s="40"/>
      <c r="D160" s="40"/>
      <c r="E160" s="40"/>
      <c r="F160" s="40"/>
      <c r="G160" s="40"/>
      <c r="H160" s="40"/>
      <c r="CW160" s="43"/>
      <c r="CX160" s="43"/>
      <c r="CY160" s="43"/>
      <c r="CZ160" s="43"/>
      <c r="DA160" s="43"/>
      <c r="DB160" s="43"/>
      <c r="DC160" s="43"/>
      <c r="DD160" s="43"/>
      <c r="DE160" s="43"/>
      <c r="DF160" s="43"/>
      <c r="DG160" s="43"/>
      <c r="DH160" s="43"/>
      <c r="DI160" s="43"/>
      <c r="DJ160" s="43"/>
      <c r="DK160" s="43"/>
      <c r="DL160" s="43"/>
      <c r="DM160" s="43"/>
      <c r="DN160" s="43"/>
      <c r="DO160" s="43"/>
      <c r="DP160" s="43"/>
      <c r="DQ160" s="43"/>
      <c r="DR160" s="43"/>
    </row>
    <row r="161" s="41" customFormat="1"/>
    <row r="162" s="41" customFormat="1" spans="1:15">
      <c r="A162" s="41" t="s">
        <v>445</v>
      </c>
      <c r="B162" s="41" t="s">
        <v>1011</v>
      </c>
      <c r="J162" s="41" t="s">
        <v>1012</v>
      </c>
      <c r="O162" s="41" t="s">
        <v>448</v>
      </c>
    </row>
    <row r="163" s="41" customFormat="1" spans="1:15">
      <c r="A163" s="79">
        <v>1</v>
      </c>
      <c r="B163" s="80" t="s">
        <v>1013</v>
      </c>
      <c r="C163" s="81"/>
      <c r="D163" s="81"/>
      <c r="E163" s="81"/>
      <c r="F163" s="81"/>
      <c r="G163" s="81"/>
      <c r="H163" s="81"/>
      <c r="I163" s="92"/>
      <c r="J163" s="93" t="s">
        <v>1013</v>
      </c>
      <c r="K163" s="81"/>
      <c r="L163" s="81"/>
      <c r="M163" s="81"/>
      <c r="N163" s="81"/>
      <c r="O163" s="94">
        <f t="shared" ref="O163:O181" si="16">MATCH(J163,$B$163:$B$181,0)</f>
        <v>1</v>
      </c>
    </row>
    <row r="164" s="41" customFormat="1" spans="1:15">
      <c r="A164" s="82">
        <v>2</v>
      </c>
      <c r="B164" s="83" t="s">
        <v>1014</v>
      </c>
      <c r="C164" s="84"/>
      <c r="D164" s="84"/>
      <c r="E164" s="84"/>
      <c r="F164" s="84"/>
      <c r="G164" s="84"/>
      <c r="H164" s="84"/>
      <c r="I164" s="95"/>
      <c r="J164" s="96" t="s">
        <v>1014</v>
      </c>
      <c r="K164" s="84"/>
      <c r="L164" s="84"/>
      <c r="M164" s="84"/>
      <c r="N164" s="84"/>
      <c r="O164" s="97">
        <f t="shared" si="16"/>
        <v>2</v>
      </c>
    </row>
    <row r="165" s="41" customFormat="1" spans="1:15">
      <c r="A165" s="82">
        <v>3</v>
      </c>
      <c r="B165" s="83" t="s">
        <v>1015</v>
      </c>
      <c r="C165" s="84"/>
      <c r="D165" s="84"/>
      <c r="E165" s="84"/>
      <c r="F165" s="84"/>
      <c r="G165" s="84"/>
      <c r="H165" s="84"/>
      <c r="I165" s="95"/>
      <c r="J165" s="96" t="s">
        <v>1015</v>
      </c>
      <c r="K165" s="84"/>
      <c r="L165" s="84"/>
      <c r="M165" s="84"/>
      <c r="N165" s="84"/>
      <c r="O165" s="97">
        <f t="shared" si="16"/>
        <v>3</v>
      </c>
    </row>
    <row r="166" s="41" customFormat="1" spans="1:15">
      <c r="A166" s="82">
        <v>4</v>
      </c>
      <c r="B166" s="83" t="s">
        <v>1016</v>
      </c>
      <c r="C166" s="84"/>
      <c r="D166" s="84"/>
      <c r="E166" s="84"/>
      <c r="F166" s="84"/>
      <c r="G166" s="84"/>
      <c r="H166" s="84"/>
      <c r="I166" s="95"/>
      <c r="J166" s="96" t="s">
        <v>1016</v>
      </c>
      <c r="K166" s="84"/>
      <c r="L166" s="84"/>
      <c r="M166" s="84"/>
      <c r="N166" s="84"/>
      <c r="O166" s="97">
        <f t="shared" si="16"/>
        <v>4</v>
      </c>
    </row>
    <row r="167" s="41" customFormat="1" spans="1:15">
      <c r="A167" s="82">
        <v>5</v>
      </c>
      <c r="B167" s="83" t="s">
        <v>1017</v>
      </c>
      <c r="C167" s="84"/>
      <c r="D167" s="84"/>
      <c r="E167" s="84"/>
      <c r="F167" s="84"/>
      <c r="G167" s="84"/>
      <c r="H167" s="84"/>
      <c r="I167" s="95"/>
      <c r="J167" s="96" t="s">
        <v>1017</v>
      </c>
      <c r="K167" s="84"/>
      <c r="L167" s="84"/>
      <c r="M167" s="84"/>
      <c r="N167" s="84"/>
      <c r="O167" s="97">
        <f t="shared" si="16"/>
        <v>5</v>
      </c>
    </row>
    <row r="168" s="41" customFormat="1" spans="1:15">
      <c r="A168" s="82">
        <v>6</v>
      </c>
      <c r="B168" s="83" t="s">
        <v>1018</v>
      </c>
      <c r="C168" s="84"/>
      <c r="D168" s="84"/>
      <c r="E168" s="84"/>
      <c r="F168" s="84"/>
      <c r="G168" s="84"/>
      <c r="H168" s="84"/>
      <c r="I168" s="95"/>
      <c r="J168" s="96" t="s">
        <v>1018</v>
      </c>
      <c r="K168" s="84"/>
      <c r="L168" s="84"/>
      <c r="M168" s="84"/>
      <c r="N168" s="84"/>
      <c r="O168" s="97">
        <f t="shared" si="16"/>
        <v>6</v>
      </c>
    </row>
    <row r="169" s="41" customFormat="1" spans="1:15">
      <c r="A169" s="82">
        <v>7</v>
      </c>
      <c r="B169" s="83" t="s">
        <v>1019</v>
      </c>
      <c r="C169" s="84"/>
      <c r="D169" s="84"/>
      <c r="E169" s="84"/>
      <c r="F169" s="84"/>
      <c r="G169" s="84"/>
      <c r="H169" s="84"/>
      <c r="I169" s="95"/>
      <c r="J169" s="96" t="s">
        <v>1019</v>
      </c>
      <c r="K169" s="84"/>
      <c r="L169" s="84"/>
      <c r="M169" s="84"/>
      <c r="N169" s="84"/>
      <c r="O169" s="97">
        <f t="shared" si="16"/>
        <v>7</v>
      </c>
    </row>
    <row r="170" s="41" customFormat="1" spans="1:15">
      <c r="A170" s="82">
        <v>8</v>
      </c>
      <c r="B170" s="83" t="s">
        <v>1020</v>
      </c>
      <c r="C170" s="84"/>
      <c r="D170" s="84"/>
      <c r="E170" s="84"/>
      <c r="F170" s="84"/>
      <c r="G170" s="84"/>
      <c r="H170" s="84"/>
      <c r="I170" s="95"/>
      <c r="J170" s="96" t="s">
        <v>1020</v>
      </c>
      <c r="K170" s="84"/>
      <c r="L170" s="84"/>
      <c r="M170" s="84"/>
      <c r="N170" s="84"/>
      <c r="O170" s="97">
        <f t="shared" si="16"/>
        <v>8</v>
      </c>
    </row>
    <row r="171" s="41" customFormat="1" spans="1:15">
      <c r="A171" s="82">
        <v>9</v>
      </c>
      <c r="B171" s="83" t="s">
        <v>1021</v>
      </c>
      <c r="C171" s="84"/>
      <c r="D171" s="84"/>
      <c r="E171" s="84"/>
      <c r="F171" s="84"/>
      <c r="G171" s="84"/>
      <c r="H171" s="84"/>
      <c r="I171" s="95"/>
      <c r="J171" s="96" t="s">
        <v>1021</v>
      </c>
      <c r="K171" s="84"/>
      <c r="L171" s="84"/>
      <c r="M171" s="84"/>
      <c r="N171" s="84"/>
      <c r="O171" s="97">
        <f t="shared" si="16"/>
        <v>9</v>
      </c>
    </row>
    <row r="172" s="41" customFormat="1" spans="1:15">
      <c r="A172" s="82">
        <v>10</v>
      </c>
      <c r="B172" s="83" t="s">
        <v>1022</v>
      </c>
      <c r="C172" s="84"/>
      <c r="D172" s="84"/>
      <c r="E172" s="84"/>
      <c r="F172" s="84"/>
      <c r="G172" s="84"/>
      <c r="H172" s="84"/>
      <c r="I172" s="95"/>
      <c r="J172" s="96" t="s">
        <v>1022</v>
      </c>
      <c r="K172" s="84"/>
      <c r="L172" s="84"/>
      <c r="M172" s="84"/>
      <c r="N172" s="84"/>
      <c r="O172" s="97">
        <f t="shared" si="16"/>
        <v>10</v>
      </c>
    </row>
    <row r="173" s="41" customFormat="1" spans="1:15">
      <c r="A173" s="82">
        <v>11</v>
      </c>
      <c r="B173" s="83" t="s">
        <v>1023</v>
      </c>
      <c r="C173" s="85"/>
      <c r="D173" s="85"/>
      <c r="E173" s="85"/>
      <c r="F173" s="85"/>
      <c r="G173" s="85"/>
      <c r="H173" s="85"/>
      <c r="I173" s="85"/>
      <c r="J173" s="96" t="s">
        <v>1023</v>
      </c>
      <c r="K173" s="85"/>
      <c r="L173" s="85"/>
      <c r="M173" s="85"/>
      <c r="N173" s="85"/>
      <c r="O173" s="112">
        <f t="shared" si="16"/>
        <v>11</v>
      </c>
    </row>
    <row r="174" spans="1:122">
      <c r="A174" s="82">
        <v>12</v>
      </c>
      <c r="B174" s="83" t="s">
        <v>1024</v>
      </c>
      <c r="C174" s="86"/>
      <c r="D174" s="86"/>
      <c r="E174" s="86"/>
      <c r="F174" s="86"/>
      <c r="G174" s="87"/>
      <c r="H174" s="87"/>
      <c r="I174" s="86"/>
      <c r="J174" s="96" t="s">
        <v>1024</v>
      </c>
      <c r="K174" s="86"/>
      <c r="L174" s="98"/>
      <c r="M174" s="86"/>
      <c r="N174" s="86"/>
      <c r="O174" s="113">
        <f t="shared" si="16"/>
        <v>12</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13</v>
      </c>
      <c r="B175" s="83" t="s">
        <v>1025</v>
      </c>
      <c r="C175" s="86"/>
      <c r="D175" s="86"/>
      <c r="E175" s="86"/>
      <c r="F175" s="86"/>
      <c r="G175" s="87"/>
      <c r="H175" s="87"/>
      <c r="I175" s="86"/>
      <c r="J175" s="96" t="s">
        <v>1025</v>
      </c>
      <c r="K175" s="86"/>
      <c r="L175" s="98"/>
      <c r="M175" s="86"/>
      <c r="N175" s="86"/>
      <c r="O175" s="113">
        <f t="shared" si="16"/>
        <v>13</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14</v>
      </c>
      <c r="B176" s="83" t="s">
        <v>1026</v>
      </c>
      <c r="C176" s="86"/>
      <c r="D176" s="86"/>
      <c r="E176" s="86"/>
      <c r="F176" s="86"/>
      <c r="G176" s="87"/>
      <c r="H176" s="87"/>
      <c r="I176" s="86"/>
      <c r="J176" s="96" t="s">
        <v>1026</v>
      </c>
      <c r="K176" s="86"/>
      <c r="L176" s="98"/>
      <c r="M176" s="86"/>
      <c r="N176" s="86"/>
      <c r="O176" s="113">
        <f t="shared" si="16"/>
        <v>14</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15</v>
      </c>
      <c r="B177" s="83" t="s">
        <v>1027</v>
      </c>
      <c r="C177" s="86"/>
      <c r="D177" s="86"/>
      <c r="E177" s="86"/>
      <c r="F177" s="86"/>
      <c r="G177" s="87"/>
      <c r="H177" s="87"/>
      <c r="I177" s="86"/>
      <c r="J177" s="96" t="s">
        <v>1027</v>
      </c>
      <c r="K177" s="86"/>
      <c r="L177" s="98"/>
      <c r="M177" s="86"/>
      <c r="N177" s="86"/>
      <c r="O177" s="113">
        <f t="shared" si="16"/>
        <v>15</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2">
        <v>16</v>
      </c>
      <c r="B178" s="83" t="s">
        <v>1028</v>
      </c>
      <c r="C178" s="86"/>
      <c r="D178" s="86"/>
      <c r="E178" s="86"/>
      <c r="F178" s="86"/>
      <c r="G178" s="87"/>
      <c r="H178" s="87"/>
      <c r="I178" s="86"/>
      <c r="J178" s="96" t="s">
        <v>1028</v>
      </c>
      <c r="K178" s="86"/>
      <c r="L178" s="98"/>
      <c r="M178" s="86"/>
      <c r="N178" s="86"/>
      <c r="O178" s="113">
        <f t="shared" si="16"/>
        <v>16</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82">
        <v>17</v>
      </c>
      <c r="B179" s="83" t="s">
        <v>1029</v>
      </c>
      <c r="C179" s="86"/>
      <c r="D179" s="86"/>
      <c r="E179" s="86"/>
      <c r="F179" s="86"/>
      <c r="G179" s="87"/>
      <c r="H179" s="87"/>
      <c r="I179" s="86"/>
      <c r="J179" s="96" t="s">
        <v>1029</v>
      </c>
      <c r="K179" s="86"/>
      <c r="L179" s="98"/>
      <c r="M179" s="86"/>
      <c r="N179" s="86"/>
      <c r="O179" s="113">
        <f t="shared" si="16"/>
        <v>17</v>
      </c>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82">
        <v>18</v>
      </c>
      <c r="B180" s="83" t="s">
        <v>1030</v>
      </c>
      <c r="C180" s="86"/>
      <c r="D180" s="86"/>
      <c r="E180" s="86"/>
      <c r="F180" s="86"/>
      <c r="G180" s="87"/>
      <c r="H180" s="87"/>
      <c r="I180" s="86"/>
      <c r="J180" s="96" t="s">
        <v>1030</v>
      </c>
      <c r="K180" s="86"/>
      <c r="L180" s="98"/>
      <c r="M180" s="86"/>
      <c r="N180" s="86"/>
      <c r="O180" s="113">
        <f t="shared" si="16"/>
        <v>18</v>
      </c>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88">
        <v>19</v>
      </c>
      <c r="B181" s="89" t="s">
        <v>1031</v>
      </c>
      <c r="C181" s="90"/>
      <c r="D181" s="90"/>
      <c r="E181" s="90"/>
      <c r="F181" s="90"/>
      <c r="G181" s="91"/>
      <c r="H181" s="91"/>
      <c r="I181" s="90"/>
      <c r="J181" s="99" t="s">
        <v>1031</v>
      </c>
      <c r="K181" s="90"/>
      <c r="L181" s="100"/>
      <c r="M181" s="90"/>
      <c r="N181" s="90"/>
      <c r="O181" s="114">
        <f t="shared" si="16"/>
        <v>19</v>
      </c>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51"/>
      <c r="B182" s="51"/>
      <c r="C182" s="52"/>
      <c r="D182" s="52"/>
      <c r="E182" s="52"/>
      <c r="F182" s="52"/>
      <c r="G182" s="53"/>
      <c r="H182" s="53"/>
      <c r="I182" s="52"/>
      <c r="J182" s="52"/>
      <c r="K182" s="52"/>
      <c r="L182" s="51"/>
      <c r="M182" s="52"/>
      <c r="N182" s="52"/>
      <c r="O182" s="53"/>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51"/>
      <c r="B183" s="51"/>
      <c r="C183" s="52"/>
      <c r="D183" s="52"/>
      <c r="E183" s="52"/>
      <c r="F183" s="52"/>
      <c r="G183" s="53"/>
      <c r="H183" s="53"/>
      <c r="I183" s="52"/>
      <c r="J183" s="52"/>
      <c r="K183" s="52"/>
      <c r="L183" s="51"/>
      <c r="M183" s="52"/>
      <c r="N183" s="52"/>
      <c r="O183" s="53"/>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c r="BU203" s="43"/>
      <c r="BV203" s="43"/>
      <c r="BW203" s="43"/>
      <c r="BX203" s="43"/>
      <c r="BY203" s="43"/>
      <c r="BZ203" s="43"/>
      <c r="CA203" s="43"/>
      <c r="CB203" s="43"/>
      <c r="CC203" s="43"/>
      <c r="CD203" s="43"/>
      <c r="CE203" s="43"/>
      <c r="CF203" s="43"/>
      <c r="CG203" s="43"/>
      <c r="CH203" s="43"/>
      <c r="CI203" s="43"/>
      <c r="CJ203" s="43"/>
      <c r="CK203" s="43"/>
      <c r="CL203" s="43"/>
      <c r="CM203" s="43"/>
      <c r="CN203" s="43"/>
      <c r="CO203" s="43"/>
      <c r="CP203" s="43"/>
      <c r="CQ203" s="43"/>
      <c r="CR203" s="43"/>
      <c r="CS203" s="43"/>
      <c r="CT203" s="43"/>
      <c r="CU203" s="43"/>
      <c r="CV203" s="43"/>
      <c r="CW203" s="43"/>
      <c r="CX203" s="43"/>
      <c r="CY203" s="43"/>
      <c r="CZ203" s="43"/>
      <c r="DA203" s="43"/>
      <c r="DB203" s="43"/>
      <c r="DC203" s="43"/>
      <c r="DD203" s="43"/>
      <c r="DE203" s="43"/>
      <c r="DF203" s="43"/>
      <c r="DG203" s="43"/>
      <c r="DH203" s="43"/>
      <c r="DI203" s="43"/>
      <c r="DJ203" s="43"/>
      <c r="DK203" s="43"/>
      <c r="DL203" s="43"/>
      <c r="DM203" s="43"/>
      <c r="DN203" s="43"/>
      <c r="DO203" s="43"/>
      <c r="DP203" s="43"/>
      <c r="DQ203" s="43"/>
      <c r="DR203" s="43"/>
    </row>
  </sheetData>
  <pageMargins left="0.751388888888889" right="0.751388888888889" top="1" bottom="1" header="0.507638888888889" footer="0.507638888888889"/>
  <pageSetup paperSize="9" scale="40" orientation="landscape" horizontalDpi="600"/>
  <headerFooter/>
  <rowBreaks count="2" manualBreakCount="2">
    <brk id="65" max="16" man="1"/>
    <brk id="130" max="15" man="1"/>
  </rowBreaks>
  <colBreaks count="1" manualBreakCount="1">
    <brk id="17" max="65319" man="1"/>
  </colBreaks>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5" sqref="A5"/>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1027</v>
      </c>
      <c r="B2" s="28"/>
      <c r="C2" s="28"/>
      <c r="D2" s="29"/>
      <c r="E2" s="30" t="s">
        <v>1027</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26400900000</v>
      </c>
      <c r="C8" s="33"/>
      <c r="D8" s="33"/>
      <c r="E8" s="34" t="s">
        <v>465</v>
      </c>
      <c r="F8" s="36" t="str">
        <f>MIDB($E$2,9,11)</f>
        <v>26400900000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0000795</v>
      </c>
      <c r="C12" s="33"/>
      <c r="D12" s="33"/>
      <c r="E12" s="34" t="s">
        <v>469</v>
      </c>
      <c r="F12" s="36" t="str">
        <f>MIDB($E$2,20,7)</f>
        <v>0000795</v>
      </c>
      <c r="G12" s="34"/>
      <c r="H12" s="34"/>
    </row>
    <row r="13" spans="1:8">
      <c r="A13" s="33" t="s">
        <v>470</v>
      </c>
      <c r="B13" s="35" t="str">
        <f>MIDB($A$2,27,11)</f>
        <v>26400900001</v>
      </c>
      <c r="C13" s="33"/>
      <c r="D13" s="33"/>
      <c r="E13" s="34" t="s">
        <v>470</v>
      </c>
      <c r="F13" s="36" t="str">
        <f>MIDB($E$2,27,11)</f>
        <v>26400900001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0000795</v>
      </c>
      <c r="C17" s="33"/>
      <c r="D17" s="33"/>
      <c r="E17" s="34" t="s">
        <v>471</v>
      </c>
      <c r="F17" s="36" t="str">
        <f>MIDB($E$2,38,7)</f>
        <v>0000795</v>
      </c>
      <c r="G17" s="34"/>
      <c r="H17" s="34"/>
    </row>
    <row r="18" spans="1:8">
      <c r="A18" s="33" t="s">
        <v>472</v>
      </c>
      <c r="B18" s="35" t="str">
        <f>MIDB($A$2,45,8)</f>
        <v>        </v>
      </c>
      <c r="C18" s="33"/>
      <c r="D18" s="33"/>
      <c r="E18" s="34" t="s">
        <v>472</v>
      </c>
      <c r="F18" s="36" t="str">
        <f>MIDB($E$2,45,8)</f>
        <v>        </v>
      </c>
      <c r="G18" s="34"/>
      <c r="H18" s="34"/>
    </row>
    <row r="19" spans="1:8">
      <c r="A19" s="33" t="s">
        <v>473</v>
      </c>
      <c r="B19" s="33"/>
      <c r="C19" s="33"/>
      <c r="D19" s="33"/>
      <c r="E19" s="34" t="s">
        <v>473</v>
      </c>
      <c r="F19" s="34"/>
      <c r="G19" s="34"/>
      <c r="H19" s="34"/>
    </row>
    <row r="20" spans="1:8">
      <c r="A20" s="33" t="s">
        <v>474</v>
      </c>
      <c r="B20" s="35" t="str">
        <f>MIDB($A$2,53,8)</f>
        <v>0021    </v>
      </c>
      <c r="C20" s="33"/>
      <c r="D20" s="33"/>
      <c r="E20" s="34" t="s">
        <v>474</v>
      </c>
      <c r="F20" s="36" t="str">
        <f>MIDB($E$2,53,8)</f>
        <v>0021    </v>
      </c>
      <c r="G20" s="34"/>
      <c r="H20" s="34"/>
    </row>
    <row r="21" spans="1:8">
      <c r="A21" s="33" t="s">
        <v>475</v>
      </c>
      <c r="B21" s="33"/>
      <c r="C21" s="33"/>
      <c r="D21" s="33"/>
      <c r="E21" s="34" t="s">
        <v>475</v>
      </c>
      <c r="F21" s="34"/>
      <c r="G21" s="34"/>
      <c r="H21" s="34"/>
    </row>
    <row r="22" spans="1:8">
      <c r="A22" s="33" t="s">
        <v>476</v>
      </c>
      <c r="B22" s="35" t="str">
        <f>MIDB($A$2,61,1)</f>
        <v>0</v>
      </c>
      <c r="C22" s="33"/>
      <c r="D22" s="33"/>
      <c r="E22" s="34" t="s">
        <v>476</v>
      </c>
      <c r="F22" s="36" t="str">
        <f>MIDB($E$2,61,1)</f>
        <v>0</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 </v>
      </c>
      <c r="C29" s="33"/>
      <c r="D29" s="33"/>
      <c r="E29" s="34" t="s">
        <v>482</v>
      </c>
      <c r="F29" s="37" t="str">
        <f>MIDB($E$2,73,1)</f>
        <v> </v>
      </c>
      <c r="G29" s="34"/>
      <c r="H29" s="34"/>
    </row>
    <row r="30" spans="1:8">
      <c r="A30" s="33" t="s">
        <v>483</v>
      </c>
      <c r="B30" s="37" t="str">
        <f>MIDB($A$2,74,1)</f>
        <v> </v>
      </c>
      <c r="C30" s="33"/>
      <c r="D30" s="33"/>
      <c r="E30" s="34" t="s">
        <v>483</v>
      </c>
      <c r="F30" s="37" t="str">
        <f>MIDB($E$2,74,1)</f>
        <v> </v>
      </c>
      <c r="G30" s="34"/>
      <c r="H30" s="34"/>
    </row>
    <row r="31" spans="1:8">
      <c r="A31" s="33" t="s">
        <v>484</v>
      </c>
      <c r="B31" s="37" t="str">
        <f>MIDB($A$2,75,1)</f>
        <v> </v>
      </c>
      <c r="C31" s="33"/>
      <c r="D31" s="33"/>
      <c r="E31" s="34" t="s">
        <v>484</v>
      </c>
      <c r="F31" s="37" t="str">
        <f>MIDB($E$2,75,1)</f>
        <v> </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078487</v>
      </c>
      <c r="C44" s="38"/>
      <c r="D44" s="38"/>
      <c r="E44" s="39" t="s">
        <v>495</v>
      </c>
      <c r="F44" s="36" t="str">
        <f>MIDB($E$2,105,6)</f>
        <v>078487</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6"/>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1032</v>
      </c>
    </row>
    <row r="3" ht="30.75" spans="1:7">
      <c r="A3" s="23" t="s">
        <v>1033</v>
      </c>
      <c r="G3" s="105" t="s">
        <v>969</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1034</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512</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513</v>
      </c>
      <c r="D70" s="76" t="s">
        <v>366</v>
      </c>
      <c r="E70" s="76" t="s">
        <v>367</v>
      </c>
      <c r="F70" s="76" t="s">
        <v>368</v>
      </c>
      <c r="G70" s="77">
        <v>1</v>
      </c>
      <c r="H70" s="77">
        <v>0</v>
      </c>
      <c r="I70" s="76" t="s">
        <v>234</v>
      </c>
      <c r="J70" s="76" t="s">
        <v>369</v>
      </c>
      <c r="K70" s="76" t="s">
        <v>369</v>
      </c>
      <c r="L70" s="75">
        <v>44874</v>
      </c>
      <c r="M70" s="76" t="s">
        <v>514</v>
      </c>
      <c r="N70" s="76" t="s">
        <v>366</v>
      </c>
      <c r="O70" s="77">
        <v>0</v>
      </c>
      <c r="P70" s="76" t="s">
        <v>515</v>
      </c>
      <c r="Q70" s="76" t="s">
        <v>516</v>
      </c>
      <c r="R70" s="77">
        <v>25</v>
      </c>
      <c r="S70" s="76" t="s">
        <v>517</v>
      </c>
      <c r="T70" s="77">
        <v>5</v>
      </c>
      <c r="U70" s="76" t="s">
        <v>368</v>
      </c>
      <c r="V70" s="76" t="s">
        <v>374</v>
      </c>
      <c r="W70" s="76" t="s">
        <v>234</v>
      </c>
      <c r="X70" s="76" t="s">
        <v>375</v>
      </c>
      <c r="Y70" s="76" t="s">
        <v>376</v>
      </c>
      <c r="Z70" s="76" t="s">
        <v>377</v>
      </c>
      <c r="AA70" s="76" t="s">
        <v>518</v>
      </c>
      <c r="AB70" s="77">
        <v>125</v>
      </c>
      <c r="AC70" s="76" t="s">
        <v>379</v>
      </c>
      <c r="AD70" s="102">
        <v>44875.1368981482</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1035</v>
      </c>
      <c r="AY70" s="76" t="s">
        <v>1036</v>
      </c>
      <c r="AZ70" s="76" t="s">
        <v>232</v>
      </c>
      <c r="BA70" s="76" t="s">
        <v>379</v>
      </c>
      <c r="BB70" s="76" t="s">
        <v>382</v>
      </c>
      <c r="BC70" s="76" t="s">
        <v>1037</v>
      </c>
      <c r="BD70" s="76" t="s">
        <v>382</v>
      </c>
      <c r="BE70" s="76" t="s">
        <v>387</v>
      </c>
      <c r="BF70" s="76" t="s">
        <v>387</v>
      </c>
      <c r="BG70" s="76" t="s">
        <v>240</v>
      </c>
      <c r="BH70" s="76" t="s">
        <v>234</v>
      </c>
      <c r="BI70" s="76" t="s">
        <v>234</v>
      </c>
      <c r="BJ70" s="76" t="s">
        <v>234</v>
      </c>
      <c r="BK70" s="76" t="s">
        <v>234</v>
      </c>
      <c r="BL70" s="76" t="s">
        <v>399</v>
      </c>
      <c r="BM70" s="76" t="s">
        <v>399</v>
      </c>
      <c r="BN70" s="76" t="s">
        <v>399</v>
      </c>
      <c r="BO70" s="76" t="s">
        <v>366</v>
      </c>
      <c r="BP70" s="76" t="s">
        <v>366</v>
      </c>
      <c r="BQ70" s="76" t="s">
        <v>366</v>
      </c>
      <c r="BR70" s="76" t="s">
        <v>522</v>
      </c>
      <c r="BS70" s="76" t="s">
        <v>382</v>
      </c>
      <c r="BT70" s="76" t="s">
        <v>523</v>
      </c>
      <c r="BU70" s="76" t="s">
        <v>382</v>
      </c>
      <c r="BV70" s="76" t="s">
        <v>523</v>
      </c>
      <c r="BW70" s="76" t="s">
        <v>382</v>
      </c>
      <c r="BX70" s="77">
        <v>1</v>
      </c>
      <c r="BY70" s="77">
        <v>7925</v>
      </c>
      <c r="BZ70" s="77">
        <v>0</v>
      </c>
      <c r="CA70" s="77">
        <v>6</v>
      </c>
      <c r="CB70" s="77">
        <v>5</v>
      </c>
      <c r="CC70" s="76" t="s">
        <v>977</v>
      </c>
      <c r="CD70" s="102">
        <v>45082.3915046296</v>
      </c>
      <c r="CE70" s="75" t="s">
        <v>389</v>
      </c>
      <c r="CF70" s="103">
        <v>45082.3892962269</v>
      </c>
      <c r="CG70" s="104">
        <v>0.389293981481481</v>
      </c>
      <c r="CH70" s="75" t="s">
        <v>389</v>
      </c>
      <c r="CI70" s="76" t="s">
        <v>390</v>
      </c>
      <c r="CJ70" s="76" t="s">
        <v>234</v>
      </c>
      <c r="CK70" s="76" t="s">
        <v>234</v>
      </c>
      <c r="CL70" s="76" t="s">
        <v>225</v>
      </c>
      <c r="CM70" s="76" t="s">
        <v>225</v>
      </c>
      <c r="CN70" s="76" t="s">
        <v>225</v>
      </c>
      <c r="CO70" s="76" t="s">
        <v>225</v>
      </c>
      <c r="CP70" s="76" t="s">
        <v>978</v>
      </c>
      <c r="CQ70" s="76" t="s">
        <v>225</v>
      </c>
      <c r="CR70" s="76" t="s">
        <v>225</v>
      </c>
      <c r="CS70" s="76" t="s">
        <v>225</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45082.3963587731</v>
      </c>
      <c r="DO70" s="103">
        <v>45082.3892962269</v>
      </c>
      <c r="DP70" s="76" t="s">
        <v>1038</v>
      </c>
    </row>
    <row r="71" spans="1:120">
      <c r="A71" s="75">
        <v>44874</v>
      </c>
      <c r="B71" s="75">
        <v>44874</v>
      </c>
      <c r="C71" s="76" t="s">
        <v>513</v>
      </c>
      <c r="D71" s="76" t="s">
        <v>366</v>
      </c>
      <c r="E71" s="76" t="s">
        <v>367</v>
      </c>
      <c r="F71" s="76" t="s">
        <v>393</v>
      </c>
      <c r="G71" s="77">
        <v>1</v>
      </c>
      <c r="H71" s="77">
        <v>0</v>
      </c>
      <c r="I71" s="76" t="s">
        <v>234</v>
      </c>
      <c r="J71" s="76" t="s">
        <v>369</v>
      </c>
      <c r="K71" s="76" t="s">
        <v>369</v>
      </c>
      <c r="L71" s="75">
        <v>44874</v>
      </c>
      <c r="M71" s="76" t="s">
        <v>514</v>
      </c>
      <c r="N71" s="76" t="s">
        <v>366</v>
      </c>
      <c r="O71" s="77">
        <v>0</v>
      </c>
      <c r="P71" s="76" t="s">
        <v>515</v>
      </c>
      <c r="Q71" s="76" t="s">
        <v>516</v>
      </c>
      <c r="R71" s="77">
        <v>25</v>
      </c>
      <c r="S71" s="76" t="s">
        <v>517</v>
      </c>
      <c r="T71" s="77">
        <v>5</v>
      </c>
      <c r="U71" s="76" t="s">
        <v>393</v>
      </c>
      <c r="V71" s="76" t="s">
        <v>374</v>
      </c>
      <c r="W71" s="76" t="s">
        <v>234</v>
      </c>
      <c r="X71" s="76" t="s">
        <v>375</v>
      </c>
      <c r="Y71" s="76" t="s">
        <v>376</v>
      </c>
      <c r="Z71" s="76" t="s">
        <v>377</v>
      </c>
      <c r="AA71" s="76" t="s">
        <v>394</v>
      </c>
      <c r="AB71" s="77">
        <v>125</v>
      </c>
      <c r="AC71" s="76" t="s">
        <v>379</v>
      </c>
      <c r="AD71" s="102">
        <v>44875.1368981482</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1039</v>
      </c>
      <c r="AY71" s="76" t="s">
        <v>1040</v>
      </c>
      <c r="AZ71" s="76" t="s">
        <v>232</v>
      </c>
      <c r="BA71" s="76" t="s">
        <v>379</v>
      </c>
      <c r="BB71" s="76" t="s">
        <v>382</v>
      </c>
      <c r="BC71" s="76" t="s">
        <v>1041</v>
      </c>
      <c r="BD71" s="76" t="s">
        <v>382</v>
      </c>
      <c r="BE71" s="76" t="s">
        <v>528</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522</v>
      </c>
      <c r="BS71" s="76" t="s">
        <v>382</v>
      </c>
      <c r="BT71" s="76" t="s">
        <v>523</v>
      </c>
      <c r="BU71" s="76" t="s">
        <v>382</v>
      </c>
      <c r="BV71" s="76" t="s">
        <v>523</v>
      </c>
      <c r="BW71" s="76" t="s">
        <v>382</v>
      </c>
      <c r="BX71" s="77">
        <v>1</v>
      </c>
      <c r="BY71" s="77">
        <v>7925</v>
      </c>
      <c r="BZ71" s="77">
        <v>0</v>
      </c>
      <c r="CA71" s="77">
        <v>14</v>
      </c>
      <c r="CB71" s="77">
        <v>14</v>
      </c>
      <c r="CC71" s="76" t="s">
        <v>977</v>
      </c>
      <c r="CD71" s="102">
        <v>45082.3915046296</v>
      </c>
      <c r="CE71" s="75" t="s">
        <v>389</v>
      </c>
      <c r="CF71" s="103">
        <v>45082.3892962037</v>
      </c>
      <c r="CG71" s="104">
        <v>0.389293981481481</v>
      </c>
      <c r="CH71" s="75" t="s">
        <v>389</v>
      </c>
      <c r="CI71" s="76" t="s">
        <v>390</v>
      </c>
      <c r="CJ71" s="76" t="s">
        <v>234</v>
      </c>
      <c r="CK71" s="76" t="s">
        <v>234</v>
      </c>
      <c r="CL71" s="76" t="s">
        <v>225</v>
      </c>
      <c r="CM71" s="76" t="s">
        <v>225</v>
      </c>
      <c r="CN71" s="76" t="s">
        <v>225</v>
      </c>
      <c r="CO71" s="76" t="s">
        <v>225</v>
      </c>
      <c r="CP71" s="76" t="s">
        <v>978</v>
      </c>
      <c r="CQ71" s="76" t="s">
        <v>225</v>
      </c>
      <c r="CR71" s="76" t="s">
        <v>234</v>
      </c>
      <c r="CS71" s="76" t="s">
        <v>225</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45082.3963593287</v>
      </c>
      <c r="DO71" s="103">
        <v>45082.3892962037</v>
      </c>
      <c r="DP71" s="76" t="s">
        <v>1042</v>
      </c>
    </row>
    <row r="72" spans="1:120">
      <c r="A72" s="75">
        <v>44874</v>
      </c>
      <c r="B72" s="75">
        <v>44874</v>
      </c>
      <c r="C72" s="76" t="s">
        <v>513</v>
      </c>
      <c r="D72" s="76" t="s">
        <v>366</v>
      </c>
      <c r="E72" s="76" t="s">
        <v>367</v>
      </c>
      <c r="F72" s="76" t="s">
        <v>401</v>
      </c>
      <c r="G72" s="77">
        <v>1</v>
      </c>
      <c r="H72" s="77">
        <v>0</v>
      </c>
      <c r="I72" s="76" t="s">
        <v>234</v>
      </c>
      <c r="J72" s="76" t="s">
        <v>369</v>
      </c>
      <c r="K72" s="76" t="s">
        <v>369</v>
      </c>
      <c r="L72" s="75">
        <v>44874</v>
      </c>
      <c r="M72" s="76" t="s">
        <v>514</v>
      </c>
      <c r="N72" s="76" t="s">
        <v>366</v>
      </c>
      <c r="O72" s="77">
        <v>0</v>
      </c>
      <c r="P72" s="76" t="s">
        <v>515</v>
      </c>
      <c r="Q72" s="76" t="s">
        <v>516</v>
      </c>
      <c r="R72" s="77">
        <v>25</v>
      </c>
      <c r="S72" s="76" t="s">
        <v>517</v>
      </c>
      <c r="T72" s="77">
        <v>5</v>
      </c>
      <c r="U72" s="76" t="s">
        <v>401</v>
      </c>
      <c r="V72" s="76" t="s">
        <v>374</v>
      </c>
      <c r="W72" s="76" t="s">
        <v>234</v>
      </c>
      <c r="X72" s="76" t="s">
        <v>375</v>
      </c>
      <c r="Y72" s="76" t="s">
        <v>376</v>
      </c>
      <c r="Z72" s="76" t="s">
        <v>377</v>
      </c>
      <c r="AA72" s="76" t="s">
        <v>531</v>
      </c>
      <c r="AB72" s="77">
        <v>125</v>
      </c>
      <c r="AC72" s="76" t="s">
        <v>379</v>
      </c>
      <c r="AD72" s="102">
        <v>44875.1368981482</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707</v>
      </c>
      <c r="AY72" s="76" t="s">
        <v>708</v>
      </c>
      <c r="AZ72" s="76" t="s">
        <v>232</v>
      </c>
      <c r="BA72" s="76" t="s">
        <v>379</v>
      </c>
      <c r="BB72" s="76" t="s">
        <v>382</v>
      </c>
      <c r="BC72" s="76" t="s">
        <v>709</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522</v>
      </c>
      <c r="BS72" s="76" t="s">
        <v>382</v>
      </c>
      <c r="BT72" s="76" t="s">
        <v>523</v>
      </c>
      <c r="BU72" s="76" t="s">
        <v>382</v>
      </c>
      <c r="BV72" s="76" t="s">
        <v>523</v>
      </c>
      <c r="BW72" s="76" t="s">
        <v>382</v>
      </c>
      <c r="BX72" s="77">
        <v>1</v>
      </c>
      <c r="BY72" s="77">
        <v>7925</v>
      </c>
      <c r="BZ72" s="77">
        <v>0</v>
      </c>
      <c r="CA72" s="77">
        <v>13</v>
      </c>
      <c r="CB72" s="77">
        <v>17</v>
      </c>
      <c r="CC72" s="76" t="s">
        <v>977</v>
      </c>
      <c r="CD72" s="102">
        <v>45082.3915046296</v>
      </c>
      <c r="CE72" s="75" t="s">
        <v>389</v>
      </c>
      <c r="CF72" s="103">
        <v>45082.3892962153</v>
      </c>
      <c r="CG72" s="104">
        <v>0.389293981481481</v>
      </c>
      <c r="CH72" s="75" t="s">
        <v>389</v>
      </c>
      <c r="CI72" s="76" t="s">
        <v>390</v>
      </c>
      <c r="CJ72" s="76" t="s">
        <v>234</v>
      </c>
      <c r="CK72" s="76" t="s">
        <v>234</v>
      </c>
      <c r="CL72" s="76" t="s">
        <v>225</v>
      </c>
      <c r="CM72" s="76" t="s">
        <v>225</v>
      </c>
      <c r="CN72" s="76" t="s">
        <v>225</v>
      </c>
      <c r="CO72" s="76" t="s">
        <v>225</v>
      </c>
      <c r="CP72" s="76" t="s">
        <v>978</v>
      </c>
      <c r="CQ72" s="76" t="s">
        <v>225</v>
      </c>
      <c r="CR72" s="76" t="s">
        <v>225</v>
      </c>
      <c r="CS72" s="76" t="s">
        <v>225</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45082.3963590625</v>
      </c>
      <c r="DO72" s="103">
        <v>45082.3892962153</v>
      </c>
      <c r="DP72" s="76" t="s">
        <v>710</v>
      </c>
    </row>
    <row r="73" spans="1:120">
      <c r="A73" s="75">
        <v>44874</v>
      </c>
      <c r="B73" s="75">
        <v>44874</v>
      </c>
      <c r="C73" s="76" t="s">
        <v>513</v>
      </c>
      <c r="D73" s="76" t="s">
        <v>366</v>
      </c>
      <c r="E73" s="76" t="s">
        <v>367</v>
      </c>
      <c r="F73" s="76" t="s">
        <v>235</v>
      </c>
      <c r="G73" s="77">
        <v>1</v>
      </c>
      <c r="H73" s="77">
        <v>0</v>
      </c>
      <c r="I73" s="76" t="s">
        <v>234</v>
      </c>
      <c r="J73" s="76" t="s">
        <v>369</v>
      </c>
      <c r="K73" s="76" t="s">
        <v>369</v>
      </c>
      <c r="L73" s="75">
        <v>44874</v>
      </c>
      <c r="M73" s="76" t="s">
        <v>514</v>
      </c>
      <c r="N73" s="76" t="s">
        <v>366</v>
      </c>
      <c r="O73" s="77">
        <v>0</v>
      </c>
      <c r="P73" s="76" t="s">
        <v>515</v>
      </c>
      <c r="Q73" s="76" t="s">
        <v>516</v>
      </c>
      <c r="R73" s="77">
        <v>25</v>
      </c>
      <c r="S73" s="76" t="s">
        <v>517</v>
      </c>
      <c r="T73" s="77">
        <v>5</v>
      </c>
      <c r="U73" s="76" t="s">
        <v>235</v>
      </c>
      <c r="V73" s="76" t="s">
        <v>374</v>
      </c>
      <c r="W73" s="76" t="s">
        <v>234</v>
      </c>
      <c r="X73" s="76" t="s">
        <v>375</v>
      </c>
      <c r="Y73" s="76" t="s">
        <v>376</v>
      </c>
      <c r="Z73" s="76" t="s">
        <v>377</v>
      </c>
      <c r="AA73" s="76" t="s">
        <v>409</v>
      </c>
      <c r="AB73" s="77">
        <v>125</v>
      </c>
      <c r="AC73" s="76" t="s">
        <v>379</v>
      </c>
      <c r="AD73" s="102">
        <v>44875.1368981482</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988</v>
      </c>
      <c r="AY73" s="76" t="s">
        <v>989</v>
      </c>
      <c r="AZ73" s="76" t="s">
        <v>990</v>
      </c>
      <c r="BA73" s="76" t="s">
        <v>388</v>
      </c>
      <c r="BB73" s="76" t="s">
        <v>382</v>
      </c>
      <c r="BC73" s="76" t="s">
        <v>991</v>
      </c>
      <c r="BD73" s="76" t="s">
        <v>382</v>
      </c>
      <c r="BE73" s="76" t="s">
        <v>387</v>
      </c>
      <c r="BF73" s="76" t="s">
        <v>387</v>
      </c>
      <c r="BG73" s="76" t="s">
        <v>240</v>
      </c>
      <c r="BH73" s="76" t="s">
        <v>234</v>
      </c>
      <c r="BI73" s="76" t="s">
        <v>234</v>
      </c>
      <c r="BJ73" s="76" t="s">
        <v>234</v>
      </c>
      <c r="BK73" s="76" t="s">
        <v>234</v>
      </c>
      <c r="BL73" s="76" t="s">
        <v>366</v>
      </c>
      <c r="BM73" s="76" t="s">
        <v>366</v>
      </c>
      <c r="BN73" s="76" t="s">
        <v>366</v>
      </c>
      <c r="BO73" s="76" t="s">
        <v>366</v>
      </c>
      <c r="BP73" s="76" t="s">
        <v>366</v>
      </c>
      <c r="BQ73" s="76" t="s">
        <v>366</v>
      </c>
      <c r="BR73" s="76" t="s">
        <v>522</v>
      </c>
      <c r="BS73" s="76" t="s">
        <v>382</v>
      </c>
      <c r="BT73" s="76" t="s">
        <v>523</v>
      </c>
      <c r="BU73" s="76" t="s">
        <v>382</v>
      </c>
      <c r="BV73" s="76" t="s">
        <v>523</v>
      </c>
      <c r="BW73" s="76" t="s">
        <v>382</v>
      </c>
      <c r="BX73" s="77">
        <v>1</v>
      </c>
      <c r="BY73" s="77">
        <v>7925</v>
      </c>
      <c r="BZ73" s="77">
        <v>0</v>
      </c>
      <c r="CA73" s="77">
        <v>6</v>
      </c>
      <c r="CB73" s="77">
        <v>17</v>
      </c>
      <c r="CC73" s="76" t="s">
        <v>977</v>
      </c>
      <c r="CD73" s="102">
        <v>45082.3915046296</v>
      </c>
      <c r="CE73" s="75" t="s">
        <v>389</v>
      </c>
      <c r="CF73" s="103">
        <v>45082.3892962384</v>
      </c>
      <c r="CG73" s="104">
        <v>0.389293981481481</v>
      </c>
      <c r="CH73" s="75" t="s">
        <v>389</v>
      </c>
      <c r="CI73" s="76" t="s">
        <v>390</v>
      </c>
      <c r="CJ73" s="76" t="s">
        <v>234</v>
      </c>
      <c r="CK73" s="76" t="s">
        <v>234</v>
      </c>
      <c r="CL73" s="76" t="s">
        <v>225</v>
      </c>
      <c r="CM73" s="76" t="s">
        <v>225</v>
      </c>
      <c r="CN73" s="76" t="s">
        <v>225</v>
      </c>
      <c r="CO73" s="76" t="s">
        <v>225</v>
      </c>
      <c r="CP73" s="76" t="s">
        <v>978</v>
      </c>
      <c r="CQ73" s="76" t="s">
        <v>225</v>
      </c>
      <c r="CR73" s="76" t="s">
        <v>234</v>
      </c>
      <c r="CS73" s="76" t="s">
        <v>225</v>
      </c>
      <c r="CT73" s="76" t="s">
        <v>234</v>
      </c>
      <c r="CU73" s="76" t="s">
        <v>225</v>
      </c>
      <c r="CV73" s="76" t="s">
        <v>234</v>
      </c>
      <c r="CW73" s="76" t="s">
        <v>234</v>
      </c>
      <c r="CX73" s="76" t="s">
        <v>225</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45082.3963616435</v>
      </c>
      <c r="DO73" s="103">
        <v>45082.3892962384</v>
      </c>
      <c r="DP73" s="76" t="s">
        <v>992</v>
      </c>
    </row>
    <row r="74" spans="1:120">
      <c r="A74" s="75">
        <v>44874</v>
      </c>
      <c r="B74" s="75">
        <v>44874</v>
      </c>
      <c r="C74" s="76" t="s">
        <v>513</v>
      </c>
      <c r="D74" s="76" t="s">
        <v>366</v>
      </c>
      <c r="E74" s="76" t="s">
        <v>367</v>
      </c>
      <c r="F74" s="76" t="s">
        <v>242</v>
      </c>
      <c r="G74" s="77">
        <v>1</v>
      </c>
      <c r="H74" s="77">
        <v>0</v>
      </c>
      <c r="I74" s="76" t="s">
        <v>234</v>
      </c>
      <c r="J74" s="76" t="s">
        <v>369</v>
      </c>
      <c r="K74" s="76" t="s">
        <v>369</v>
      </c>
      <c r="L74" s="75">
        <v>44874</v>
      </c>
      <c r="M74" s="76" t="s">
        <v>514</v>
      </c>
      <c r="N74" s="76" t="s">
        <v>366</v>
      </c>
      <c r="O74" s="77">
        <v>0</v>
      </c>
      <c r="P74" s="76" t="s">
        <v>515</v>
      </c>
      <c r="Q74" s="76" t="s">
        <v>516</v>
      </c>
      <c r="R74" s="77">
        <v>25</v>
      </c>
      <c r="S74" s="76" t="s">
        <v>517</v>
      </c>
      <c r="T74" s="77">
        <v>5</v>
      </c>
      <c r="U74" s="76" t="s">
        <v>242</v>
      </c>
      <c r="V74" s="76" t="s">
        <v>374</v>
      </c>
      <c r="W74" s="76" t="s">
        <v>234</v>
      </c>
      <c r="X74" s="76" t="s">
        <v>375</v>
      </c>
      <c r="Y74" s="76" t="s">
        <v>376</v>
      </c>
      <c r="Z74" s="76" t="s">
        <v>377</v>
      </c>
      <c r="AA74" s="76" t="s">
        <v>409</v>
      </c>
      <c r="AB74" s="77">
        <v>125</v>
      </c>
      <c r="AC74" s="76" t="s">
        <v>379</v>
      </c>
      <c r="AD74" s="102">
        <v>44875.1368981482</v>
      </c>
      <c r="AE74" s="76" t="s">
        <v>410</v>
      </c>
      <c r="AF74" s="76" t="s">
        <v>381</v>
      </c>
      <c r="AG74" s="76" t="s">
        <v>212</v>
      </c>
      <c r="AH74" s="76" t="s">
        <v>213</v>
      </c>
      <c r="AI74" s="76" t="s">
        <v>210</v>
      </c>
      <c r="AJ74" s="76" t="s">
        <v>366</v>
      </c>
      <c r="AK74" s="76" t="s">
        <v>382</v>
      </c>
      <c r="AL74" s="76" t="s">
        <v>366</v>
      </c>
      <c r="AM74" s="76" t="s">
        <v>233</v>
      </c>
      <c r="AN74" s="76" t="s">
        <v>366</v>
      </c>
      <c r="AO74" s="76" t="s">
        <v>379</v>
      </c>
      <c r="AP74" s="76" t="s">
        <v>379</v>
      </c>
      <c r="AQ74" s="76" t="s">
        <v>411</v>
      </c>
      <c r="AR74" s="76" t="s">
        <v>366</v>
      </c>
      <c r="AS74" s="76" t="s">
        <v>366</v>
      </c>
      <c r="AT74" s="77">
        <v>0</v>
      </c>
      <c r="AU74" s="76" t="s">
        <v>366</v>
      </c>
      <c r="AV74" s="76" t="s">
        <v>366</v>
      </c>
      <c r="AW74" s="76" t="s">
        <v>366</v>
      </c>
      <c r="AX74" s="76" t="s">
        <v>988</v>
      </c>
      <c r="AY74" s="76" t="s">
        <v>989</v>
      </c>
      <c r="AZ74" s="76" t="s">
        <v>990</v>
      </c>
      <c r="BA74" s="76" t="s">
        <v>388</v>
      </c>
      <c r="BB74" s="76" t="s">
        <v>382</v>
      </c>
      <c r="BC74" s="76" t="s">
        <v>991</v>
      </c>
      <c r="BD74" s="76" t="s">
        <v>382</v>
      </c>
      <c r="BE74" s="76" t="s">
        <v>528</v>
      </c>
      <c r="BF74" s="76" t="s">
        <v>387</v>
      </c>
      <c r="BG74" s="76" t="s">
        <v>240</v>
      </c>
      <c r="BH74" s="76" t="s">
        <v>234</v>
      </c>
      <c r="BI74" s="76" t="s">
        <v>234</v>
      </c>
      <c r="BJ74" s="76" t="s">
        <v>234</v>
      </c>
      <c r="BK74" s="76" t="s">
        <v>234</v>
      </c>
      <c r="BL74" s="76" t="s">
        <v>366</v>
      </c>
      <c r="BM74" s="76" t="s">
        <v>366</v>
      </c>
      <c r="BN74" s="76" t="s">
        <v>366</v>
      </c>
      <c r="BO74" s="76" t="s">
        <v>366</v>
      </c>
      <c r="BP74" s="76" t="s">
        <v>366</v>
      </c>
      <c r="BQ74" s="76" t="s">
        <v>366</v>
      </c>
      <c r="BR74" s="76" t="s">
        <v>522</v>
      </c>
      <c r="BS74" s="76" t="s">
        <v>382</v>
      </c>
      <c r="BT74" s="76" t="s">
        <v>523</v>
      </c>
      <c r="BU74" s="76" t="s">
        <v>382</v>
      </c>
      <c r="BV74" s="76" t="s">
        <v>523</v>
      </c>
      <c r="BW74" s="76" t="s">
        <v>382</v>
      </c>
      <c r="BX74" s="77">
        <v>1</v>
      </c>
      <c r="BY74" s="77">
        <v>7925</v>
      </c>
      <c r="BZ74" s="77">
        <v>0</v>
      </c>
      <c r="CA74" s="77">
        <v>6</v>
      </c>
      <c r="CB74" s="77">
        <v>17</v>
      </c>
      <c r="CC74" s="76" t="s">
        <v>977</v>
      </c>
      <c r="CD74" s="102">
        <v>45082.3915046296</v>
      </c>
      <c r="CE74" s="75" t="s">
        <v>389</v>
      </c>
      <c r="CF74" s="103">
        <v>45082.3892962384</v>
      </c>
      <c r="CG74" s="104">
        <v>0.389293981481481</v>
      </c>
      <c r="CH74" s="75" t="s">
        <v>389</v>
      </c>
      <c r="CI74" s="76" t="s">
        <v>390</v>
      </c>
      <c r="CJ74" s="76" t="s">
        <v>234</v>
      </c>
      <c r="CK74" s="76" t="s">
        <v>234</v>
      </c>
      <c r="CL74" s="76" t="s">
        <v>225</v>
      </c>
      <c r="CM74" s="76" t="s">
        <v>225</v>
      </c>
      <c r="CN74" s="76" t="s">
        <v>225</v>
      </c>
      <c r="CO74" s="76" t="s">
        <v>225</v>
      </c>
      <c r="CP74" s="76" t="s">
        <v>978</v>
      </c>
      <c r="CQ74" s="76" t="s">
        <v>225</v>
      </c>
      <c r="CR74" s="76" t="s">
        <v>234</v>
      </c>
      <c r="CS74" s="76" t="s">
        <v>225</v>
      </c>
      <c r="CT74" s="76" t="s">
        <v>234</v>
      </c>
      <c r="CU74" s="76" t="s">
        <v>225</v>
      </c>
      <c r="CV74" s="76" t="s">
        <v>234</v>
      </c>
      <c r="CW74" s="76" t="s">
        <v>234</v>
      </c>
      <c r="CX74" s="76" t="s">
        <v>225</v>
      </c>
      <c r="CY74" s="76" t="s">
        <v>234</v>
      </c>
      <c r="CZ74" s="76" t="s">
        <v>234</v>
      </c>
      <c r="DA74" s="76" t="s">
        <v>225</v>
      </c>
      <c r="DB74" s="76" t="s">
        <v>234</v>
      </c>
      <c r="DC74" s="76" t="s">
        <v>234</v>
      </c>
      <c r="DD74" s="76" t="s">
        <v>234</v>
      </c>
      <c r="DE74" s="76" t="s">
        <v>234</v>
      </c>
      <c r="DF74" s="76" t="s">
        <v>225</v>
      </c>
      <c r="DG74" s="76" t="s">
        <v>234</v>
      </c>
      <c r="DH74" s="76" t="s">
        <v>225</v>
      </c>
      <c r="DI74" s="76" t="s">
        <v>225</v>
      </c>
      <c r="DJ74" s="76" t="s">
        <v>225</v>
      </c>
      <c r="DK74" s="76" t="s">
        <v>382</v>
      </c>
      <c r="DL74" s="76" t="s">
        <v>382</v>
      </c>
      <c r="DM74" s="76" t="s">
        <v>382</v>
      </c>
      <c r="DN74" s="103">
        <v>45082.3963619097</v>
      </c>
      <c r="DO74" s="103">
        <v>45082.3892962384</v>
      </c>
      <c r="DP74" s="76" t="s">
        <v>992</v>
      </c>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1043</v>
      </c>
    </row>
    <row r="78" s="41" customFormat="1"/>
    <row r="79" s="41" customFormat="1" spans="1:2">
      <c r="A79" s="40" t="s">
        <v>1044</v>
      </c>
      <c r="B79" s="40"/>
    </row>
    <row r="80" s="41" customFormat="1" spans="1:37">
      <c r="A80" s="40"/>
      <c r="B80" s="40" t="s">
        <v>1045</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1:37">
      <c r="A81" s="40"/>
      <c r="B81" s="40" t="s">
        <v>1046</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1:7">
      <c r="A82" s="40"/>
      <c r="B82" s="55" t="s">
        <v>1047</v>
      </c>
      <c r="C82" s="56"/>
      <c r="D82" s="56"/>
      <c r="E82" s="56"/>
      <c r="F82" s="56"/>
      <c r="G82" s="56"/>
    </row>
    <row r="83" s="41" customFormat="1" spans="2:7">
      <c r="B83" s="55"/>
      <c r="C83" s="56"/>
      <c r="D83" s="56"/>
      <c r="E83" s="56"/>
      <c r="F83" s="56"/>
      <c r="G83" s="56"/>
    </row>
    <row r="84" s="41" customFormat="1"/>
    <row r="85" spans="1:122">
      <c r="A85" s="51"/>
      <c r="B85" s="51"/>
      <c r="C85" s="52"/>
      <c r="D85" s="52"/>
      <c r="E85" s="52"/>
      <c r="F85" s="52"/>
      <c r="G85" s="53"/>
      <c r="H85" s="53"/>
      <c r="I85" s="52"/>
      <c r="J85" s="52"/>
      <c r="K85" s="52"/>
      <c r="L85" s="51"/>
      <c r="M85" s="52"/>
      <c r="N85" s="52"/>
      <c r="O85" s="53"/>
      <c r="P85" s="52"/>
      <c r="Q85" s="52"/>
      <c r="R85" s="53"/>
      <c r="S85" s="52"/>
      <c r="T85" s="53"/>
      <c r="U85" s="52"/>
      <c r="V85" s="52"/>
      <c r="W85" s="52"/>
      <c r="X85" s="52"/>
      <c r="Y85" s="52"/>
      <c r="Z85" s="52"/>
      <c r="AA85" s="52"/>
      <c r="AB85" s="53"/>
      <c r="AC85" s="52"/>
      <c r="AD85" s="64"/>
      <c r="AE85" s="52"/>
      <c r="AF85" s="52"/>
      <c r="AG85" s="52"/>
      <c r="AH85" s="52"/>
      <c r="AI85" s="52"/>
      <c r="AJ85" s="52"/>
      <c r="AK85" s="52"/>
      <c r="AL85" s="52"/>
      <c r="AM85" s="52"/>
      <c r="AN85" s="52"/>
      <c r="AO85" s="52"/>
      <c r="AP85" s="52"/>
      <c r="AQ85" s="52"/>
      <c r="AR85" s="52"/>
      <c r="AS85" s="52"/>
      <c r="AT85" s="53"/>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3"/>
      <c r="BY85" s="53"/>
      <c r="BZ85" s="53"/>
      <c r="CA85" s="53"/>
      <c r="CB85" s="53"/>
      <c r="CC85" s="52"/>
      <c r="CD85" s="64"/>
      <c r="CE85" s="51"/>
      <c r="CF85" s="70"/>
      <c r="CG85" s="71"/>
      <c r="CH85" s="51"/>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70"/>
      <c r="DO85" s="70"/>
      <c r="DP85" s="52"/>
      <c r="DQ85" s="74"/>
      <c r="DR85" s="74"/>
    </row>
    <row r="86" spans="1:122">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row>
  </sheetData>
  <pageMargins left="0.75" right="0.75" top="1" bottom="1" header="0.509027777777778" footer="0.509027777777778"/>
  <pageSetup paperSize="9" scale="39" orientation="landscape" horizontalDpi="600"/>
  <headerFooter/>
  <rowBreaks count="1" manualBreakCount="1">
    <brk id="63" max="16" man="1"/>
  </rowBreaks>
  <colBreaks count="1" manualBreakCount="1">
    <brk id="17" max="65202" man="1"/>
  </colBreaks>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15"/>
  <sheetViews>
    <sheetView showGridLines="0" view="pageBreakPreview" zoomScale="70" zoomScaleNormal="70" zoomScaleSheetLayoutView="70" workbookViewId="0">
      <selection activeCell="A138" sqref="A138"/>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1048</v>
      </c>
    </row>
    <row r="3" ht="30.75" spans="1:1">
      <c r="A3" s="23" t="s">
        <v>1049</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1050</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512</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513</v>
      </c>
      <c r="D72" s="46" t="s">
        <v>366</v>
      </c>
      <c r="E72" s="46" t="s">
        <v>367</v>
      </c>
      <c r="F72" s="46" t="s">
        <v>368</v>
      </c>
      <c r="G72" s="47">
        <v>1</v>
      </c>
      <c r="H72" s="47">
        <v>0</v>
      </c>
      <c r="I72" s="46" t="s">
        <v>234</v>
      </c>
      <c r="J72" s="46" t="s">
        <v>369</v>
      </c>
      <c r="K72" s="46" t="s">
        <v>369</v>
      </c>
      <c r="L72" s="45">
        <v>44874</v>
      </c>
      <c r="M72" s="46" t="s">
        <v>514</v>
      </c>
      <c r="N72" s="46" t="s">
        <v>366</v>
      </c>
      <c r="O72" s="47">
        <v>0</v>
      </c>
      <c r="P72" s="46" t="s">
        <v>515</v>
      </c>
      <c r="Q72" s="46" t="s">
        <v>516</v>
      </c>
      <c r="R72" s="47">
        <v>25</v>
      </c>
      <c r="S72" s="46" t="s">
        <v>517</v>
      </c>
      <c r="T72" s="47">
        <v>5</v>
      </c>
      <c r="U72" s="46" t="s">
        <v>368</v>
      </c>
      <c r="V72" s="46" t="s">
        <v>374</v>
      </c>
      <c r="W72" s="46" t="s">
        <v>234</v>
      </c>
      <c r="X72" s="46" t="s">
        <v>375</v>
      </c>
      <c r="Y72" s="46" t="s">
        <v>376</v>
      </c>
      <c r="Z72" s="46" t="s">
        <v>377</v>
      </c>
      <c r="AA72" s="46" t="s">
        <v>518</v>
      </c>
      <c r="AB72" s="47">
        <v>125</v>
      </c>
      <c r="AC72" s="46" t="s">
        <v>379</v>
      </c>
      <c r="AD72" s="62">
        <v>44875.1368981482</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1035</v>
      </c>
      <c r="AY72" s="46" t="s">
        <v>1036</v>
      </c>
      <c r="AZ72" s="46" t="s">
        <v>232</v>
      </c>
      <c r="BA72" s="46" t="s">
        <v>379</v>
      </c>
      <c r="BB72" s="46" t="s">
        <v>382</v>
      </c>
      <c r="BC72" s="46" t="s">
        <v>1037</v>
      </c>
      <c r="BD72" s="46" t="s">
        <v>382</v>
      </c>
      <c r="BE72" s="46" t="s">
        <v>387</v>
      </c>
      <c r="BF72" s="46" t="s">
        <v>387</v>
      </c>
      <c r="BG72" s="46" t="s">
        <v>240</v>
      </c>
      <c r="BH72" s="46" t="s">
        <v>234</v>
      </c>
      <c r="BI72" s="46" t="s">
        <v>234</v>
      </c>
      <c r="BJ72" s="46" t="s">
        <v>234</v>
      </c>
      <c r="BK72" s="46" t="s">
        <v>234</v>
      </c>
      <c r="BL72" s="46" t="s">
        <v>399</v>
      </c>
      <c r="BM72" s="46" t="s">
        <v>399</v>
      </c>
      <c r="BN72" s="46" t="s">
        <v>399</v>
      </c>
      <c r="BO72" s="46" t="s">
        <v>366</v>
      </c>
      <c r="BP72" s="46" t="s">
        <v>366</v>
      </c>
      <c r="BQ72" s="46" t="s">
        <v>366</v>
      </c>
      <c r="BR72" s="46" t="s">
        <v>522</v>
      </c>
      <c r="BS72" s="46" t="s">
        <v>382</v>
      </c>
      <c r="BT72" s="46" t="s">
        <v>523</v>
      </c>
      <c r="BU72" s="46" t="s">
        <v>382</v>
      </c>
      <c r="BV72" s="46" t="s">
        <v>523</v>
      </c>
      <c r="BW72" s="46" t="s">
        <v>382</v>
      </c>
      <c r="BX72" s="47">
        <v>17</v>
      </c>
      <c r="BY72" s="47">
        <v>7925</v>
      </c>
      <c r="BZ72" s="47">
        <v>0</v>
      </c>
      <c r="CA72" s="47">
        <v>19</v>
      </c>
      <c r="CB72" s="47">
        <v>11</v>
      </c>
      <c r="CC72" s="46" t="s">
        <v>219</v>
      </c>
      <c r="CD72" s="62">
        <v>45084.5233680556</v>
      </c>
      <c r="CE72" s="45" t="s">
        <v>389</v>
      </c>
      <c r="CF72" s="66">
        <v>45084.5204207523</v>
      </c>
      <c r="CG72" s="67">
        <v>0.520416666666667</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45084.5204207523</v>
      </c>
      <c r="DO72" s="66">
        <v>45084.5204207523</v>
      </c>
      <c r="DP72" s="46" t="s">
        <v>1038</v>
      </c>
    </row>
    <row r="73" spans="1:120">
      <c r="A73" s="45">
        <v>44874</v>
      </c>
      <c r="B73" s="45">
        <v>44874</v>
      </c>
      <c r="C73" s="46" t="s">
        <v>513</v>
      </c>
      <c r="D73" s="46" t="s">
        <v>366</v>
      </c>
      <c r="E73" s="46" t="s">
        <v>367</v>
      </c>
      <c r="F73" s="46" t="s">
        <v>393</v>
      </c>
      <c r="G73" s="47">
        <v>1</v>
      </c>
      <c r="H73" s="47">
        <v>0</v>
      </c>
      <c r="I73" s="46" t="s">
        <v>234</v>
      </c>
      <c r="J73" s="46" t="s">
        <v>369</v>
      </c>
      <c r="K73" s="46" t="s">
        <v>369</v>
      </c>
      <c r="L73" s="45">
        <v>44874</v>
      </c>
      <c r="M73" s="46" t="s">
        <v>514</v>
      </c>
      <c r="N73" s="46" t="s">
        <v>366</v>
      </c>
      <c r="O73" s="47">
        <v>0</v>
      </c>
      <c r="P73" s="46" t="s">
        <v>515</v>
      </c>
      <c r="Q73" s="46" t="s">
        <v>516</v>
      </c>
      <c r="R73" s="47">
        <v>25</v>
      </c>
      <c r="S73" s="46" t="s">
        <v>517</v>
      </c>
      <c r="T73" s="47">
        <v>5</v>
      </c>
      <c r="U73" s="46" t="s">
        <v>393</v>
      </c>
      <c r="V73" s="46" t="s">
        <v>374</v>
      </c>
      <c r="W73" s="46" t="s">
        <v>234</v>
      </c>
      <c r="X73" s="46" t="s">
        <v>375</v>
      </c>
      <c r="Y73" s="46" t="s">
        <v>376</v>
      </c>
      <c r="Z73" s="46" t="s">
        <v>377</v>
      </c>
      <c r="AA73" s="46" t="s">
        <v>394</v>
      </c>
      <c r="AB73" s="47">
        <v>125</v>
      </c>
      <c r="AC73" s="46" t="s">
        <v>379</v>
      </c>
      <c r="AD73" s="62">
        <v>44875.1368981482</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1039</v>
      </c>
      <c r="AY73" s="46" t="s">
        <v>1040</v>
      </c>
      <c r="AZ73" s="46" t="s">
        <v>232</v>
      </c>
      <c r="BA73" s="46" t="s">
        <v>379</v>
      </c>
      <c r="BB73" s="46" t="s">
        <v>382</v>
      </c>
      <c r="BC73" s="46" t="s">
        <v>1041</v>
      </c>
      <c r="BD73" s="46" t="s">
        <v>382</v>
      </c>
      <c r="BE73" s="46" t="s">
        <v>528</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522</v>
      </c>
      <c r="BS73" s="46" t="s">
        <v>382</v>
      </c>
      <c r="BT73" s="46" t="s">
        <v>523</v>
      </c>
      <c r="BU73" s="46" t="s">
        <v>382</v>
      </c>
      <c r="BV73" s="46" t="s">
        <v>523</v>
      </c>
      <c r="BW73" s="46" t="s">
        <v>382</v>
      </c>
      <c r="BX73" s="47">
        <v>17</v>
      </c>
      <c r="BY73" s="47">
        <v>7925</v>
      </c>
      <c r="BZ73" s="47">
        <v>0</v>
      </c>
      <c r="CA73" s="47">
        <v>48</v>
      </c>
      <c r="CB73" s="47">
        <v>12</v>
      </c>
      <c r="CC73" s="46" t="s">
        <v>219</v>
      </c>
      <c r="CD73" s="62">
        <v>45084.5233680556</v>
      </c>
      <c r="CE73" s="45" t="s">
        <v>389</v>
      </c>
      <c r="CF73" s="66">
        <v>45084.5204207407</v>
      </c>
      <c r="CG73" s="67">
        <v>0.520416666666667</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45084.5204207407</v>
      </c>
      <c r="DO73" s="66">
        <v>45084.5204207407</v>
      </c>
      <c r="DP73" s="46" t="s">
        <v>1042</v>
      </c>
    </row>
    <row r="74" spans="1:120">
      <c r="A74" s="45">
        <v>44874</v>
      </c>
      <c r="B74" s="45">
        <v>44874</v>
      </c>
      <c r="C74" s="46" t="s">
        <v>513</v>
      </c>
      <c r="D74" s="46" t="s">
        <v>366</v>
      </c>
      <c r="E74" s="46" t="s">
        <v>367</v>
      </c>
      <c r="F74" s="46" t="s">
        <v>401</v>
      </c>
      <c r="G74" s="47">
        <v>1</v>
      </c>
      <c r="H74" s="47">
        <v>0</v>
      </c>
      <c r="I74" s="46" t="s">
        <v>234</v>
      </c>
      <c r="J74" s="46" t="s">
        <v>369</v>
      </c>
      <c r="K74" s="46" t="s">
        <v>369</v>
      </c>
      <c r="L74" s="45">
        <v>44874</v>
      </c>
      <c r="M74" s="46" t="s">
        <v>514</v>
      </c>
      <c r="N74" s="46" t="s">
        <v>366</v>
      </c>
      <c r="O74" s="47">
        <v>0</v>
      </c>
      <c r="P74" s="46" t="s">
        <v>515</v>
      </c>
      <c r="Q74" s="46" t="s">
        <v>516</v>
      </c>
      <c r="R74" s="47">
        <v>25</v>
      </c>
      <c r="S74" s="46" t="s">
        <v>517</v>
      </c>
      <c r="T74" s="47">
        <v>5</v>
      </c>
      <c r="U74" s="46" t="s">
        <v>401</v>
      </c>
      <c r="V74" s="46" t="s">
        <v>374</v>
      </c>
      <c r="W74" s="46" t="s">
        <v>234</v>
      </c>
      <c r="X74" s="46" t="s">
        <v>375</v>
      </c>
      <c r="Y74" s="46" t="s">
        <v>376</v>
      </c>
      <c r="Z74" s="46" t="s">
        <v>377</v>
      </c>
      <c r="AA74" s="46" t="s">
        <v>531</v>
      </c>
      <c r="AB74" s="47">
        <v>125</v>
      </c>
      <c r="AC74" s="46" t="s">
        <v>379</v>
      </c>
      <c r="AD74" s="62">
        <v>44875.1368981482</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707</v>
      </c>
      <c r="AY74" s="46" t="s">
        <v>708</v>
      </c>
      <c r="AZ74" s="46" t="s">
        <v>232</v>
      </c>
      <c r="BA74" s="46" t="s">
        <v>379</v>
      </c>
      <c r="BB74" s="46" t="s">
        <v>382</v>
      </c>
      <c r="BC74" s="46" t="s">
        <v>709</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522</v>
      </c>
      <c r="BS74" s="46" t="s">
        <v>382</v>
      </c>
      <c r="BT74" s="46" t="s">
        <v>523</v>
      </c>
      <c r="BU74" s="46" t="s">
        <v>382</v>
      </c>
      <c r="BV74" s="46" t="s">
        <v>523</v>
      </c>
      <c r="BW74" s="46" t="s">
        <v>382</v>
      </c>
      <c r="BX74" s="47">
        <v>17</v>
      </c>
      <c r="BY74" s="47">
        <v>7925</v>
      </c>
      <c r="BZ74" s="47">
        <v>0</v>
      </c>
      <c r="CA74" s="47">
        <v>33</v>
      </c>
      <c r="CB74" s="47">
        <v>14</v>
      </c>
      <c r="CC74" s="46" t="s">
        <v>219</v>
      </c>
      <c r="CD74" s="62">
        <v>45084.5233680556</v>
      </c>
      <c r="CE74" s="45" t="s">
        <v>389</v>
      </c>
      <c r="CF74" s="66">
        <v>45084.5204207523</v>
      </c>
      <c r="CG74" s="67">
        <v>0.520416666666667</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45084.5204207523</v>
      </c>
      <c r="DO74" s="66">
        <v>45084.5204207523</v>
      </c>
      <c r="DP74" s="46" t="s">
        <v>710</v>
      </c>
    </row>
    <row r="75" spans="1:120">
      <c r="A75" s="45">
        <v>44874</v>
      </c>
      <c r="B75" s="45">
        <v>44874</v>
      </c>
      <c r="C75" s="46" t="s">
        <v>513</v>
      </c>
      <c r="D75" s="46" t="s">
        <v>366</v>
      </c>
      <c r="E75" s="46" t="s">
        <v>367</v>
      </c>
      <c r="F75" s="46" t="s">
        <v>235</v>
      </c>
      <c r="G75" s="47">
        <v>1</v>
      </c>
      <c r="H75" s="47">
        <v>0</v>
      </c>
      <c r="I75" s="46" t="s">
        <v>234</v>
      </c>
      <c r="J75" s="46" t="s">
        <v>369</v>
      </c>
      <c r="K75" s="46" t="s">
        <v>369</v>
      </c>
      <c r="L75" s="45">
        <v>44874</v>
      </c>
      <c r="M75" s="46" t="s">
        <v>514</v>
      </c>
      <c r="N75" s="46" t="s">
        <v>366</v>
      </c>
      <c r="O75" s="47">
        <v>0</v>
      </c>
      <c r="P75" s="46" t="s">
        <v>515</v>
      </c>
      <c r="Q75" s="46" t="s">
        <v>516</v>
      </c>
      <c r="R75" s="47">
        <v>25</v>
      </c>
      <c r="S75" s="46" t="s">
        <v>517</v>
      </c>
      <c r="T75" s="47">
        <v>5</v>
      </c>
      <c r="U75" s="46" t="s">
        <v>235</v>
      </c>
      <c r="V75" s="46" t="s">
        <v>374</v>
      </c>
      <c r="W75" s="46" t="s">
        <v>234</v>
      </c>
      <c r="X75" s="46" t="s">
        <v>375</v>
      </c>
      <c r="Y75" s="46" t="s">
        <v>376</v>
      </c>
      <c r="Z75" s="46" t="s">
        <v>377</v>
      </c>
      <c r="AA75" s="46" t="s">
        <v>409</v>
      </c>
      <c r="AB75" s="47">
        <v>125</v>
      </c>
      <c r="AC75" s="46" t="s">
        <v>379</v>
      </c>
      <c r="AD75" s="62">
        <v>44875.1368981482</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1002</v>
      </c>
      <c r="AY75" s="46" t="s">
        <v>989</v>
      </c>
      <c r="AZ75" s="46" t="s">
        <v>990</v>
      </c>
      <c r="BA75" s="46" t="s">
        <v>388</v>
      </c>
      <c r="BB75" s="46" t="s">
        <v>382</v>
      </c>
      <c r="BC75" s="46" t="s">
        <v>991</v>
      </c>
      <c r="BD75" s="46" t="s">
        <v>382</v>
      </c>
      <c r="BE75" s="46" t="s">
        <v>387</v>
      </c>
      <c r="BF75" s="46" t="s">
        <v>387</v>
      </c>
      <c r="BG75" s="46" t="s">
        <v>240</v>
      </c>
      <c r="BH75" s="46" t="s">
        <v>234</v>
      </c>
      <c r="BI75" s="46" t="s">
        <v>234</v>
      </c>
      <c r="BJ75" s="46" t="s">
        <v>234</v>
      </c>
      <c r="BK75" s="46" t="s">
        <v>234</v>
      </c>
      <c r="BL75" s="46" t="s">
        <v>366</v>
      </c>
      <c r="BM75" s="46" t="s">
        <v>366</v>
      </c>
      <c r="BN75" s="46" t="s">
        <v>366</v>
      </c>
      <c r="BO75" s="46" t="s">
        <v>366</v>
      </c>
      <c r="BP75" s="46" t="s">
        <v>366</v>
      </c>
      <c r="BQ75" s="46" t="s">
        <v>366</v>
      </c>
      <c r="BR75" s="46" t="s">
        <v>522</v>
      </c>
      <c r="BS75" s="46" t="s">
        <v>382</v>
      </c>
      <c r="BT75" s="46" t="s">
        <v>523</v>
      </c>
      <c r="BU75" s="46" t="s">
        <v>382</v>
      </c>
      <c r="BV75" s="46" t="s">
        <v>523</v>
      </c>
      <c r="BW75" s="46" t="s">
        <v>382</v>
      </c>
      <c r="BX75" s="47">
        <v>17</v>
      </c>
      <c r="BY75" s="47">
        <v>7925</v>
      </c>
      <c r="BZ75" s="47">
        <v>0</v>
      </c>
      <c r="CA75" s="47">
        <v>43</v>
      </c>
      <c r="CB75" s="47">
        <v>13</v>
      </c>
      <c r="CC75" s="46" t="s">
        <v>219</v>
      </c>
      <c r="CD75" s="62">
        <v>45084.5233680556</v>
      </c>
      <c r="CE75" s="45" t="s">
        <v>389</v>
      </c>
      <c r="CF75" s="66">
        <v>45084.5204207755</v>
      </c>
      <c r="CG75" s="67">
        <v>0.520416666666667</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45084.5204207755</v>
      </c>
      <c r="DO75" s="66">
        <v>45084.5204207755</v>
      </c>
      <c r="DP75" s="46" t="s">
        <v>992</v>
      </c>
    </row>
    <row r="76" spans="1:120">
      <c r="A76" s="45">
        <v>44874</v>
      </c>
      <c r="B76" s="45">
        <v>44874</v>
      </c>
      <c r="C76" s="46" t="s">
        <v>513</v>
      </c>
      <c r="D76" s="46" t="s">
        <v>366</v>
      </c>
      <c r="E76" s="46" t="s">
        <v>367</v>
      </c>
      <c r="F76" s="46" t="s">
        <v>242</v>
      </c>
      <c r="G76" s="47">
        <v>1</v>
      </c>
      <c r="H76" s="47">
        <v>0</v>
      </c>
      <c r="I76" s="46" t="s">
        <v>234</v>
      </c>
      <c r="J76" s="46" t="s">
        <v>369</v>
      </c>
      <c r="K76" s="46" t="s">
        <v>369</v>
      </c>
      <c r="L76" s="45">
        <v>44874</v>
      </c>
      <c r="M76" s="46" t="s">
        <v>514</v>
      </c>
      <c r="N76" s="46" t="s">
        <v>366</v>
      </c>
      <c r="O76" s="47">
        <v>0</v>
      </c>
      <c r="P76" s="46" t="s">
        <v>515</v>
      </c>
      <c r="Q76" s="46" t="s">
        <v>516</v>
      </c>
      <c r="R76" s="47">
        <v>25</v>
      </c>
      <c r="S76" s="46" t="s">
        <v>517</v>
      </c>
      <c r="T76" s="47">
        <v>5</v>
      </c>
      <c r="U76" s="46" t="s">
        <v>242</v>
      </c>
      <c r="V76" s="46" t="s">
        <v>374</v>
      </c>
      <c r="W76" s="46" t="s">
        <v>234</v>
      </c>
      <c r="X76" s="46" t="s">
        <v>375</v>
      </c>
      <c r="Y76" s="46" t="s">
        <v>376</v>
      </c>
      <c r="Z76" s="46" t="s">
        <v>377</v>
      </c>
      <c r="AA76" s="46" t="s">
        <v>409</v>
      </c>
      <c r="AB76" s="47">
        <v>125</v>
      </c>
      <c r="AC76" s="46" t="s">
        <v>379</v>
      </c>
      <c r="AD76" s="62">
        <v>44875.1368981482</v>
      </c>
      <c r="AE76" s="46" t="s">
        <v>410</v>
      </c>
      <c r="AF76" s="46" t="s">
        <v>381</v>
      </c>
      <c r="AG76" s="46" t="s">
        <v>212</v>
      </c>
      <c r="AH76" s="46" t="s">
        <v>213</v>
      </c>
      <c r="AI76" s="46" t="s">
        <v>210</v>
      </c>
      <c r="AJ76" s="46" t="s">
        <v>366</v>
      </c>
      <c r="AK76" s="46" t="s">
        <v>382</v>
      </c>
      <c r="AL76" s="46" t="s">
        <v>366</v>
      </c>
      <c r="AM76" s="46" t="s">
        <v>233</v>
      </c>
      <c r="AN76" s="46" t="s">
        <v>366</v>
      </c>
      <c r="AO76" s="46" t="s">
        <v>379</v>
      </c>
      <c r="AP76" s="46" t="s">
        <v>379</v>
      </c>
      <c r="AQ76" s="46" t="s">
        <v>411</v>
      </c>
      <c r="AR76" s="46" t="s">
        <v>366</v>
      </c>
      <c r="AS76" s="46" t="s">
        <v>366</v>
      </c>
      <c r="AT76" s="47">
        <v>0</v>
      </c>
      <c r="AU76" s="46" t="s">
        <v>366</v>
      </c>
      <c r="AV76" s="46" t="s">
        <v>366</v>
      </c>
      <c r="AW76" s="46" t="s">
        <v>366</v>
      </c>
      <c r="AX76" s="46" t="s">
        <v>1002</v>
      </c>
      <c r="AY76" s="46" t="s">
        <v>989</v>
      </c>
      <c r="AZ76" s="46" t="s">
        <v>990</v>
      </c>
      <c r="BA76" s="46" t="s">
        <v>388</v>
      </c>
      <c r="BB76" s="46" t="s">
        <v>382</v>
      </c>
      <c r="BC76" s="46" t="s">
        <v>991</v>
      </c>
      <c r="BD76" s="46" t="s">
        <v>382</v>
      </c>
      <c r="BE76" s="46" t="s">
        <v>528</v>
      </c>
      <c r="BF76" s="46" t="s">
        <v>387</v>
      </c>
      <c r="BG76" s="46" t="s">
        <v>240</v>
      </c>
      <c r="BH76" s="46" t="s">
        <v>234</v>
      </c>
      <c r="BI76" s="46" t="s">
        <v>234</v>
      </c>
      <c r="BJ76" s="46" t="s">
        <v>234</v>
      </c>
      <c r="BK76" s="46" t="s">
        <v>234</v>
      </c>
      <c r="BL76" s="46" t="s">
        <v>366</v>
      </c>
      <c r="BM76" s="46" t="s">
        <v>366</v>
      </c>
      <c r="BN76" s="46" t="s">
        <v>366</v>
      </c>
      <c r="BO76" s="46" t="s">
        <v>366</v>
      </c>
      <c r="BP76" s="46" t="s">
        <v>366</v>
      </c>
      <c r="BQ76" s="46" t="s">
        <v>366</v>
      </c>
      <c r="BR76" s="46" t="s">
        <v>522</v>
      </c>
      <c r="BS76" s="46" t="s">
        <v>382</v>
      </c>
      <c r="BT76" s="46" t="s">
        <v>523</v>
      </c>
      <c r="BU76" s="46" t="s">
        <v>382</v>
      </c>
      <c r="BV76" s="46" t="s">
        <v>523</v>
      </c>
      <c r="BW76" s="46" t="s">
        <v>382</v>
      </c>
      <c r="BX76" s="47">
        <v>17</v>
      </c>
      <c r="BY76" s="47">
        <v>7925</v>
      </c>
      <c r="BZ76" s="47">
        <v>0</v>
      </c>
      <c r="CA76" s="47">
        <v>43</v>
      </c>
      <c r="CB76" s="47">
        <v>13</v>
      </c>
      <c r="CC76" s="46" t="s">
        <v>219</v>
      </c>
      <c r="CD76" s="62">
        <v>45084.5233680556</v>
      </c>
      <c r="CE76" s="45" t="s">
        <v>389</v>
      </c>
      <c r="CF76" s="66">
        <v>45084.5204207755</v>
      </c>
      <c r="CG76" s="67">
        <v>0.520416666666667</v>
      </c>
      <c r="CH76" s="45" t="s">
        <v>389</v>
      </c>
      <c r="CI76" s="46" t="s">
        <v>390</v>
      </c>
      <c r="CJ76" s="46" t="s">
        <v>234</v>
      </c>
      <c r="CK76" s="46" t="s">
        <v>234</v>
      </c>
      <c r="CL76" s="46" t="s">
        <v>225</v>
      </c>
      <c r="CM76" s="46" t="s">
        <v>225</v>
      </c>
      <c r="CN76" s="46" t="s">
        <v>366</v>
      </c>
      <c r="CO76" s="46" t="s">
        <v>225</v>
      </c>
      <c r="CP76" s="46" t="s">
        <v>391</v>
      </c>
      <c r="CQ76" s="46" t="s">
        <v>225</v>
      </c>
      <c r="CR76" s="46" t="s">
        <v>234</v>
      </c>
      <c r="CS76" s="46" t="s">
        <v>234</v>
      </c>
      <c r="CT76" s="46" t="s">
        <v>234</v>
      </c>
      <c r="CU76" s="46" t="s">
        <v>225</v>
      </c>
      <c r="CV76" s="46" t="s">
        <v>234</v>
      </c>
      <c r="CW76" s="46" t="s">
        <v>234</v>
      </c>
      <c r="CX76" s="46" t="s">
        <v>234</v>
      </c>
      <c r="CY76" s="46" t="s">
        <v>234</v>
      </c>
      <c r="CZ76" s="46" t="s">
        <v>234</v>
      </c>
      <c r="DA76" s="46" t="s">
        <v>225</v>
      </c>
      <c r="DB76" s="46" t="s">
        <v>234</v>
      </c>
      <c r="DC76" s="46" t="s">
        <v>234</v>
      </c>
      <c r="DD76" s="46" t="s">
        <v>234</v>
      </c>
      <c r="DE76" s="46" t="s">
        <v>234</v>
      </c>
      <c r="DF76" s="46" t="s">
        <v>225</v>
      </c>
      <c r="DG76" s="46" t="s">
        <v>234</v>
      </c>
      <c r="DH76" s="46" t="s">
        <v>225</v>
      </c>
      <c r="DI76" s="46" t="s">
        <v>225</v>
      </c>
      <c r="DJ76" s="46" t="s">
        <v>225</v>
      </c>
      <c r="DK76" s="46" t="s">
        <v>382</v>
      </c>
      <c r="DL76" s="46" t="s">
        <v>382</v>
      </c>
      <c r="DM76" s="46" t="s">
        <v>382</v>
      </c>
      <c r="DN76" s="66">
        <v>45084.5204207755</v>
      </c>
      <c r="DO76" s="66">
        <v>45084.5204207755</v>
      </c>
      <c r="DP76" s="46" t="s">
        <v>992</v>
      </c>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1051</v>
      </c>
    </row>
    <row r="80" s="41" customFormat="1"/>
    <row r="81" s="41" customFormat="1" spans="1:1">
      <c r="A81" s="41" t="s">
        <v>1052</v>
      </c>
    </row>
    <row r="82" s="41" customFormat="1" spans="2:37">
      <c r="B82" s="40" t="s">
        <v>1045</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t="s">
        <v>1046</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t="s">
        <v>1047</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1053</v>
      </c>
      <c r="B87" s="55"/>
      <c r="C87" s="56"/>
      <c r="D87" s="56"/>
      <c r="E87" s="56"/>
      <c r="F87" s="56"/>
      <c r="G87" s="56"/>
    </row>
    <row r="88" s="41" customFormat="1" spans="2:7">
      <c r="B88" s="55"/>
      <c r="C88" s="56"/>
      <c r="D88" s="56"/>
      <c r="E88" s="56"/>
      <c r="F88" s="56"/>
      <c r="G88" s="56"/>
    </row>
    <row r="89" s="41" customFormat="1" spans="2:7">
      <c r="B89" s="55" t="s">
        <v>555</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1054</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247</v>
      </c>
    </row>
    <row r="96" s="41" customFormat="1" spans="1:1">
      <c r="A96" s="41" t="s">
        <v>512</v>
      </c>
    </row>
    <row r="97" s="41" customFormat="1" spans="1:120">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41" customFormat="1" ht="27" spans="1:120">
      <c r="A98" s="44" t="s">
        <v>249</v>
      </c>
      <c r="B98" s="44" t="s">
        <v>250</v>
      </c>
      <c r="C98" s="44" t="s">
        <v>251</v>
      </c>
      <c r="D98" s="44" t="s">
        <v>252</v>
      </c>
      <c r="E98" s="44" t="s">
        <v>253</v>
      </c>
      <c r="F98" s="44" t="s">
        <v>156</v>
      </c>
      <c r="G98" s="44" t="s">
        <v>254</v>
      </c>
      <c r="H98" s="44" t="s">
        <v>255</v>
      </c>
      <c r="I98" s="44" t="s">
        <v>256</v>
      </c>
      <c r="J98" s="44" t="s">
        <v>257</v>
      </c>
      <c r="K98" s="44" t="s">
        <v>258</v>
      </c>
      <c r="L98" s="44" t="s">
        <v>259</v>
      </c>
      <c r="M98" s="44" t="s">
        <v>260</v>
      </c>
      <c r="N98" s="44" t="s">
        <v>261</v>
      </c>
      <c r="O98" s="44" t="s">
        <v>262</v>
      </c>
      <c r="P98" s="44" t="s">
        <v>263</v>
      </c>
      <c r="Q98" s="44" t="s">
        <v>264</v>
      </c>
      <c r="R98" s="44" t="s">
        <v>265</v>
      </c>
      <c r="S98" s="44" t="s">
        <v>266</v>
      </c>
      <c r="T98" s="44" t="s">
        <v>267</v>
      </c>
      <c r="U98" s="44" t="s">
        <v>268</v>
      </c>
      <c r="V98" s="44" t="s">
        <v>269</v>
      </c>
      <c r="W98" s="44" t="s">
        <v>270</v>
      </c>
      <c r="X98" s="44" t="s">
        <v>271</v>
      </c>
      <c r="Y98" s="44" t="s">
        <v>272</v>
      </c>
      <c r="Z98" s="44" t="s">
        <v>273</v>
      </c>
      <c r="AA98" s="44" t="s">
        <v>274</v>
      </c>
      <c r="AB98" s="44" t="s">
        <v>275</v>
      </c>
      <c r="AC98" s="44" t="s">
        <v>276</v>
      </c>
      <c r="AD98" s="44" t="s">
        <v>277</v>
      </c>
      <c r="AE98" s="44" t="s">
        <v>278</v>
      </c>
      <c r="AF98" s="44" t="s">
        <v>279</v>
      </c>
      <c r="AG98" s="44" t="s">
        <v>159</v>
      </c>
      <c r="AH98" s="44" t="s">
        <v>280</v>
      </c>
      <c r="AI98" s="44" t="s">
        <v>157</v>
      </c>
      <c r="AJ98" s="44" t="s">
        <v>281</v>
      </c>
      <c r="AK98" s="44" t="s">
        <v>282</v>
      </c>
      <c r="AL98" s="44" t="s">
        <v>283</v>
      </c>
      <c r="AM98" s="44" t="s">
        <v>284</v>
      </c>
      <c r="AN98" s="44" t="s">
        <v>285</v>
      </c>
      <c r="AO98" s="44" t="s">
        <v>286</v>
      </c>
      <c r="AP98" s="44" t="s">
        <v>287</v>
      </c>
      <c r="AQ98" s="44" t="s">
        <v>288</v>
      </c>
      <c r="AR98" s="44" t="s">
        <v>289</v>
      </c>
      <c r="AS98" s="44" t="s">
        <v>290</v>
      </c>
      <c r="AT98" s="44" t="s">
        <v>291</v>
      </c>
      <c r="AU98" s="44" t="s">
        <v>292</v>
      </c>
      <c r="AV98" s="44" t="s">
        <v>293</v>
      </c>
      <c r="AW98" s="44" t="s">
        <v>294</v>
      </c>
      <c r="AX98" s="44" t="s">
        <v>295</v>
      </c>
      <c r="AY98" s="44" t="s">
        <v>296</v>
      </c>
      <c r="AZ98" s="44" t="s">
        <v>297</v>
      </c>
      <c r="BA98" s="44" t="s">
        <v>298</v>
      </c>
      <c r="BB98" s="44" t="s">
        <v>299</v>
      </c>
      <c r="BC98" s="44" t="s">
        <v>300</v>
      </c>
      <c r="BD98" s="44" t="s">
        <v>301</v>
      </c>
      <c r="BE98" s="44" t="s">
        <v>302</v>
      </c>
      <c r="BF98" s="44" t="s">
        <v>303</v>
      </c>
      <c r="BG98" s="44" t="s">
        <v>304</v>
      </c>
      <c r="BH98" s="44" t="s">
        <v>305</v>
      </c>
      <c r="BI98" s="44" t="s">
        <v>306</v>
      </c>
      <c r="BJ98" s="44" t="s">
        <v>307</v>
      </c>
      <c r="BK98" s="44" t="s">
        <v>308</v>
      </c>
      <c r="BL98" s="44" t="s">
        <v>309</v>
      </c>
      <c r="BM98" s="44" t="s">
        <v>310</v>
      </c>
      <c r="BN98" s="44" t="s">
        <v>311</v>
      </c>
      <c r="BO98" s="44" t="s">
        <v>312</v>
      </c>
      <c r="BP98" s="44" t="s">
        <v>313</v>
      </c>
      <c r="BQ98" s="44" t="s">
        <v>314</v>
      </c>
      <c r="BR98" s="44" t="s">
        <v>315</v>
      </c>
      <c r="BS98" s="44" t="s">
        <v>316</v>
      </c>
      <c r="BT98" s="44" t="s">
        <v>317</v>
      </c>
      <c r="BU98" s="44" t="s">
        <v>318</v>
      </c>
      <c r="BV98" s="44" t="s">
        <v>319</v>
      </c>
      <c r="BW98" s="44" t="s">
        <v>320</v>
      </c>
      <c r="BX98" s="44" t="s">
        <v>321</v>
      </c>
      <c r="BY98" s="44" t="s">
        <v>322</v>
      </c>
      <c r="BZ98" s="44" t="s">
        <v>323</v>
      </c>
      <c r="CA98" s="44" t="s">
        <v>324</v>
      </c>
      <c r="CB98" s="44" t="s">
        <v>325</v>
      </c>
      <c r="CC98" s="44" t="s">
        <v>326</v>
      </c>
      <c r="CD98" s="44" t="s">
        <v>327</v>
      </c>
      <c r="CE98" s="44" t="s">
        <v>328</v>
      </c>
      <c r="CF98" s="44" t="s">
        <v>329</v>
      </c>
      <c r="CG98" s="44" t="s">
        <v>330</v>
      </c>
      <c r="CH98" s="44" t="s">
        <v>331</v>
      </c>
      <c r="CI98" s="44" t="s">
        <v>332</v>
      </c>
      <c r="CJ98" s="44" t="s">
        <v>333</v>
      </c>
      <c r="CK98" s="44" t="s">
        <v>334</v>
      </c>
      <c r="CL98" s="44" t="s">
        <v>335</v>
      </c>
      <c r="CM98" s="44" t="s">
        <v>336</v>
      </c>
      <c r="CN98" s="44" t="s">
        <v>337</v>
      </c>
      <c r="CO98" s="44" t="s">
        <v>338</v>
      </c>
      <c r="CP98" s="44" t="s">
        <v>339</v>
      </c>
      <c r="CQ98" s="44" t="s">
        <v>340</v>
      </c>
      <c r="CR98" s="44" t="s">
        <v>341</v>
      </c>
      <c r="CS98" s="44" t="s">
        <v>342</v>
      </c>
      <c r="CT98" s="44" t="s">
        <v>343</v>
      </c>
      <c r="CU98" s="44" t="s">
        <v>344</v>
      </c>
      <c r="CV98" s="44" t="s">
        <v>345</v>
      </c>
      <c r="CW98" s="44" t="s">
        <v>346</v>
      </c>
      <c r="CX98" s="44" t="s">
        <v>347</v>
      </c>
      <c r="CY98" s="44" t="s">
        <v>348</v>
      </c>
      <c r="CZ98" s="44" t="s">
        <v>349</v>
      </c>
      <c r="DA98" s="44" t="s">
        <v>350</v>
      </c>
      <c r="DB98" s="44" t="s">
        <v>351</v>
      </c>
      <c r="DC98" s="44" t="s">
        <v>352</v>
      </c>
      <c r="DD98" s="44" t="s">
        <v>353</v>
      </c>
      <c r="DE98" s="44" t="s">
        <v>354</v>
      </c>
      <c r="DF98" s="44" t="s">
        <v>355</v>
      </c>
      <c r="DG98" s="44" t="s">
        <v>356</v>
      </c>
      <c r="DH98" s="44" t="s">
        <v>357</v>
      </c>
      <c r="DI98" s="44" t="s">
        <v>358</v>
      </c>
      <c r="DJ98" s="44" t="s">
        <v>359</v>
      </c>
      <c r="DK98" s="44" t="s">
        <v>360</v>
      </c>
      <c r="DL98" s="44" t="s">
        <v>361</v>
      </c>
      <c r="DM98" s="44" t="s">
        <v>362</v>
      </c>
      <c r="DN98" s="44" t="s">
        <v>208</v>
      </c>
      <c r="DO98" s="44" t="s">
        <v>363</v>
      </c>
      <c r="DP98" s="44" t="s">
        <v>364</v>
      </c>
    </row>
    <row r="99" s="41" customFormat="1" spans="1:120">
      <c r="A99" s="57">
        <v>44874</v>
      </c>
      <c r="B99" s="57">
        <v>44874</v>
      </c>
      <c r="C99" s="58" t="s">
        <v>513</v>
      </c>
      <c r="D99" s="58" t="s">
        <v>366</v>
      </c>
      <c r="E99" s="58" t="s">
        <v>367</v>
      </c>
      <c r="F99" s="58" t="s">
        <v>368</v>
      </c>
      <c r="G99" s="59">
        <v>1</v>
      </c>
      <c r="H99" s="59">
        <v>0</v>
      </c>
      <c r="I99" s="58" t="s">
        <v>234</v>
      </c>
      <c r="J99" s="58" t="s">
        <v>369</v>
      </c>
      <c r="K99" s="58" t="s">
        <v>369</v>
      </c>
      <c r="L99" s="57">
        <v>44874</v>
      </c>
      <c r="M99" s="58" t="s">
        <v>514</v>
      </c>
      <c r="N99" s="58" t="s">
        <v>366</v>
      </c>
      <c r="O99" s="59">
        <v>0</v>
      </c>
      <c r="P99" s="58" t="s">
        <v>515</v>
      </c>
      <c r="Q99" s="58" t="s">
        <v>516</v>
      </c>
      <c r="R99" s="59">
        <v>25</v>
      </c>
      <c r="S99" s="58" t="s">
        <v>517</v>
      </c>
      <c r="T99" s="59">
        <v>5</v>
      </c>
      <c r="U99" s="58" t="s">
        <v>368</v>
      </c>
      <c r="V99" s="58" t="s">
        <v>374</v>
      </c>
      <c r="W99" s="58" t="s">
        <v>234</v>
      </c>
      <c r="X99" s="58" t="s">
        <v>375</v>
      </c>
      <c r="Y99" s="58" t="s">
        <v>376</v>
      </c>
      <c r="Z99" s="58" t="s">
        <v>377</v>
      </c>
      <c r="AA99" s="58" t="s">
        <v>518</v>
      </c>
      <c r="AB99" s="59">
        <v>125</v>
      </c>
      <c r="AC99" s="58" t="s">
        <v>379</v>
      </c>
      <c r="AD99" s="65">
        <v>44875.1368981482</v>
      </c>
      <c r="AE99" s="58" t="s">
        <v>380</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1035</v>
      </c>
      <c r="AY99" s="58" t="s">
        <v>1036</v>
      </c>
      <c r="AZ99" s="58" t="s">
        <v>232</v>
      </c>
      <c r="BA99" s="58" t="s">
        <v>379</v>
      </c>
      <c r="BB99" s="58" t="s">
        <v>382</v>
      </c>
      <c r="BC99" s="58" t="s">
        <v>1037</v>
      </c>
      <c r="BD99" s="58" t="s">
        <v>382</v>
      </c>
      <c r="BE99" s="58" t="s">
        <v>387</v>
      </c>
      <c r="BF99" s="58" t="s">
        <v>387</v>
      </c>
      <c r="BG99" s="58" t="s">
        <v>240</v>
      </c>
      <c r="BH99" s="58" t="s">
        <v>234</v>
      </c>
      <c r="BI99" s="58" t="s">
        <v>234</v>
      </c>
      <c r="BJ99" s="58" t="s">
        <v>234</v>
      </c>
      <c r="BK99" s="58" t="s">
        <v>225</v>
      </c>
      <c r="BL99" s="58" t="s">
        <v>399</v>
      </c>
      <c r="BM99" s="58" t="s">
        <v>399</v>
      </c>
      <c r="BN99" s="58" t="s">
        <v>399</v>
      </c>
      <c r="BO99" s="58" t="s">
        <v>366</v>
      </c>
      <c r="BP99" s="58" t="s">
        <v>366</v>
      </c>
      <c r="BQ99" s="58" t="s">
        <v>366</v>
      </c>
      <c r="BR99" s="58" t="s">
        <v>522</v>
      </c>
      <c r="BS99" s="58" t="s">
        <v>382</v>
      </c>
      <c r="BT99" s="58" t="s">
        <v>523</v>
      </c>
      <c r="BU99" s="58" t="s">
        <v>382</v>
      </c>
      <c r="BV99" s="58" t="s">
        <v>523</v>
      </c>
      <c r="BW99" s="58" t="s">
        <v>382</v>
      </c>
      <c r="BX99" s="59">
        <v>17</v>
      </c>
      <c r="BY99" s="59">
        <v>7925</v>
      </c>
      <c r="BZ99" s="59">
        <v>0</v>
      </c>
      <c r="CA99" s="59">
        <v>19</v>
      </c>
      <c r="CB99" s="59">
        <v>11</v>
      </c>
      <c r="CC99" s="58" t="s">
        <v>219</v>
      </c>
      <c r="CD99" s="65">
        <v>45084.5233680556</v>
      </c>
      <c r="CE99" s="57" t="s">
        <v>389</v>
      </c>
      <c r="CF99" s="72">
        <v>45084.5459479745</v>
      </c>
      <c r="CG99" s="73">
        <v>0.520416666666667</v>
      </c>
      <c r="CH99" s="57" t="s">
        <v>389</v>
      </c>
      <c r="CI99" s="58" t="s">
        <v>390</v>
      </c>
      <c r="CJ99" s="58" t="s">
        <v>234</v>
      </c>
      <c r="CK99" s="58" t="s">
        <v>234</v>
      </c>
      <c r="CL99" s="58" t="s">
        <v>225</v>
      </c>
      <c r="CM99" s="58" t="s">
        <v>225</v>
      </c>
      <c r="CN99" s="58" t="s">
        <v>366</v>
      </c>
      <c r="CO99" s="58" t="s">
        <v>225</v>
      </c>
      <c r="CP99" s="58" t="s">
        <v>432</v>
      </c>
      <c r="CQ99" s="58" t="s">
        <v>225</v>
      </c>
      <c r="CR99" s="58" t="s">
        <v>225</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45084.5459479745</v>
      </c>
      <c r="DO99" s="72">
        <v>45084.5204207523</v>
      </c>
      <c r="DP99" s="58" t="s">
        <v>1038</v>
      </c>
    </row>
    <row r="100" s="41" customFormat="1" spans="1:120">
      <c r="A100" s="57">
        <v>44874</v>
      </c>
      <c r="B100" s="57">
        <v>44874</v>
      </c>
      <c r="C100" s="58" t="s">
        <v>513</v>
      </c>
      <c r="D100" s="58" t="s">
        <v>366</v>
      </c>
      <c r="E100" s="58" t="s">
        <v>367</v>
      </c>
      <c r="F100" s="58" t="s">
        <v>393</v>
      </c>
      <c r="G100" s="59">
        <v>1</v>
      </c>
      <c r="H100" s="59">
        <v>0</v>
      </c>
      <c r="I100" s="58" t="s">
        <v>234</v>
      </c>
      <c r="J100" s="58" t="s">
        <v>369</v>
      </c>
      <c r="K100" s="58" t="s">
        <v>369</v>
      </c>
      <c r="L100" s="57">
        <v>44874</v>
      </c>
      <c r="M100" s="58" t="s">
        <v>514</v>
      </c>
      <c r="N100" s="58" t="s">
        <v>366</v>
      </c>
      <c r="O100" s="59">
        <v>0</v>
      </c>
      <c r="P100" s="58" t="s">
        <v>515</v>
      </c>
      <c r="Q100" s="58" t="s">
        <v>516</v>
      </c>
      <c r="R100" s="59">
        <v>25</v>
      </c>
      <c r="S100" s="58" t="s">
        <v>517</v>
      </c>
      <c r="T100" s="59">
        <v>5</v>
      </c>
      <c r="U100" s="58" t="s">
        <v>393</v>
      </c>
      <c r="V100" s="58" t="s">
        <v>374</v>
      </c>
      <c r="W100" s="58" t="s">
        <v>234</v>
      </c>
      <c r="X100" s="58" t="s">
        <v>375</v>
      </c>
      <c r="Y100" s="58" t="s">
        <v>376</v>
      </c>
      <c r="Z100" s="58" t="s">
        <v>377</v>
      </c>
      <c r="AA100" s="58" t="s">
        <v>394</v>
      </c>
      <c r="AB100" s="59">
        <v>125</v>
      </c>
      <c r="AC100" s="58" t="s">
        <v>379</v>
      </c>
      <c r="AD100" s="65">
        <v>44875.1368981482</v>
      </c>
      <c r="AE100" s="58" t="s">
        <v>395</v>
      </c>
      <c r="AF100" s="58" t="s">
        <v>381</v>
      </c>
      <c r="AG100" s="58" t="s">
        <v>212</v>
      </c>
      <c r="AH100" s="58" t="s">
        <v>213</v>
      </c>
      <c r="AI100" s="58" t="s">
        <v>210</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1039</v>
      </c>
      <c r="AY100" s="58" t="s">
        <v>1040</v>
      </c>
      <c r="AZ100" s="58" t="s">
        <v>232</v>
      </c>
      <c r="BA100" s="58" t="s">
        <v>379</v>
      </c>
      <c r="BB100" s="58" t="s">
        <v>382</v>
      </c>
      <c r="BC100" s="58" t="s">
        <v>1041</v>
      </c>
      <c r="BD100" s="58" t="s">
        <v>382</v>
      </c>
      <c r="BE100" s="58" t="s">
        <v>528</v>
      </c>
      <c r="BF100" s="58" t="s">
        <v>387</v>
      </c>
      <c r="BG100" s="58" t="s">
        <v>240</v>
      </c>
      <c r="BH100" s="58" t="s">
        <v>234</v>
      </c>
      <c r="BI100" s="58" t="s">
        <v>234</v>
      </c>
      <c r="BJ100" s="58" t="s">
        <v>234</v>
      </c>
      <c r="BK100" s="58" t="s">
        <v>225</v>
      </c>
      <c r="BL100" s="58" t="s">
        <v>529</v>
      </c>
      <c r="BM100" s="58" t="s">
        <v>529</v>
      </c>
      <c r="BN100" s="58" t="s">
        <v>529</v>
      </c>
      <c r="BO100" s="58" t="s">
        <v>366</v>
      </c>
      <c r="BP100" s="58" t="s">
        <v>366</v>
      </c>
      <c r="BQ100" s="58" t="s">
        <v>366</v>
      </c>
      <c r="BR100" s="58" t="s">
        <v>522</v>
      </c>
      <c r="BS100" s="58" t="s">
        <v>382</v>
      </c>
      <c r="BT100" s="58" t="s">
        <v>523</v>
      </c>
      <c r="BU100" s="58" t="s">
        <v>382</v>
      </c>
      <c r="BV100" s="58" t="s">
        <v>523</v>
      </c>
      <c r="BW100" s="58" t="s">
        <v>382</v>
      </c>
      <c r="BX100" s="59">
        <v>17</v>
      </c>
      <c r="BY100" s="59">
        <v>7925</v>
      </c>
      <c r="BZ100" s="59">
        <v>0</v>
      </c>
      <c r="CA100" s="59">
        <v>48</v>
      </c>
      <c r="CB100" s="59">
        <v>12</v>
      </c>
      <c r="CC100" s="58" t="s">
        <v>219</v>
      </c>
      <c r="CD100" s="65">
        <v>45084.5233680556</v>
      </c>
      <c r="CE100" s="57" t="s">
        <v>389</v>
      </c>
      <c r="CF100" s="72">
        <v>45084.5459480903</v>
      </c>
      <c r="CG100" s="73">
        <v>0.520416666666667</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45084.5459480903</v>
      </c>
      <c r="DO100" s="72">
        <v>45084.5204207407</v>
      </c>
      <c r="DP100" s="58" t="s">
        <v>1042</v>
      </c>
    </row>
    <row r="101" s="41" customFormat="1" spans="1:120">
      <c r="A101" s="57">
        <v>44874</v>
      </c>
      <c r="B101" s="57">
        <v>44874</v>
      </c>
      <c r="C101" s="58" t="s">
        <v>513</v>
      </c>
      <c r="D101" s="58" t="s">
        <v>366</v>
      </c>
      <c r="E101" s="58" t="s">
        <v>367</v>
      </c>
      <c r="F101" s="58" t="s">
        <v>401</v>
      </c>
      <c r="G101" s="59">
        <v>1</v>
      </c>
      <c r="H101" s="59">
        <v>0</v>
      </c>
      <c r="I101" s="58" t="s">
        <v>234</v>
      </c>
      <c r="J101" s="58" t="s">
        <v>369</v>
      </c>
      <c r="K101" s="58" t="s">
        <v>369</v>
      </c>
      <c r="L101" s="57">
        <v>44874</v>
      </c>
      <c r="M101" s="58" t="s">
        <v>514</v>
      </c>
      <c r="N101" s="58" t="s">
        <v>366</v>
      </c>
      <c r="O101" s="59">
        <v>0</v>
      </c>
      <c r="P101" s="58" t="s">
        <v>515</v>
      </c>
      <c r="Q101" s="58" t="s">
        <v>516</v>
      </c>
      <c r="R101" s="59">
        <v>25</v>
      </c>
      <c r="S101" s="58" t="s">
        <v>517</v>
      </c>
      <c r="T101" s="59">
        <v>5</v>
      </c>
      <c r="U101" s="58" t="s">
        <v>401</v>
      </c>
      <c r="V101" s="58" t="s">
        <v>374</v>
      </c>
      <c r="W101" s="58" t="s">
        <v>234</v>
      </c>
      <c r="X101" s="58" t="s">
        <v>375</v>
      </c>
      <c r="Y101" s="58" t="s">
        <v>376</v>
      </c>
      <c r="Z101" s="58" t="s">
        <v>377</v>
      </c>
      <c r="AA101" s="58" t="s">
        <v>531</v>
      </c>
      <c r="AB101" s="59">
        <v>125</v>
      </c>
      <c r="AC101" s="58" t="s">
        <v>379</v>
      </c>
      <c r="AD101" s="65">
        <v>44875.1368981482</v>
      </c>
      <c r="AE101" s="58" t="s">
        <v>403</v>
      </c>
      <c r="AF101" s="58" t="s">
        <v>381</v>
      </c>
      <c r="AG101" s="58" t="s">
        <v>212</v>
      </c>
      <c r="AH101" s="58" t="s">
        <v>213</v>
      </c>
      <c r="AI101" s="58" t="s">
        <v>404</v>
      </c>
      <c r="AJ101" s="58" t="s">
        <v>366</v>
      </c>
      <c r="AK101" s="58" t="s">
        <v>382</v>
      </c>
      <c r="AL101" s="58" t="s">
        <v>366</v>
      </c>
      <c r="AM101" s="58" t="s">
        <v>233</v>
      </c>
      <c r="AN101" s="58" t="s">
        <v>366</v>
      </c>
      <c r="AO101" s="58" t="s">
        <v>379</v>
      </c>
      <c r="AP101" s="58" t="s">
        <v>379</v>
      </c>
      <c r="AQ101" s="58" t="s">
        <v>383</v>
      </c>
      <c r="AR101" s="58" t="s">
        <v>366</v>
      </c>
      <c r="AS101" s="58" t="s">
        <v>366</v>
      </c>
      <c r="AT101" s="59">
        <v>0</v>
      </c>
      <c r="AU101" s="58" t="s">
        <v>366</v>
      </c>
      <c r="AV101" s="58" t="s">
        <v>366</v>
      </c>
      <c r="AW101" s="58" t="s">
        <v>366</v>
      </c>
      <c r="AX101" s="58" t="s">
        <v>707</v>
      </c>
      <c r="AY101" s="58" t="s">
        <v>708</v>
      </c>
      <c r="AZ101" s="58" t="s">
        <v>232</v>
      </c>
      <c r="BA101" s="58" t="s">
        <v>379</v>
      </c>
      <c r="BB101" s="58" t="s">
        <v>382</v>
      </c>
      <c r="BC101" s="58" t="s">
        <v>709</v>
      </c>
      <c r="BD101" s="58" t="s">
        <v>382</v>
      </c>
      <c r="BE101" s="58" t="s">
        <v>387</v>
      </c>
      <c r="BF101" s="58" t="s">
        <v>387</v>
      </c>
      <c r="BG101" s="58" t="s">
        <v>240</v>
      </c>
      <c r="BH101" s="58" t="s">
        <v>234</v>
      </c>
      <c r="BI101" s="58" t="s">
        <v>234</v>
      </c>
      <c r="BJ101" s="58" t="s">
        <v>234</v>
      </c>
      <c r="BK101" s="58" t="s">
        <v>225</v>
      </c>
      <c r="BL101" s="58" t="s">
        <v>399</v>
      </c>
      <c r="BM101" s="58" t="s">
        <v>399</v>
      </c>
      <c r="BN101" s="58" t="s">
        <v>399</v>
      </c>
      <c r="BO101" s="58" t="s">
        <v>366</v>
      </c>
      <c r="BP101" s="58" t="s">
        <v>366</v>
      </c>
      <c r="BQ101" s="58" t="s">
        <v>366</v>
      </c>
      <c r="BR101" s="58" t="s">
        <v>522</v>
      </c>
      <c r="BS101" s="58" t="s">
        <v>382</v>
      </c>
      <c r="BT101" s="58" t="s">
        <v>523</v>
      </c>
      <c r="BU101" s="58" t="s">
        <v>382</v>
      </c>
      <c r="BV101" s="58" t="s">
        <v>523</v>
      </c>
      <c r="BW101" s="58" t="s">
        <v>382</v>
      </c>
      <c r="BX101" s="59">
        <v>17</v>
      </c>
      <c r="BY101" s="59">
        <v>7925</v>
      </c>
      <c r="BZ101" s="59">
        <v>0</v>
      </c>
      <c r="CA101" s="59">
        <v>33</v>
      </c>
      <c r="CB101" s="59">
        <v>14</v>
      </c>
      <c r="CC101" s="58" t="s">
        <v>219</v>
      </c>
      <c r="CD101" s="65">
        <v>45084.5233680556</v>
      </c>
      <c r="CE101" s="57" t="s">
        <v>389</v>
      </c>
      <c r="CF101" s="72">
        <v>45084.545948044</v>
      </c>
      <c r="CG101" s="73">
        <v>0.520416666666667</v>
      </c>
      <c r="CH101" s="57" t="s">
        <v>389</v>
      </c>
      <c r="CI101" s="58" t="s">
        <v>390</v>
      </c>
      <c r="CJ101" s="58" t="s">
        <v>234</v>
      </c>
      <c r="CK101" s="58" t="s">
        <v>234</v>
      </c>
      <c r="CL101" s="58" t="s">
        <v>225</v>
      </c>
      <c r="CM101" s="58" t="s">
        <v>225</v>
      </c>
      <c r="CN101" s="58" t="s">
        <v>366</v>
      </c>
      <c r="CO101" s="58" t="s">
        <v>225</v>
      </c>
      <c r="CP101" s="58" t="s">
        <v>432</v>
      </c>
      <c r="CQ101" s="58" t="s">
        <v>225</v>
      </c>
      <c r="CR101" s="58" t="s">
        <v>225</v>
      </c>
      <c r="CS101" s="58" t="s">
        <v>234</v>
      </c>
      <c r="CT101" s="58" t="s">
        <v>234</v>
      </c>
      <c r="CU101" s="58" t="s">
        <v>225</v>
      </c>
      <c r="CV101" s="58" t="s">
        <v>234</v>
      </c>
      <c r="CW101" s="58" t="s">
        <v>234</v>
      </c>
      <c r="CX101" s="58" t="s">
        <v>225</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45084.545948044</v>
      </c>
      <c r="DO101" s="72">
        <v>45084.5204207523</v>
      </c>
      <c r="DP101" s="58" t="s">
        <v>710</v>
      </c>
    </row>
    <row r="102" s="41" customFormat="1" spans="1:120">
      <c r="A102" s="57">
        <v>44874</v>
      </c>
      <c r="B102" s="57">
        <v>44874</v>
      </c>
      <c r="C102" s="58" t="s">
        <v>513</v>
      </c>
      <c r="D102" s="58" t="s">
        <v>366</v>
      </c>
      <c r="E102" s="58" t="s">
        <v>367</v>
      </c>
      <c r="F102" s="58" t="s">
        <v>235</v>
      </c>
      <c r="G102" s="59">
        <v>1</v>
      </c>
      <c r="H102" s="59">
        <v>0</v>
      </c>
      <c r="I102" s="58" t="s">
        <v>234</v>
      </c>
      <c r="J102" s="58" t="s">
        <v>369</v>
      </c>
      <c r="K102" s="58" t="s">
        <v>369</v>
      </c>
      <c r="L102" s="57">
        <v>44874</v>
      </c>
      <c r="M102" s="58" t="s">
        <v>514</v>
      </c>
      <c r="N102" s="58" t="s">
        <v>366</v>
      </c>
      <c r="O102" s="59">
        <v>0</v>
      </c>
      <c r="P102" s="58" t="s">
        <v>515</v>
      </c>
      <c r="Q102" s="58" t="s">
        <v>516</v>
      </c>
      <c r="R102" s="59">
        <v>25</v>
      </c>
      <c r="S102" s="58" t="s">
        <v>517</v>
      </c>
      <c r="T102" s="59">
        <v>5</v>
      </c>
      <c r="U102" s="58" t="s">
        <v>235</v>
      </c>
      <c r="V102" s="58" t="s">
        <v>374</v>
      </c>
      <c r="W102" s="58" t="s">
        <v>234</v>
      </c>
      <c r="X102" s="58" t="s">
        <v>375</v>
      </c>
      <c r="Y102" s="58" t="s">
        <v>376</v>
      </c>
      <c r="Z102" s="58" t="s">
        <v>377</v>
      </c>
      <c r="AA102" s="58" t="s">
        <v>409</v>
      </c>
      <c r="AB102" s="59">
        <v>125</v>
      </c>
      <c r="AC102" s="58" t="s">
        <v>379</v>
      </c>
      <c r="AD102" s="65">
        <v>44875.1368981482</v>
      </c>
      <c r="AE102" s="58" t="s">
        <v>410</v>
      </c>
      <c r="AF102" s="58" t="s">
        <v>381</v>
      </c>
      <c r="AG102" s="58" t="s">
        <v>212</v>
      </c>
      <c r="AH102" s="58" t="s">
        <v>213</v>
      </c>
      <c r="AI102" s="58" t="s">
        <v>210</v>
      </c>
      <c r="AJ102" s="58" t="s">
        <v>366</v>
      </c>
      <c r="AK102" s="58" t="s">
        <v>382</v>
      </c>
      <c r="AL102" s="58" t="s">
        <v>366</v>
      </c>
      <c r="AM102" s="58" t="s">
        <v>233</v>
      </c>
      <c r="AN102" s="58" t="s">
        <v>366</v>
      </c>
      <c r="AO102" s="58" t="s">
        <v>379</v>
      </c>
      <c r="AP102" s="58" t="s">
        <v>379</v>
      </c>
      <c r="AQ102" s="58" t="s">
        <v>411</v>
      </c>
      <c r="AR102" s="58" t="s">
        <v>366</v>
      </c>
      <c r="AS102" s="58" t="s">
        <v>366</v>
      </c>
      <c r="AT102" s="59">
        <v>0</v>
      </c>
      <c r="AU102" s="58" t="s">
        <v>366</v>
      </c>
      <c r="AV102" s="58" t="s">
        <v>366</v>
      </c>
      <c r="AW102" s="58" t="s">
        <v>366</v>
      </c>
      <c r="AX102" s="58" t="s">
        <v>1002</v>
      </c>
      <c r="AY102" s="58" t="s">
        <v>989</v>
      </c>
      <c r="AZ102" s="58" t="s">
        <v>990</v>
      </c>
      <c r="BA102" s="58" t="s">
        <v>388</v>
      </c>
      <c r="BB102" s="58" t="s">
        <v>382</v>
      </c>
      <c r="BC102" s="58" t="s">
        <v>991</v>
      </c>
      <c r="BD102" s="58" t="s">
        <v>382</v>
      </c>
      <c r="BE102" s="58" t="s">
        <v>387</v>
      </c>
      <c r="BF102" s="58" t="s">
        <v>387</v>
      </c>
      <c r="BG102" s="58" t="s">
        <v>240</v>
      </c>
      <c r="BH102" s="58" t="s">
        <v>234</v>
      </c>
      <c r="BI102" s="58" t="s">
        <v>234</v>
      </c>
      <c r="BJ102" s="58" t="s">
        <v>234</v>
      </c>
      <c r="BK102" s="58" t="s">
        <v>225</v>
      </c>
      <c r="BL102" s="58" t="s">
        <v>366</v>
      </c>
      <c r="BM102" s="58" t="s">
        <v>366</v>
      </c>
      <c r="BN102" s="58" t="s">
        <v>366</v>
      </c>
      <c r="BO102" s="58" t="s">
        <v>366</v>
      </c>
      <c r="BP102" s="58" t="s">
        <v>366</v>
      </c>
      <c r="BQ102" s="58" t="s">
        <v>366</v>
      </c>
      <c r="BR102" s="58" t="s">
        <v>522</v>
      </c>
      <c r="BS102" s="58" t="s">
        <v>382</v>
      </c>
      <c r="BT102" s="58" t="s">
        <v>523</v>
      </c>
      <c r="BU102" s="58" t="s">
        <v>382</v>
      </c>
      <c r="BV102" s="58" t="s">
        <v>523</v>
      </c>
      <c r="BW102" s="58" t="s">
        <v>382</v>
      </c>
      <c r="BX102" s="59">
        <v>17</v>
      </c>
      <c r="BY102" s="59">
        <v>7925</v>
      </c>
      <c r="BZ102" s="59">
        <v>0</v>
      </c>
      <c r="CA102" s="59">
        <v>43</v>
      </c>
      <c r="CB102" s="59">
        <v>13</v>
      </c>
      <c r="CC102" s="58" t="s">
        <v>219</v>
      </c>
      <c r="CD102" s="65">
        <v>45084.5233680556</v>
      </c>
      <c r="CE102" s="57" t="s">
        <v>389</v>
      </c>
      <c r="CF102" s="72">
        <v>45084.5459478588</v>
      </c>
      <c r="CG102" s="73">
        <v>0.520416666666667</v>
      </c>
      <c r="CH102" s="57" t="s">
        <v>389</v>
      </c>
      <c r="CI102" s="58" t="s">
        <v>390</v>
      </c>
      <c r="CJ102" s="58" t="s">
        <v>234</v>
      </c>
      <c r="CK102" s="58" t="s">
        <v>234</v>
      </c>
      <c r="CL102" s="58" t="s">
        <v>225</v>
      </c>
      <c r="CM102" s="58" t="s">
        <v>225</v>
      </c>
      <c r="CN102" s="58" t="s">
        <v>366</v>
      </c>
      <c r="CO102" s="58" t="s">
        <v>225</v>
      </c>
      <c r="CP102" s="58" t="s">
        <v>432</v>
      </c>
      <c r="CQ102" s="58" t="s">
        <v>225</v>
      </c>
      <c r="CR102" s="58" t="s">
        <v>234</v>
      </c>
      <c r="CS102" s="58" t="s">
        <v>234</v>
      </c>
      <c r="CT102" s="58" t="s">
        <v>234</v>
      </c>
      <c r="CU102" s="58" t="s">
        <v>225</v>
      </c>
      <c r="CV102" s="58" t="s">
        <v>234</v>
      </c>
      <c r="CW102" s="58" t="s">
        <v>234</v>
      </c>
      <c r="CX102" s="58" t="s">
        <v>234</v>
      </c>
      <c r="CY102" s="58" t="s">
        <v>234</v>
      </c>
      <c r="CZ102" s="58" t="s">
        <v>234</v>
      </c>
      <c r="DA102" s="58" t="s">
        <v>225</v>
      </c>
      <c r="DB102" s="58" t="s">
        <v>234</v>
      </c>
      <c r="DC102" s="58" t="s">
        <v>234</v>
      </c>
      <c r="DD102" s="58" t="s">
        <v>234</v>
      </c>
      <c r="DE102" s="58" t="s">
        <v>234</v>
      </c>
      <c r="DF102" s="58" t="s">
        <v>225</v>
      </c>
      <c r="DG102" s="58" t="s">
        <v>234</v>
      </c>
      <c r="DH102" s="58" t="s">
        <v>225</v>
      </c>
      <c r="DI102" s="58" t="s">
        <v>225</v>
      </c>
      <c r="DJ102" s="58" t="s">
        <v>225</v>
      </c>
      <c r="DK102" s="58" t="s">
        <v>382</v>
      </c>
      <c r="DL102" s="58" t="s">
        <v>382</v>
      </c>
      <c r="DM102" s="58" t="s">
        <v>382</v>
      </c>
      <c r="DN102" s="72">
        <v>45084.5459478588</v>
      </c>
      <c r="DO102" s="72">
        <v>45084.5204207755</v>
      </c>
      <c r="DP102" s="58" t="s">
        <v>992</v>
      </c>
    </row>
    <row r="103" s="41" customFormat="1" spans="1:120">
      <c r="A103" s="57">
        <v>44874</v>
      </c>
      <c r="B103" s="57">
        <v>44874</v>
      </c>
      <c r="C103" s="58" t="s">
        <v>513</v>
      </c>
      <c r="D103" s="58" t="s">
        <v>366</v>
      </c>
      <c r="E103" s="58" t="s">
        <v>367</v>
      </c>
      <c r="F103" s="58" t="s">
        <v>242</v>
      </c>
      <c r="G103" s="59">
        <v>1</v>
      </c>
      <c r="H103" s="59">
        <v>0</v>
      </c>
      <c r="I103" s="58" t="s">
        <v>234</v>
      </c>
      <c r="J103" s="58" t="s">
        <v>369</v>
      </c>
      <c r="K103" s="58" t="s">
        <v>369</v>
      </c>
      <c r="L103" s="57">
        <v>44874</v>
      </c>
      <c r="M103" s="58" t="s">
        <v>514</v>
      </c>
      <c r="N103" s="58" t="s">
        <v>366</v>
      </c>
      <c r="O103" s="59">
        <v>0</v>
      </c>
      <c r="P103" s="58" t="s">
        <v>515</v>
      </c>
      <c r="Q103" s="58" t="s">
        <v>516</v>
      </c>
      <c r="R103" s="59">
        <v>25</v>
      </c>
      <c r="S103" s="58" t="s">
        <v>517</v>
      </c>
      <c r="T103" s="59">
        <v>5</v>
      </c>
      <c r="U103" s="58" t="s">
        <v>242</v>
      </c>
      <c r="V103" s="58" t="s">
        <v>374</v>
      </c>
      <c r="W103" s="58" t="s">
        <v>234</v>
      </c>
      <c r="X103" s="58" t="s">
        <v>375</v>
      </c>
      <c r="Y103" s="58" t="s">
        <v>376</v>
      </c>
      <c r="Z103" s="58" t="s">
        <v>377</v>
      </c>
      <c r="AA103" s="58" t="s">
        <v>409</v>
      </c>
      <c r="AB103" s="59">
        <v>125</v>
      </c>
      <c r="AC103" s="58" t="s">
        <v>379</v>
      </c>
      <c r="AD103" s="65">
        <v>44875.1368981482</v>
      </c>
      <c r="AE103" s="58" t="s">
        <v>410</v>
      </c>
      <c r="AF103" s="58" t="s">
        <v>381</v>
      </c>
      <c r="AG103" s="58" t="s">
        <v>212</v>
      </c>
      <c r="AH103" s="58" t="s">
        <v>213</v>
      </c>
      <c r="AI103" s="58" t="s">
        <v>210</v>
      </c>
      <c r="AJ103" s="58" t="s">
        <v>366</v>
      </c>
      <c r="AK103" s="58" t="s">
        <v>382</v>
      </c>
      <c r="AL103" s="58" t="s">
        <v>366</v>
      </c>
      <c r="AM103" s="58" t="s">
        <v>233</v>
      </c>
      <c r="AN103" s="58" t="s">
        <v>366</v>
      </c>
      <c r="AO103" s="58" t="s">
        <v>379</v>
      </c>
      <c r="AP103" s="58" t="s">
        <v>379</v>
      </c>
      <c r="AQ103" s="58" t="s">
        <v>411</v>
      </c>
      <c r="AR103" s="58" t="s">
        <v>366</v>
      </c>
      <c r="AS103" s="58" t="s">
        <v>366</v>
      </c>
      <c r="AT103" s="59">
        <v>0</v>
      </c>
      <c r="AU103" s="58" t="s">
        <v>366</v>
      </c>
      <c r="AV103" s="58" t="s">
        <v>366</v>
      </c>
      <c r="AW103" s="58" t="s">
        <v>366</v>
      </c>
      <c r="AX103" s="58" t="s">
        <v>1002</v>
      </c>
      <c r="AY103" s="58" t="s">
        <v>989</v>
      </c>
      <c r="AZ103" s="58" t="s">
        <v>990</v>
      </c>
      <c r="BA103" s="58" t="s">
        <v>388</v>
      </c>
      <c r="BB103" s="58" t="s">
        <v>382</v>
      </c>
      <c r="BC103" s="58" t="s">
        <v>991</v>
      </c>
      <c r="BD103" s="58" t="s">
        <v>382</v>
      </c>
      <c r="BE103" s="58" t="s">
        <v>528</v>
      </c>
      <c r="BF103" s="58" t="s">
        <v>387</v>
      </c>
      <c r="BG103" s="58" t="s">
        <v>240</v>
      </c>
      <c r="BH103" s="58" t="s">
        <v>234</v>
      </c>
      <c r="BI103" s="58" t="s">
        <v>234</v>
      </c>
      <c r="BJ103" s="58" t="s">
        <v>234</v>
      </c>
      <c r="BK103" s="58" t="s">
        <v>225</v>
      </c>
      <c r="BL103" s="58" t="s">
        <v>366</v>
      </c>
      <c r="BM103" s="58" t="s">
        <v>366</v>
      </c>
      <c r="BN103" s="58" t="s">
        <v>366</v>
      </c>
      <c r="BO103" s="58" t="s">
        <v>366</v>
      </c>
      <c r="BP103" s="58" t="s">
        <v>366</v>
      </c>
      <c r="BQ103" s="58" t="s">
        <v>366</v>
      </c>
      <c r="BR103" s="58" t="s">
        <v>522</v>
      </c>
      <c r="BS103" s="58" t="s">
        <v>382</v>
      </c>
      <c r="BT103" s="58" t="s">
        <v>523</v>
      </c>
      <c r="BU103" s="58" t="s">
        <v>382</v>
      </c>
      <c r="BV103" s="58" t="s">
        <v>523</v>
      </c>
      <c r="BW103" s="58" t="s">
        <v>382</v>
      </c>
      <c r="BX103" s="59">
        <v>17</v>
      </c>
      <c r="BY103" s="59">
        <v>7925</v>
      </c>
      <c r="BZ103" s="59">
        <v>0</v>
      </c>
      <c r="CA103" s="59">
        <v>43</v>
      </c>
      <c r="CB103" s="59">
        <v>13</v>
      </c>
      <c r="CC103" s="58" t="s">
        <v>219</v>
      </c>
      <c r="CD103" s="65">
        <v>45084.5233680556</v>
      </c>
      <c r="CE103" s="57" t="s">
        <v>389</v>
      </c>
      <c r="CF103" s="72">
        <v>45084.5459478356</v>
      </c>
      <c r="CG103" s="73">
        <v>0.520416666666667</v>
      </c>
      <c r="CH103" s="57" t="s">
        <v>389</v>
      </c>
      <c r="CI103" s="58" t="s">
        <v>390</v>
      </c>
      <c r="CJ103" s="58" t="s">
        <v>234</v>
      </c>
      <c r="CK103" s="58" t="s">
        <v>234</v>
      </c>
      <c r="CL103" s="58" t="s">
        <v>225</v>
      </c>
      <c r="CM103" s="58" t="s">
        <v>225</v>
      </c>
      <c r="CN103" s="58" t="s">
        <v>366</v>
      </c>
      <c r="CO103" s="58" t="s">
        <v>225</v>
      </c>
      <c r="CP103" s="58" t="s">
        <v>432</v>
      </c>
      <c r="CQ103" s="58" t="s">
        <v>225</v>
      </c>
      <c r="CR103" s="58" t="s">
        <v>234</v>
      </c>
      <c r="CS103" s="58" t="s">
        <v>234</v>
      </c>
      <c r="CT103" s="58" t="s">
        <v>234</v>
      </c>
      <c r="CU103" s="58" t="s">
        <v>225</v>
      </c>
      <c r="CV103" s="58" t="s">
        <v>234</v>
      </c>
      <c r="CW103" s="58" t="s">
        <v>234</v>
      </c>
      <c r="CX103" s="58" t="s">
        <v>234</v>
      </c>
      <c r="CY103" s="58" t="s">
        <v>234</v>
      </c>
      <c r="CZ103" s="58" t="s">
        <v>234</v>
      </c>
      <c r="DA103" s="58" t="s">
        <v>225</v>
      </c>
      <c r="DB103" s="58" t="s">
        <v>234</v>
      </c>
      <c r="DC103" s="58" t="s">
        <v>234</v>
      </c>
      <c r="DD103" s="58" t="s">
        <v>234</v>
      </c>
      <c r="DE103" s="58" t="s">
        <v>234</v>
      </c>
      <c r="DF103" s="58" t="s">
        <v>225</v>
      </c>
      <c r="DG103" s="58" t="s">
        <v>234</v>
      </c>
      <c r="DH103" s="58" t="s">
        <v>225</v>
      </c>
      <c r="DI103" s="58" t="s">
        <v>225</v>
      </c>
      <c r="DJ103" s="58" t="s">
        <v>225</v>
      </c>
      <c r="DK103" s="58" t="s">
        <v>382</v>
      </c>
      <c r="DL103" s="58" t="s">
        <v>382</v>
      </c>
      <c r="DM103" s="58" t="s">
        <v>382</v>
      </c>
      <c r="DN103" s="72">
        <v>45084.5459478356</v>
      </c>
      <c r="DO103" s="72">
        <v>45084.5204207755</v>
      </c>
      <c r="DP103" s="58" t="s">
        <v>992</v>
      </c>
    </row>
    <row r="104" s="41" customFormat="1"/>
    <row r="105" s="41" customFormat="1" ht="30.75" spans="1:1">
      <c r="A105" s="23" t="s">
        <v>1055</v>
      </c>
    </row>
    <row r="106" s="41" customFormat="1" spans="1:122">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spans="1:122">
      <c r="A107" s="43"/>
      <c r="B107" s="41" t="s">
        <v>434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row>
    <row r="108" s="41" customFormat="1" ht="27" spans="1:121">
      <c r="A108" s="43"/>
      <c r="B108" s="60" t="s">
        <v>249</v>
      </c>
      <c r="C108" s="60" t="s">
        <v>250</v>
      </c>
      <c r="D108" s="60" t="s">
        <v>251</v>
      </c>
      <c r="E108" s="60" t="s">
        <v>252</v>
      </c>
      <c r="F108" s="60" t="s">
        <v>253</v>
      </c>
      <c r="G108" s="60" t="s">
        <v>156</v>
      </c>
      <c r="H108" s="60" t="s">
        <v>254</v>
      </c>
      <c r="I108" s="60" t="s">
        <v>255</v>
      </c>
      <c r="J108" s="60" t="s">
        <v>256</v>
      </c>
      <c r="K108" s="60" t="s">
        <v>257</v>
      </c>
      <c r="L108" s="60" t="s">
        <v>258</v>
      </c>
      <c r="M108" s="60" t="s">
        <v>259</v>
      </c>
      <c r="N108" s="60" t="s">
        <v>260</v>
      </c>
      <c r="O108" s="60" t="s">
        <v>261</v>
      </c>
      <c r="P108" s="60" t="s">
        <v>262</v>
      </c>
      <c r="Q108" s="60" t="s">
        <v>263</v>
      </c>
      <c r="R108" s="60" t="s">
        <v>264</v>
      </c>
      <c r="S108" s="60" t="s">
        <v>265</v>
      </c>
      <c r="T108" s="60" t="s">
        <v>266</v>
      </c>
      <c r="U108" s="60" t="s">
        <v>267</v>
      </c>
      <c r="V108" s="60" t="s">
        <v>268</v>
      </c>
      <c r="W108" s="60" t="s">
        <v>269</v>
      </c>
      <c r="X108" s="60" t="s">
        <v>270</v>
      </c>
      <c r="Y108" s="60" t="s">
        <v>271</v>
      </c>
      <c r="Z108" s="60" t="s">
        <v>272</v>
      </c>
      <c r="AA108" s="60" t="s">
        <v>273</v>
      </c>
      <c r="AB108" s="60" t="s">
        <v>274</v>
      </c>
      <c r="AC108" s="60" t="s">
        <v>275</v>
      </c>
      <c r="AD108" s="60" t="s">
        <v>276</v>
      </c>
      <c r="AE108" s="60" t="s">
        <v>277</v>
      </c>
      <c r="AF108" s="60" t="s">
        <v>278</v>
      </c>
      <c r="AG108" s="60" t="s">
        <v>279</v>
      </c>
      <c r="AH108" s="60" t="s">
        <v>159</v>
      </c>
      <c r="AI108" s="60" t="s">
        <v>280</v>
      </c>
      <c r="AJ108" s="60" t="s">
        <v>157</v>
      </c>
      <c r="AK108" s="60" t="s">
        <v>281</v>
      </c>
      <c r="AL108" s="60" t="s">
        <v>282</v>
      </c>
      <c r="AM108" s="60" t="s">
        <v>283</v>
      </c>
      <c r="AN108" s="60" t="s">
        <v>284</v>
      </c>
      <c r="AO108" s="60" t="s">
        <v>285</v>
      </c>
      <c r="AP108" s="60" t="s">
        <v>286</v>
      </c>
      <c r="AQ108" s="60" t="s">
        <v>287</v>
      </c>
      <c r="AR108" s="60" t="s">
        <v>288</v>
      </c>
      <c r="AS108" s="60" t="s">
        <v>289</v>
      </c>
      <c r="AT108" s="60" t="s">
        <v>290</v>
      </c>
      <c r="AU108" s="60" t="s">
        <v>291</v>
      </c>
      <c r="AV108" s="60" t="s">
        <v>292</v>
      </c>
      <c r="AW108" s="60" t="s">
        <v>293</v>
      </c>
      <c r="AX108" s="60" t="s">
        <v>294</v>
      </c>
      <c r="AY108" s="60" t="s">
        <v>295</v>
      </c>
      <c r="AZ108" s="60" t="s">
        <v>296</v>
      </c>
      <c r="BA108" s="60" t="s">
        <v>297</v>
      </c>
      <c r="BB108" s="60" t="s">
        <v>298</v>
      </c>
      <c r="BC108" s="60" t="s">
        <v>299</v>
      </c>
      <c r="BD108" s="60" t="s">
        <v>300</v>
      </c>
      <c r="BE108" s="60" t="s">
        <v>301</v>
      </c>
      <c r="BF108" s="60" t="s">
        <v>302</v>
      </c>
      <c r="BG108" s="60" t="s">
        <v>303</v>
      </c>
      <c r="BH108" s="60" t="s">
        <v>304</v>
      </c>
      <c r="BI108" s="60" t="s">
        <v>305</v>
      </c>
      <c r="BJ108" s="60" t="s">
        <v>306</v>
      </c>
      <c r="BK108" s="60" t="s">
        <v>307</v>
      </c>
      <c r="BL108" s="60" t="s">
        <v>308</v>
      </c>
      <c r="BM108" s="60" t="s">
        <v>309</v>
      </c>
      <c r="BN108" s="60" t="s">
        <v>310</v>
      </c>
      <c r="BO108" s="60" t="s">
        <v>311</v>
      </c>
      <c r="BP108" s="60" t="s">
        <v>312</v>
      </c>
      <c r="BQ108" s="60" t="s">
        <v>313</v>
      </c>
      <c r="BR108" s="60" t="s">
        <v>314</v>
      </c>
      <c r="BS108" s="60" t="s">
        <v>315</v>
      </c>
      <c r="BT108" s="60" t="s">
        <v>316</v>
      </c>
      <c r="BU108" s="60" t="s">
        <v>317</v>
      </c>
      <c r="BV108" s="60" t="s">
        <v>318</v>
      </c>
      <c r="BW108" s="60" t="s">
        <v>319</v>
      </c>
      <c r="BX108" s="60" t="s">
        <v>320</v>
      </c>
      <c r="BY108" s="60" t="s">
        <v>321</v>
      </c>
      <c r="BZ108" s="60" t="s">
        <v>322</v>
      </c>
      <c r="CA108" s="60" t="s">
        <v>323</v>
      </c>
      <c r="CB108" s="60" t="s">
        <v>324</v>
      </c>
      <c r="CC108" s="60" t="s">
        <v>325</v>
      </c>
      <c r="CD108" s="60" t="s">
        <v>326</v>
      </c>
      <c r="CE108" s="60" t="s">
        <v>327</v>
      </c>
      <c r="CF108" s="60" t="s">
        <v>328</v>
      </c>
      <c r="CG108" s="60" t="s">
        <v>329</v>
      </c>
      <c r="CH108" s="60" t="s">
        <v>330</v>
      </c>
      <c r="CI108" s="60" t="s">
        <v>331</v>
      </c>
      <c r="CJ108" s="60" t="s">
        <v>332</v>
      </c>
      <c r="CK108" s="60" t="s">
        <v>333</v>
      </c>
      <c r="CL108" s="60" t="s">
        <v>334</v>
      </c>
      <c r="CM108" s="60" t="s">
        <v>335</v>
      </c>
      <c r="CN108" s="60" t="s">
        <v>336</v>
      </c>
      <c r="CO108" s="60" t="s">
        <v>337</v>
      </c>
      <c r="CP108" s="60" t="s">
        <v>338</v>
      </c>
      <c r="CQ108" s="60" t="s">
        <v>339</v>
      </c>
      <c r="CR108" s="60" t="s">
        <v>340</v>
      </c>
      <c r="CS108" s="60" t="s">
        <v>341</v>
      </c>
      <c r="CT108" s="60" t="s">
        <v>342</v>
      </c>
      <c r="CU108" s="60" t="s">
        <v>343</v>
      </c>
      <c r="CV108" s="60" t="s">
        <v>344</v>
      </c>
      <c r="CW108" s="60" t="s">
        <v>345</v>
      </c>
      <c r="CX108" s="60" t="s">
        <v>346</v>
      </c>
      <c r="CY108" s="60" t="s">
        <v>347</v>
      </c>
      <c r="CZ108" s="60" t="s">
        <v>348</v>
      </c>
      <c r="DA108" s="60" t="s">
        <v>349</v>
      </c>
      <c r="DB108" s="60" t="s">
        <v>350</v>
      </c>
      <c r="DC108" s="60" t="s">
        <v>351</v>
      </c>
      <c r="DD108" s="60" t="s">
        <v>352</v>
      </c>
      <c r="DE108" s="60" t="s">
        <v>353</v>
      </c>
      <c r="DF108" s="60" t="s">
        <v>354</v>
      </c>
      <c r="DG108" s="60" t="s">
        <v>355</v>
      </c>
      <c r="DH108" s="60" t="s">
        <v>356</v>
      </c>
      <c r="DI108" s="60" t="s">
        <v>357</v>
      </c>
      <c r="DJ108" s="60" t="s">
        <v>358</v>
      </c>
      <c r="DK108" s="60" t="s">
        <v>359</v>
      </c>
      <c r="DL108" s="60" t="s">
        <v>360</v>
      </c>
      <c r="DM108" s="60" t="s">
        <v>361</v>
      </c>
      <c r="DN108" s="60" t="s">
        <v>362</v>
      </c>
      <c r="DO108" s="60" t="s">
        <v>208</v>
      </c>
      <c r="DP108" s="60" t="s">
        <v>363</v>
      </c>
      <c r="DQ108" s="60" t="s">
        <v>364</v>
      </c>
    </row>
    <row r="109" s="41" customFormat="1" spans="1:121">
      <c r="A109" s="43" t="s">
        <v>435</v>
      </c>
      <c r="B109" s="45">
        <v>44874</v>
      </c>
      <c r="C109" s="45">
        <v>44874</v>
      </c>
      <c r="D109" s="46" t="s">
        <v>513</v>
      </c>
      <c r="E109" s="46" t="s">
        <v>366</v>
      </c>
      <c r="F109" s="46" t="s">
        <v>367</v>
      </c>
      <c r="G109" s="46" t="s">
        <v>368</v>
      </c>
      <c r="H109" s="47">
        <v>1</v>
      </c>
      <c r="I109" s="47">
        <v>0</v>
      </c>
      <c r="J109" s="46" t="s">
        <v>234</v>
      </c>
      <c r="K109" s="46" t="s">
        <v>369</v>
      </c>
      <c r="L109" s="46" t="s">
        <v>369</v>
      </c>
      <c r="M109" s="45">
        <v>44874</v>
      </c>
      <c r="N109" s="46" t="s">
        <v>514</v>
      </c>
      <c r="O109" s="46" t="s">
        <v>366</v>
      </c>
      <c r="P109" s="47">
        <v>0</v>
      </c>
      <c r="Q109" s="46" t="s">
        <v>515</v>
      </c>
      <c r="R109" s="46" t="s">
        <v>516</v>
      </c>
      <c r="S109" s="47">
        <v>25</v>
      </c>
      <c r="T109" s="46" t="s">
        <v>517</v>
      </c>
      <c r="U109" s="47">
        <v>5</v>
      </c>
      <c r="V109" s="46" t="s">
        <v>368</v>
      </c>
      <c r="W109" s="46" t="s">
        <v>374</v>
      </c>
      <c r="X109" s="46" t="s">
        <v>234</v>
      </c>
      <c r="Y109" s="46" t="s">
        <v>375</v>
      </c>
      <c r="Z109" s="46" t="s">
        <v>376</v>
      </c>
      <c r="AA109" s="46" t="s">
        <v>377</v>
      </c>
      <c r="AB109" s="46" t="s">
        <v>518</v>
      </c>
      <c r="AC109" s="47">
        <v>125</v>
      </c>
      <c r="AD109" s="46" t="s">
        <v>379</v>
      </c>
      <c r="AE109" s="62">
        <v>44875.1368981482</v>
      </c>
      <c r="AF109" s="46" t="s">
        <v>380</v>
      </c>
      <c r="AG109" s="46" t="s">
        <v>381</v>
      </c>
      <c r="AH109" s="46" t="s">
        <v>212</v>
      </c>
      <c r="AI109" s="46" t="s">
        <v>213</v>
      </c>
      <c r="AJ109" s="46" t="s">
        <v>210</v>
      </c>
      <c r="AK109" s="46" t="s">
        <v>366</v>
      </c>
      <c r="AL109" s="46" t="s">
        <v>382</v>
      </c>
      <c r="AM109" s="46" t="s">
        <v>366</v>
      </c>
      <c r="AN109" s="46" t="s">
        <v>233</v>
      </c>
      <c r="AO109" s="46" t="s">
        <v>366</v>
      </c>
      <c r="AP109" s="46" t="s">
        <v>379</v>
      </c>
      <c r="AQ109" s="46" t="s">
        <v>379</v>
      </c>
      <c r="AR109" s="46" t="s">
        <v>383</v>
      </c>
      <c r="AS109" s="46" t="s">
        <v>366</v>
      </c>
      <c r="AT109" s="46" t="s">
        <v>366</v>
      </c>
      <c r="AU109" s="47">
        <v>0</v>
      </c>
      <c r="AV109" s="46" t="s">
        <v>366</v>
      </c>
      <c r="AW109" s="46" t="s">
        <v>366</v>
      </c>
      <c r="AX109" s="46" t="s">
        <v>366</v>
      </c>
      <c r="AY109" s="46" t="s">
        <v>1035</v>
      </c>
      <c r="AZ109" s="46" t="s">
        <v>1036</v>
      </c>
      <c r="BA109" s="46" t="s">
        <v>232</v>
      </c>
      <c r="BB109" s="46" t="s">
        <v>379</v>
      </c>
      <c r="BC109" s="46" t="s">
        <v>382</v>
      </c>
      <c r="BD109" s="46" t="s">
        <v>1037</v>
      </c>
      <c r="BE109" s="46" t="s">
        <v>382</v>
      </c>
      <c r="BF109" s="46" t="s">
        <v>387</v>
      </c>
      <c r="BG109" s="46" t="s">
        <v>387</v>
      </c>
      <c r="BH109" s="46" t="s">
        <v>240</v>
      </c>
      <c r="BI109" s="46" t="s">
        <v>234</v>
      </c>
      <c r="BJ109" s="46" t="s">
        <v>234</v>
      </c>
      <c r="BK109" s="46" t="s">
        <v>234</v>
      </c>
      <c r="BL109" s="46" t="s">
        <v>234</v>
      </c>
      <c r="BM109" s="46" t="s">
        <v>399</v>
      </c>
      <c r="BN109" s="46" t="s">
        <v>399</v>
      </c>
      <c r="BO109" s="46" t="s">
        <v>399</v>
      </c>
      <c r="BP109" s="46" t="s">
        <v>366</v>
      </c>
      <c r="BQ109" s="46" t="s">
        <v>366</v>
      </c>
      <c r="BR109" s="46" t="s">
        <v>366</v>
      </c>
      <c r="BS109" s="46" t="s">
        <v>522</v>
      </c>
      <c r="BT109" s="46" t="s">
        <v>382</v>
      </c>
      <c r="BU109" s="46" t="s">
        <v>523</v>
      </c>
      <c r="BV109" s="46" t="s">
        <v>382</v>
      </c>
      <c r="BW109" s="46" t="s">
        <v>523</v>
      </c>
      <c r="BX109" s="46" t="s">
        <v>382</v>
      </c>
      <c r="BY109" s="47">
        <v>17</v>
      </c>
      <c r="BZ109" s="47">
        <v>7925</v>
      </c>
      <c r="CA109" s="47">
        <v>0</v>
      </c>
      <c r="CB109" s="47">
        <v>19</v>
      </c>
      <c r="CC109" s="47">
        <v>11</v>
      </c>
      <c r="CD109" s="46" t="s">
        <v>219</v>
      </c>
      <c r="CE109" s="62">
        <v>45084.5233680556</v>
      </c>
      <c r="CF109" s="45" t="s">
        <v>389</v>
      </c>
      <c r="CG109" s="66">
        <v>45084.5204207523</v>
      </c>
      <c r="CH109" s="67">
        <v>0.520416666666667</v>
      </c>
      <c r="CI109" s="45" t="s">
        <v>389</v>
      </c>
      <c r="CJ109" s="46" t="s">
        <v>390</v>
      </c>
      <c r="CK109" s="46" t="s">
        <v>234</v>
      </c>
      <c r="CL109" s="46" t="s">
        <v>234</v>
      </c>
      <c r="CM109" s="46" t="s">
        <v>225</v>
      </c>
      <c r="CN109" s="46" t="s">
        <v>225</v>
      </c>
      <c r="CO109" s="46" t="s">
        <v>366</v>
      </c>
      <c r="CP109" s="46" t="s">
        <v>225</v>
      </c>
      <c r="CQ109" s="46" t="s">
        <v>391</v>
      </c>
      <c r="CR109" s="46" t="s">
        <v>225</v>
      </c>
      <c r="CS109" s="46" t="s">
        <v>225</v>
      </c>
      <c r="CT109" s="46" t="s">
        <v>234</v>
      </c>
      <c r="CU109" s="46" t="s">
        <v>234</v>
      </c>
      <c r="CV109" s="46" t="s">
        <v>225</v>
      </c>
      <c r="CW109" s="46" t="s">
        <v>234</v>
      </c>
      <c r="CX109" s="46" t="s">
        <v>234</v>
      </c>
      <c r="CY109" s="46" t="s">
        <v>225</v>
      </c>
      <c r="CZ109" s="46" t="s">
        <v>234</v>
      </c>
      <c r="DA109" s="46" t="s">
        <v>234</v>
      </c>
      <c r="DB109" s="46" t="s">
        <v>225</v>
      </c>
      <c r="DC109" s="46" t="s">
        <v>234</v>
      </c>
      <c r="DD109" s="46" t="s">
        <v>234</v>
      </c>
      <c r="DE109" s="46" t="s">
        <v>234</v>
      </c>
      <c r="DF109" s="46" t="s">
        <v>234</v>
      </c>
      <c r="DG109" s="46" t="s">
        <v>225</v>
      </c>
      <c r="DH109" s="46" t="s">
        <v>234</v>
      </c>
      <c r="DI109" s="46" t="s">
        <v>225</v>
      </c>
      <c r="DJ109" s="46" t="s">
        <v>225</v>
      </c>
      <c r="DK109" s="46" t="s">
        <v>225</v>
      </c>
      <c r="DL109" s="46" t="s">
        <v>382</v>
      </c>
      <c r="DM109" s="46" t="s">
        <v>382</v>
      </c>
      <c r="DN109" s="46" t="s">
        <v>382</v>
      </c>
      <c r="DO109" s="66">
        <v>45084.5204207523</v>
      </c>
      <c r="DP109" s="66">
        <v>45084.5204207523</v>
      </c>
      <c r="DQ109" s="46" t="s">
        <v>1038</v>
      </c>
    </row>
    <row r="110" s="41" customFormat="1" spans="1:121">
      <c r="A110" s="43" t="s">
        <v>436</v>
      </c>
      <c r="B110" s="57">
        <v>44874</v>
      </c>
      <c r="C110" s="57">
        <v>44874</v>
      </c>
      <c r="D110" s="58" t="s">
        <v>513</v>
      </c>
      <c r="E110" s="58" t="s">
        <v>366</v>
      </c>
      <c r="F110" s="58" t="s">
        <v>367</v>
      </c>
      <c r="G110" s="58" t="s">
        <v>368</v>
      </c>
      <c r="H110" s="59">
        <v>1</v>
      </c>
      <c r="I110" s="59">
        <v>0</v>
      </c>
      <c r="J110" s="58" t="s">
        <v>234</v>
      </c>
      <c r="K110" s="58" t="s">
        <v>369</v>
      </c>
      <c r="L110" s="58" t="s">
        <v>369</v>
      </c>
      <c r="M110" s="57">
        <v>44874</v>
      </c>
      <c r="N110" s="58" t="s">
        <v>514</v>
      </c>
      <c r="O110" s="58" t="s">
        <v>366</v>
      </c>
      <c r="P110" s="59">
        <v>0</v>
      </c>
      <c r="Q110" s="58" t="s">
        <v>515</v>
      </c>
      <c r="R110" s="58" t="s">
        <v>516</v>
      </c>
      <c r="S110" s="59">
        <v>25</v>
      </c>
      <c r="T110" s="58" t="s">
        <v>517</v>
      </c>
      <c r="U110" s="59">
        <v>5</v>
      </c>
      <c r="V110" s="58" t="s">
        <v>368</v>
      </c>
      <c r="W110" s="58" t="s">
        <v>374</v>
      </c>
      <c r="X110" s="58" t="s">
        <v>234</v>
      </c>
      <c r="Y110" s="58" t="s">
        <v>375</v>
      </c>
      <c r="Z110" s="58" t="s">
        <v>376</v>
      </c>
      <c r="AA110" s="58" t="s">
        <v>377</v>
      </c>
      <c r="AB110" s="58" t="s">
        <v>518</v>
      </c>
      <c r="AC110" s="59">
        <v>125</v>
      </c>
      <c r="AD110" s="58" t="s">
        <v>379</v>
      </c>
      <c r="AE110" s="65">
        <v>44875.1368981482</v>
      </c>
      <c r="AF110" s="58" t="s">
        <v>380</v>
      </c>
      <c r="AG110" s="58" t="s">
        <v>381</v>
      </c>
      <c r="AH110" s="58" t="s">
        <v>212</v>
      </c>
      <c r="AI110" s="58" t="s">
        <v>213</v>
      </c>
      <c r="AJ110" s="58" t="s">
        <v>210</v>
      </c>
      <c r="AK110" s="58" t="s">
        <v>366</v>
      </c>
      <c r="AL110" s="58" t="s">
        <v>382</v>
      </c>
      <c r="AM110" s="58" t="s">
        <v>366</v>
      </c>
      <c r="AN110" s="58" t="s">
        <v>233</v>
      </c>
      <c r="AO110" s="58" t="s">
        <v>366</v>
      </c>
      <c r="AP110" s="58" t="s">
        <v>379</v>
      </c>
      <c r="AQ110" s="58" t="s">
        <v>379</v>
      </c>
      <c r="AR110" s="58" t="s">
        <v>383</v>
      </c>
      <c r="AS110" s="58" t="s">
        <v>366</v>
      </c>
      <c r="AT110" s="58" t="s">
        <v>366</v>
      </c>
      <c r="AU110" s="59">
        <v>0</v>
      </c>
      <c r="AV110" s="58" t="s">
        <v>366</v>
      </c>
      <c r="AW110" s="58" t="s">
        <v>366</v>
      </c>
      <c r="AX110" s="58" t="s">
        <v>366</v>
      </c>
      <c r="AY110" s="58" t="s">
        <v>1035</v>
      </c>
      <c r="AZ110" s="58" t="s">
        <v>1036</v>
      </c>
      <c r="BA110" s="58" t="s">
        <v>232</v>
      </c>
      <c r="BB110" s="58" t="s">
        <v>379</v>
      </c>
      <c r="BC110" s="58" t="s">
        <v>382</v>
      </c>
      <c r="BD110" s="58" t="s">
        <v>1037</v>
      </c>
      <c r="BE110" s="58" t="s">
        <v>382</v>
      </c>
      <c r="BF110" s="58" t="s">
        <v>387</v>
      </c>
      <c r="BG110" s="58" t="s">
        <v>387</v>
      </c>
      <c r="BH110" s="58" t="s">
        <v>240</v>
      </c>
      <c r="BI110" s="58" t="s">
        <v>234</v>
      </c>
      <c r="BJ110" s="58" t="s">
        <v>234</v>
      </c>
      <c r="BK110" s="58" t="s">
        <v>234</v>
      </c>
      <c r="BL110" s="58" t="s">
        <v>225</v>
      </c>
      <c r="BM110" s="58" t="s">
        <v>399</v>
      </c>
      <c r="BN110" s="58" t="s">
        <v>399</v>
      </c>
      <c r="BO110" s="58" t="s">
        <v>399</v>
      </c>
      <c r="BP110" s="58" t="s">
        <v>366</v>
      </c>
      <c r="BQ110" s="58" t="s">
        <v>366</v>
      </c>
      <c r="BR110" s="58" t="s">
        <v>366</v>
      </c>
      <c r="BS110" s="58" t="s">
        <v>522</v>
      </c>
      <c r="BT110" s="58" t="s">
        <v>382</v>
      </c>
      <c r="BU110" s="58" t="s">
        <v>523</v>
      </c>
      <c r="BV110" s="58" t="s">
        <v>382</v>
      </c>
      <c r="BW110" s="58" t="s">
        <v>523</v>
      </c>
      <c r="BX110" s="58" t="s">
        <v>382</v>
      </c>
      <c r="BY110" s="59">
        <v>17</v>
      </c>
      <c r="BZ110" s="59">
        <v>7925</v>
      </c>
      <c r="CA110" s="59">
        <v>0</v>
      </c>
      <c r="CB110" s="59">
        <v>19</v>
      </c>
      <c r="CC110" s="59">
        <v>11</v>
      </c>
      <c r="CD110" s="58" t="s">
        <v>219</v>
      </c>
      <c r="CE110" s="65">
        <v>45084.5233680556</v>
      </c>
      <c r="CF110" s="57" t="s">
        <v>389</v>
      </c>
      <c r="CG110" s="72">
        <v>45084.5459479745</v>
      </c>
      <c r="CH110" s="73">
        <v>0.520416666666667</v>
      </c>
      <c r="CI110" s="57" t="s">
        <v>389</v>
      </c>
      <c r="CJ110" s="58" t="s">
        <v>390</v>
      </c>
      <c r="CK110" s="58" t="s">
        <v>234</v>
      </c>
      <c r="CL110" s="58" t="s">
        <v>234</v>
      </c>
      <c r="CM110" s="58" t="s">
        <v>225</v>
      </c>
      <c r="CN110" s="58" t="s">
        <v>225</v>
      </c>
      <c r="CO110" s="58" t="s">
        <v>366</v>
      </c>
      <c r="CP110" s="58" t="s">
        <v>225</v>
      </c>
      <c r="CQ110" s="58" t="s">
        <v>432</v>
      </c>
      <c r="CR110" s="58" t="s">
        <v>225</v>
      </c>
      <c r="CS110" s="58" t="s">
        <v>225</v>
      </c>
      <c r="CT110" s="58" t="s">
        <v>234</v>
      </c>
      <c r="CU110" s="58" t="s">
        <v>234</v>
      </c>
      <c r="CV110" s="58" t="s">
        <v>225</v>
      </c>
      <c r="CW110" s="58" t="s">
        <v>234</v>
      </c>
      <c r="CX110" s="58" t="s">
        <v>234</v>
      </c>
      <c r="CY110" s="58" t="s">
        <v>225</v>
      </c>
      <c r="CZ110" s="58" t="s">
        <v>234</v>
      </c>
      <c r="DA110" s="58" t="s">
        <v>234</v>
      </c>
      <c r="DB110" s="58" t="s">
        <v>225</v>
      </c>
      <c r="DC110" s="58" t="s">
        <v>234</v>
      </c>
      <c r="DD110" s="58" t="s">
        <v>234</v>
      </c>
      <c r="DE110" s="58" t="s">
        <v>234</v>
      </c>
      <c r="DF110" s="58" t="s">
        <v>234</v>
      </c>
      <c r="DG110" s="58" t="s">
        <v>225</v>
      </c>
      <c r="DH110" s="58" t="s">
        <v>234</v>
      </c>
      <c r="DI110" s="58" t="s">
        <v>225</v>
      </c>
      <c r="DJ110" s="58" t="s">
        <v>225</v>
      </c>
      <c r="DK110" s="58" t="s">
        <v>225</v>
      </c>
      <c r="DL110" s="58" t="s">
        <v>382</v>
      </c>
      <c r="DM110" s="58" t="s">
        <v>382</v>
      </c>
      <c r="DN110" s="58" t="s">
        <v>382</v>
      </c>
      <c r="DO110" s="72">
        <v>45084.5459479745</v>
      </c>
      <c r="DP110" s="72">
        <v>45084.5204207523</v>
      </c>
      <c r="DQ110" s="58" t="s">
        <v>1038</v>
      </c>
    </row>
    <row r="111" s="41" customFormat="1" spans="1:122">
      <c r="A111" s="43"/>
      <c r="B111" s="61" t="str">
        <f t="shared" ref="B111:BM111" si="0">IF(B109&lt;&gt;B110,"差異あり","")</f>
        <v/>
      </c>
      <c r="C111" s="61" t="str">
        <f t="shared" si="0"/>
        <v/>
      </c>
      <c r="D111" s="61" t="str">
        <f t="shared" si="0"/>
        <v/>
      </c>
      <c r="E111" s="61" t="str">
        <f t="shared" si="0"/>
        <v/>
      </c>
      <c r="F111" s="61" t="str">
        <f t="shared" si="0"/>
        <v/>
      </c>
      <c r="G111" s="61" t="str">
        <f t="shared" si="0"/>
        <v/>
      </c>
      <c r="H111" s="61" t="str">
        <f t="shared" si="0"/>
        <v/>
      </c>
      <c r="I111" s="61" t="str">
        <f t="shared" si="0"/>
        <v/>
      </c>
      <c r="J111" s="61" t="str">
        <f t="shared" si="0"/>
        <v/>
      </c>
      <c r="K111" s="61" t="str">
        <f t="shared" si="0"/>
        <v/>
      </c>
      <c r="L111" s="61" t="str">
        <f t="shared" si="0"/>
        <v/>
      </c>
      <c r="M111" s="61" t="str">
        <f t="shared" si="0"/>
        <v/>
      </c>
      <c r="N111" s="61" t="str">
        <f t="shared" si="0"/>
        <v/>
      </c>
      <c r="O111" s="61" t="str">
        <f t="shared" si="0"/>
        <v/>
      </c>
      <c r="P111" s="61" t="str">
        <f t="shared" si="0"/>
        <v/>
      </c>
      <c r="Q111" s="61" t="str">
        <f t="shared" si="0"/>
        <v/>
      </c>
      <c r="R111" s="61" t="str">
        <f t="shared" si="0"/>
        <v/>
      </c>
      <c r="S111" s="61" t="str">
        <f t="shared" si="0"/>
        <v/>
      </c>
      <c r="T111" s="61" t="str">
        <f t="shared" si="0"/>
        <v/>
      </c>
      <c r="U111" s="61" t="str">
        <f t="shared" si="0"/>
        <v/>
      </c>
      <c r="V111" s="61" t="str">
        <f t="shared" si="0"/>
        <v/>
      </c>
      <c r="W111" s="61" t="str">
        <f t="shared" si="0"/>
        <v/>
      </c>
      <c r="X111" s="61" t="str">
        <f t="shared" si="0"/>
        <v/>
      </c>
      <c r="Y111" s="61" t="str">
        <f t="shared" si="0"/>
        <v/>
      </c>
      <c r="Z111" s="61" t="str">
        <f t="shared" si="0"/>
        <v/>
      </c>
      <c r="AA111" s="61" t="str">
        <f t="shared" si="0"/>
        <v/>
      </c>
      <c r="AB111" s="61" t="str">
        <f t="shared" si="0"/>
        <v/>
      </c>
      <c r="AC111" s="61" t="str">
        <f t="shared" si="0"/>
        <v/>
      </c>
      <c r="AD111" s="61" t="str">
        <f t="shared" si="0"/>
        <v/>
      </c>
      <c r="AE111" s="61" t="str">
        <f t="shared" si="0"/>
        <v/>
      </c>
      <c r="AF111" s="61" t="str">
        <f t="shared" si="0"/>
        <v/>
      </c>
      <c r="AG111" s="61" t="str">
        <f t="shared" si="0"/>
        <v/>
      </c>
      <c r="AH111" s="61" t="str">
        <f t="shared" si="0"/>
        <v/>
      </c>
      <c r="AI111" s="61" t="str">
        <f t="shared" si="0"/>
        <v/>
      </c>
      <c r="AJ111" s="61" t="str">
        <f t="shared" si="0"/>
        <v/>
      </c>
      <c r="AK111" s="61" t="str">
        <f t="shared" si="0"/>
        <v/>
      </c>
      <c r="AL111" s="61" t="str">
        <f t="shared" si="0"/>
        <v/>
      </c>
      <c r="AM111" s="61" t="str">
        <f t="shared" si="0"/>
        <v/>
      </c>
      <c r="AN111" s="61" t="str">
        <f t="shared" si="0"/>
        <v/>
      </c>
      <c r="AO111" s="61" t="str">
        <f t="shared" si="0"/>
        <v/>
      </c>
      <c r="AP111" s="61" t="str">
        <f t="shared" si="0"/>
        <v/>
      </c>
      <c r="AQ111" s="61" t="str">
        <f t="shared" si="0"/>
        <v/>
      </c>
      <c r="AR111" s="61" t="str">
        <f t="shared" si="0"/>
        <v/>
      </c>
      <c r="AS111" s="61" t="str">
        <f t="shared" si="0"/>
        <v/>
      </c>
      <c r="AT111" s="61" t="str">
        <f t="shared" si="0"/>
        <v/>
      </c>
      <c r="AU111" s="61" t="str">
        <f t="shared" si="0"/>
        <v/>
      </c>
      <c r="AV111" s="61" t="str">
        <f t="shared" si="0"/>
        <v/>
      </c>
      <c r="AW111" s="61" t="str">
        <f t="shared" si="0"/>
        <v/>
      </c>
      <c r="AX111" s="61" t="str">
        <f t="shared" si="0"/>
        <v/>
      </c>
      <c r="AY111" s="61" t="str">
        <f t="shared" si="0"/>
        <v/>
      </c>
      <c r="AZ111" s="61" t="str">
        <f t="shared" si="0"/>
        <v/>
      </c>
      <c r="BA111" s="61" t="str">
        <f t="shared" si="0"/>
        <v/>
      </c>
      <c r="BB111" s="61" t="str">
        <f t="shared" si="0"/>
        <v/>
      </c>
      <c r="BC111" s="61" t="str">
        <f t="shared" si="0"/>
        <v/>
      </c>
      <c r="BD111" s="61" t="str">
        <f t="shared" si="0"/>
        <v/>
      </c>
      <c r="BE111" s="61" t="str">
        <f t="shared" si="0"/>
        <v/>
      </c>
      <c r="BF111" s="61" t="str">
        <f t="shared" si="0"/>
        <v/>
      </c>
      <c r="BG111" s="61" t="str">
        <f t="shared" si="0"/>
        <v/>
      </c>
      <c r="BH111" s="61" t="str">
        <f t="shared" si="0"/>
        <v/>
      </c>
      <c r="BI111" s="61" t="str">
        <f t="shared" si="0"/>
        <v/>
      </c>
      <c r="BJ111" s="61" t="str">
        <f t="shared" si="0"/>
        <v/>
      </c>
      <c r="BK111" s="61" t="str">
        <f t="shared" si="0"/>
        <v/>
      </c>
      <c r="BL111" s="61" t="str">
        <f t="shared" si="0"/>
        <v>差異あり</v>
      </c>
      <c r="BM111" s="61" t="str">
        <f t="shared" si="0"/>
        <v/>
      </c>
      <c r="BN111" s="61" t="str">
        <f t="shared" ref="BN111:DQ111" si="1">IF(BN109&lt;&gt;BN110,"差異あり","")</f>
        <v/>
      </c>
      <c r="BO111" s="61" t="str">
        <f t="shared" si="1"/>
        <v/>
      </c>
      <c r="BP111" s="61" t="str">
        <f t="shared" si="1"/>
        <v/>
      </c>
      <c r="BQ111" s="61" t="str">
        <f t="shared" si="1"/>
        <v/>
      </c>
      <c r="BR111" s="61" t="str">
        <f t="shared" si="1"/>
        <v/>
      </c>
      <c r="BS111" s="61" t="str">
        <f t="shared" si="1"/>
        <v/>
      </c>
      <c r="BT111" s="61" t="str">
        <f t="shared" si="1"/>
        <v/>
      </c>
      <c r="BU111" s="61" t="str">
        <f t="shared" si="1"/>
        <v/>
      </c>
      <c r="BV111" s="61" t="str">
        <f t="shared" si="1"/>
        <v/>
      </c>
      <c r="BW111" s="61" t="str">
        <f t="shared" si="1"/>
        <v/>
      </c>
      <c r="BX111" s="61" t="str">
        <f t="shared" si="1"/>
        <v/>
      </c>
      <c r="BY111" s="61" t="str">
        <f t="shared" si="1"/>
        <v/>
      </c>
      <c r="BZ111" s="61" t="str">
        <f t="shared" si="1"/>
        <v/>
      </c>
      <c r="CA111" s="61" t="str">
        <f t="shared" si="1"/>
        <v/>
      </c>
      <c r="CB111" s="61" t="str">
        <f t="shared" si="1"/>
        <v/>
      </c>
      <c r="CC111" s="61" t="str">
        <f t="shared" si="1"/>
        <v/>
      </c>
      <c r="CD111" s="61" t="str">
        <f t="shared" si="1"/>
        <v/>
      </c>
      <c r="CE111" s="61" t="str">
        <f t="shared" si="1"/>
        <v/>
      </c>
      <c r="CF111" s="61" t="str">
        <f t="shared" si="1"/>
        <v/>
      </c>
      <c r="CG111" s="61" t="str">
        <f t="shared" si="1"/>
        <v>差異あり</v>
      </c>
      <c r="CH111" s="61" t="str">
        <f t="shared" si="1"/>
        <v/>
      </c>
      <c r="CI111" s="61" t="str">
        <f t="shared" si="1"/>
        <v/>
      </c>
      <c r="CJ111" s="61" t="str">
        <f t="shared" si="1"/>
        <v/>
      </c>
      <c r="CK111" s="61" t="str">
        <f t="shared" si="1"/>
        <v/>
      </c>
      <c r="CL111" s="61" t="str">
        <f t="shared" si="1"/>
        <v/>
      </c>
      <c r="CM111" s="61" t="str">
        <f t="shared" si="1"/>
        <v/>
      </c>
      <c r="CN111" s="61" t="str">
        <f t="shared" si="1"/>
        <v/>
      </c>
      <c r="CO111" s="61" t="str">
        <f t="shared" si="1"/>
        <v/>
      </c>
      <c r="CP111" s="61" t="str">
        <f t="shared" si="1"/>
        <v/>
      </c>
      <c r="CQ111" s="61" t="str">
        <f t="shared" si="1"/>
        <v>差異あり</v>
      </c>
      <c r="CR111" s="61" t="str">
        <f t="shared" si="1"/>
        <v/>
      </c>
      <c r="CS111" s="61" t="str">
        <f t="shared" si="1"/>
        <v/>
      </c>
      <c r="CT111" s="61" t="str">
        <f t="shared" si="1"/>
        <v/>
      </c>
      <c r="CU111" s="61" t="str">
        <f t="shared" si="1"/>
        <v/>
      </c>
      <c r="CV111" s="61" t="str">
        <f t="shared" si="1"/>
        <v/>
      </c>
      <c r="CW111" s="61" t="str">
        <f t="shared" si="1"/>
        <v/>
      </c>
      <c r="CX111" s="61" t="str">
        <f t="shared" si="1"/>
        <v/>
      </c>
      <c r="CY111" s="61" t="str">
        <f t="shared" si="1"/>
        <v/>
      </c>
      <c r="CZ111" s="61" t="str">
        <f t="shared" si="1"/>
        <v/>
      </c>
      <c r="DA111" s="61" t="str">
        <f t="shared" si="1"/>
        <v/>
      </c>
      <c r="DB111" s="61" t="str">
        <f t="shared" si="1"/>
        <v/>
      </c>
      <c r="DC111" s="61" t="str">
        <f t="shared" si="1"/>
        <v/>
      </c>
      <c r="DD111" s="61" t="str">
        <f t="shared" si="1"/>
        <v/>
      </c>
      <c r="DE111" s="61" t="str">
        <f t="shared" si="1"/>
        <v/>
      </c>
      <c r="DF111" s="61" t="str">
        <f t="shared" si="1"/>
        <v/>
      </c>
      <c r="DG111" s="61" t="str">
        <f t="shared" si="1"/>
        <v/>
      </c>
      <c r="DH111" s="61" t="str">
        <f t="shared" si="1"/>
        <v/>
      </c>
      <c r="DI111" s="61" t="str">
        <f t="shared" si="1"/>
        <v/>
      </c>
      <c r="DJ111" s="61" t="str">
        <f t="shared" si="1"/>
        <v/>
      </c>
      <c r="DK111" s="61" t="str">
        <f t="shared" si="1"/>
        <v/>
      </c>
      <c r="DL111" s="61" t="str">
        <f t="shared" si="1"/>
        <v/>
      </c>
      <c r="DM111" s="61" t="str">
        <f t="shared" si="1"/>
        <v/>
      </c>
      <c r="DN111" s="61" t="str">
        <f t="shared" si="1"/>
        <v/>
      </c>
      <c r="DO111" s="61" t="str">
        <f t="shared" si="1"/>
        <v>差異あり</v>
      </c>
      <c r="DP111" s="61" t="str">
        <f t="shared" si="1"/>
        <v/>
      </c>
      <c r="DQ111" s="61" t="str">
        <f t="shared" si="1"/>
        <v/>
      </c>
      <c r="DR111" s="43"/>
    </row>
    <row r="112" s="41" customFormat="1" spans="1:122">
      <c r="A112" s="43"/>
      <c r="DR112" s="43"/>
    </row>
    <row r="113" s="41" customFormat="1" spans="1:122">
      <c r="A113" s="43"/>
      <c r="B113" s="43" t="s">
        <v>437</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c r="BU113" s="43"/>
      <c r="BV113" s="43"/>
      <c r="BW113" s="43"/>
      <c r="BX113" s="43"/>
      <c r="BY113" s="43"/>
      <c r="BZ113" s="43"/>
      <c r="CA113" s="43"/>
      <c r="CB113" s="43"/>
      <c r="CC113" s="43"/>
      <c r="CD113" s="43"/>
      <c r="CE113" s="43"/>
      <c r="CF113" s="43"/>
      <c r="CG113" s="43"/>
      <c r="CH113" s="43"/>
      <c r="CI113" s="43"/>
      <c r="CJ113" s="43"/>
      <c r="CK113" s="43"/>
      <c r="CL113" s="43"/>
      <c r="CM113" s="43"/>
      <c r="CN113" s="43"/>
      <c r="CO113" s="43"/>
      <c r="CP113" s="43"/>
      <c r="CQ113" s="43"/>
      <c r="CR113" s="43"/>
      <c r="CS113" s="43"/>
      <c r="CT113" s="43"/>
      <c r="CU113" s="43"/>
      <c r="CV113" s="43"/>
      <c r="CW113" s="43"/>
      <c r="CX113" s="43"/>
      <c r="CY113" s="43"/>
      <c r="CZ113" s="43"/>
      <c r="DA113" s="43"/>
      <c r="DB113" s="43"/>
      <c r="DC113" s="43"/>
      <c r="DD113" s="43"/>
      <c r="DE113" s="43"/>
      <c r="DF113" s="43"/>
      <c r="DG113" s="43"/>
      <c r="DH113" s="43"/>
      <c r="DI113" s="43"/>
      <c r="DJ113" s="43"/>
      <c r="DK113" s="43"/>
      <c r="DL113" s="43"/>
      <c r="DM113" s="43"/>
      <c r="DN113" s="43"/>
      <c r="DO113" s="43"/>
      <c r="DP113" s="43"/>
      <c r="DQ113" s="43"/>
      <c r="DR113" s="43"/>
    </row>
    <row r="114" s="41" customFormat="1" ht="27" spans="1:121">
      <c r="A114" s="43"/>
      <c r="B114" s="60" t="s">
        <v>249</v>
      </c>
      <c r="C114" s="60" t="s">
        <v>250</v>
      </c>
      <c r="D114" s="60" t="s">
        <v>251</v>
      </c>
      <c r="E114" s="60" t="s">
        <v>252</v>
      </c>
      <c r="F114" s="60" t="s">
        <v>253</v>
      </c>
      <c r="G114" s="60" t="s">
        <v>156</v>
      </c>
      <c r="H114" s="60" t="s">
        <v>254</v>
      </c>
      <c r="I114" s="60" t="s">
        <v>255</v>
      </c>
      <c r="J114" s="60" t="s">
        <v>256</v>
      </c>
      <c r="K114" s="60" t="s">
        <v>257</v>
      </c>
      <c r="L114" s="60" t="s">
        <v>258</v>
      </c>
      <c r="M114" s="60" t="s">
        <v>259</v>
      </c>
      <c r="N114" s="60" t="s">
        <v>260</v>
      </c>
      <c r="O114" s="60" t="s">
        <v>261</v>
      </c>
      <c r="P114" s="60" t="s">
        <v>262</v>
      </c>
      <c r="Q114" s="60" t="s">
        <v>263</v>
      </c>
      <c r="R114" s="60" t="s">
        <v>264</v>
      </c>
      <c r="S114" s="60" t="s">
        <v>265</v>
      </c>
      <c r="T114" s="60" t="s">
        <v>266</v>
      </c>
      <c r="U114" s="60" t="s">
        <v>267</v>
      </c>
      <c r="V114" s="60" t="s">
        <v>268</v>
      </c>
      <c r="W114" s="60" t="s">
        <v>269</v>
      </c>
      <c r="X114" s="60" t="s">
        <v>270</v>
      </c>
      <c r="Y114" s="60" t="s">
        <v>271</v>
      </c>
      <c r="Z114" s="60" t="s">
        <v>272</v>
      </c>
      <c r="AA114" s="60" t="s">
        <v>273</v>
      </c>
      <c r="AB114" s="60" t="s">
        <v>274</v>
      </c>
      <c r="AC114" s="60" t="s">
        <v>275</v>
      </c>
      <c r="AD114" s="60" t="s">
        <v>276</v>
      </c>
      <c r="AE114" s="60" t="s">
        <v>277</v>
      </c>
      <c r="AF114" s="60" t="s">
        <v>278</v>
      </c>
      <c r="AG114" s="60" t="s">
        <v>279</v>
      </c>
      <c r="AH114" s="60" t="s">
        <v>159</v>
      </c>
      <c r="AI114" s="60" t="s">
        <v>280</v>
      </c>
      <c r="AJ114" s="60" t="s">
        <v>157</v>
      </c>
      <c r="AK114" s="60" t="s">
        <v>281</v>
      </c>
      <c r="AL114" s="60" t="s">
        <v>282</v>
      </c>
      <c r="AM114" s="60" t="s">
        <v>283</v>
      </c>
      <c r="AN114" s="60" t="s">
        <v>284</v>
      </c>
      <c r="AO114" s="60" t="s">
        <v>285</v>
      </c>
      <c r="AP114" s="60" t="s">
        <v>286</v>
      </c>
      <c r="AQ114" s="60" t="s">
        <v>287</v>
      </c>
      <c r="AR114" s="60" t="s">
        <v>288</v>
      </c>
      <c r="AS114" s="60" t="s">
        <v>289</v>
      </c>
      <c r="AT114" s="60" t="s">
        <v>290</v>
      </c>
      <c r="AU114" s="60" t="s">
        <v>291</v>
      </c>
      <c r="AV114" s="60" t="s">
        <v>292</v>
      </c>
      <c r="AW114" s="60" t="s">
        <v>293</v>
      </c>
      <c r="AX114" s="60" t="s">
        <v>294</v>
      </c>
      <c r="AY114" s="60" t="s">
        <v>295</v>
      </c>
      <c r="AZ114" s="60" t="s">
        <v>296</v>
      </c>
      <c r="BA114" s="60" t="s">
        <v>297</v>
      </c>
      <c r="BB114" s="60" t="s">
        <v>298</v>
      </c>
      <c r="BC114" s="60" t="s">
        <v>299</v>
      </c>
      <c r="BD114" s="60" t="s">
        <v>300</v>
      </c>
      <c r="BE114" s="60" t="s">
        <v>301</v>
      </c>
      <c r="BF114" s="60" t="s">
        <v>302</v>
      </c>
      <c r="BG114" s="60" t="s">
        <v>303</v>
      </c>
      <c r="BH114" s="60" t="s">
        <v>304</v>
      </c>
      <c r="BI114" s="60" t="s">
        <v>305</v>
      </c>
      <c r="BJ114" s="60" t="s">
        <v>306</v>
      </c>
      <c r="BK114" s="60" t="s">
        <v>307</v>
      </c>
      <c r="BL114" s="60" t="s">
        <v>308</v>
      </c>
      <c r="BM114" s="60" t="s">
        <v>309</v>
      </c>
      <c r="BN114" s="60" t="s">
        <v>310</v>
      </c>
      <c r="BO114" s="60" t="s">
        <v>311</v>
      </c>
      <c r="BP114" s="60" t="s">
        <v>312</v>
      </c>
      <c r="BQ114" s="60" t="s">
        <v>313</v>
      </c>
      <c r="BR114" s="60" t="s">
        <v>314</v>
      </c>
      <c r="BS114" s="60" t="s">
        <v>315</v>
      </c>
      <c r="BT114" s="60" t="s">
        <v>316</v>
      </c>
      <c r="BU114" s="60" t="s">
        <v>317</v>
      </c>
      <c r="BV114" s="60" t="s">
        <v>318</v>
      </c>
      <c r="BW114" s="60" t="s">
        <v>319</v>
      </c>
      <c r="BX114" s="60" t="s">
        <v>320</v>
      </c>
      <c r="BY114" s="60" t="s">
        <v>321</v>
      </c>
      <c r="BZ114" s="60" t="s">
        <v>322</v>
      </c>
      <c r="CA114" s="60" t="s">
        <v>323</v>
      </c>
      <c r="CB114" s="60" t="s">
        <v>324</v>
      </c>
      <c r="CC114" s="60" t="s">
        <v>325</v>
      </c>
      <c r="CD114" s="60" t="s">
        <v>326</v>
      </c>
      <c r="CE114" s="60" t="s">
        <v>327</v>
      </c>
      <c r="CF114" s="60" t="s">
        <v>328</v>
      </c>
      <c r="CG114" s="60" t="s">
        <v>329</v>
      </c>
      <c r="CH114" s="60" t="s">
        <v>330</v>
      </c>
      <c r="CI114" s="60" t="s">
        <v>331</v>
      </c>
      <c r="CJ114" s="60" t="s">
        <v>332</v>
      </c>
      <c r="CK114" s="60" t="s">
        <v>333</v>
      </c>
      <c r="CL114" s="60" t="s">
        <v>334</v>
      </c>
      <c r="CM114" s="60" t="s">
        <v>335</v>
      </c>
      <c r="CN114" s="60" t="s">
        <v>336</v>
      </c>
      <c r="CO114" s="60" t="s">
        <v>337</v>
      </c>
      <c r="CP114" s="60" t="s">
        <v>338</v>
      </c>
      <c r="CQ114" s="60" t="s">
        <v>339</v>
      </c>
      <c r="CR114" s="60" t="s">
        <v>340</v>
      </c>
      <c r="CS114" s="60" t="s">
        <v>341</v>
      </c>
      <c r="CT114" s="60" t="s">
        <v>342</v>
      </c>
      <c r="CU114" s="60" t="s">
        <v>343</v>
      </c>
      <c r="CV114" s="60" t="s">
        <v>344</v>
      </c>
      <c r="CW114" s="60" t="s">
        <v>345</v>
      </c>
      <c r="CX114" s="60" t="s">
        <v>346</v>
      </c>
      <c r="CY114" s="60" t="s">
        <v>347</v>
      </c>
      <c r="CZ114" s="60" t="s">
        <v>348</v>
      </c>
      <c r="DA114" s="60" t="s">
        <v>349</v>
      </c>
      <c r="DB114" s="60" t="s">
        <v>350</v>
      </c>
      <c r="DC114" s="60" t="s">
        <v>351</v>
      </c>
      <c r="DD114" s="60" t="s">
        <v>352</v>
      </c>
      <c r="DE114" s="60" t="s">
        <v>353</v>
      </c>
      <c r="DF114" s="60" t="s">
        <v>354</v>
      </c>
      <c r="DG114" s="60" t="s">
        <v>355</v>
      </c>
      <c r="DH114" s="60" t="s">
        <v>356</v>
      </c>
      <c r="DI114" s="60" t="s">
        <v>357</v>
      </c>
      <c r="DJ114" s="60" t="s">
        <v>358</v>
      </c>
      <c r="DK114" s="60" t="s">
        <v>359</v>
      </c>
      <c r="DL114" s="60" t="s">
        <v>360</v>
      </c>
      <c r="DM114" s="60" t="s">
        <v>361</v>
      </c>
      <c r="DN114" s="60" t="s">
        <v>362</v>
      </c>
      <c r="DO114" s="60" t="s">
        <v>208</v>
      </c>
      <c r="DP114" s="60" t="s">
        <v>363</v>
      </c>
      <c r="DQ114" s="60" t="s">
        <v>364</v>
      </c>
    </row>
    <row r="115" s="41" customFormat="1" spans="1:121">
      <c r="A115" s="43" t="s">
        <v>435</v>
      </c>
      <c r="B115" s="45">
        <v>44874</v>
      </c>
      <c r="C115" s="45">
        <v>44874</v>
      </c>
      <c r="D115" s="46" t="s">
        <v>513</v>
      </c>
      <c r="E115" s="46" t="s">
        <v>366</v>
      </c>
      <c r="F115" s="46" t="s">
        <v>367</v>
      </c>
      <c r="G115" s="46" t="s">
        <v>393</v>
      </c>
      <c r="H115" s="47">
        <v>1</v>
      </c>
      <c r="I115" s="47">
        <v>0</v>
      </c>
      <c r="J115" s="46" t="s">
        <v>234</v>
      </c>
      <c r="K115" s="46" t="s">
        <v>369</v>
      </c>
      <c r="L115" s="46" t="s">
        <v>369</v>
      </c>
      <c r="M115" s="45">
        <v>44874</v>
      </c>
      <c r="N115" s="46" t="s">
        <v>514</v>
      </c>
      <c r="O115" s="46" t="s">
        <v>366</v>
      </c>
      <c r="P115" s="47">
        <v>0</v>
      </c>
      <c r="Q115" s="46" t="s">
        <v>515</v>
      </c>
      <c r="R115" s="46" t="s">
        <v>516</v>
      </c>
      <c r="S115" s="47">
        <v>25</v>
      </c>
      <c r="T115" s="46" t="s">
        <v>517</v>
      </c>
      <c r="U115" s="47">
        <v>5</v>
      </c>
      <c r="V115" s="46" t="s">
        <v>393</v>
      </c>
      <c r="W115" s="46" t="s">
        <v>374</v>
      </c>
      <c r="X115" s="46" t="s">
        <v>234</v>
      </c>
      <c r="Y115" s="46" t="s">
        <v>375</v>
      </c>
      <c r="Z115" s="46" t="s">
        <v>376</v>
      </c>
      <c r="AA115" s="46" t="s">
        <v>377</v>
      </c>
      <c r="AB115" s="46" t="s">
        <v>394</v>
      </c>
      <c r="AC115" s="47">
        <v>125</v>
      </c>
      <c r="AD115" s="46" t="s">
        <v>379</v>
      </c>
      <c r="AE115" s="62">
        <v>44875.1368981482</v>
      </c>
      <c r="AF115" s="46" t="s">
        <v>395</v>
      </c>
      <c r="AG115" s="46" t="s">
        <v>381</v>
      </c>
      <c r="AH115" s="46" t="s">
        <v>212</v>
      </c>
      <c r="AI115" s="46" t="s">
        <v>213</v>
      </c>
      <c r="AJ115" s="46" t="s">
        <v>210</v>
      </c>
      <c r="AK115" s="46" t="s">
        <v>366</v>
      </c>
      <c r="AL115" s="46" t="s">
        <v>382</v>
      </c>
      <c r="AM115" s="46" t="s">
        <v>366</v>
      </c>
      <c r="AN115" s="46" t="s">
        <v>233</v>
      </c>
      <c r="AO115" s="46" t="s">
        <v>366</v>
      </c>
      <c r="AP115" s="46" t="s">
        <v>379</v>
      </c>
      <c r="AQ115" s="46" t="s">
        <v>379</v>
      </c>
      <c r="AR115" s="46" t="s">
        <v>383</v>
      </c>
      <c r="AS115" s="46" t="s">
        <v>366</v>
      </c>
      <c r="AT115" s="46" t="s">
        <v>366</v>
      </c>
      <c r="AU115" s="47">
        <v>0</v>
      </c>
      <c r="AV115" s="46" t="s">
        <v>366</v>
      </c>
      <c r="AW115" s="46" t="s">
        <v>366</v>
      </c>
      <c r="AX115" s="46" t="s">
        <v>366</v>
      </c>
      <c r="AY115" s="46" t="s">
        <v>1039</v>
      </c>
      <c r="AZ115" s="46" t="s">
        <v>1040</v>
      </c>
      <c r="BA115" s="46" t="s">
        <v>232</v>
      </c>
      <c r="BB115" s="46" t="s">
        <v>379</v>
      </c>
      <c r="BC115" s="46" t="s">
        <v>382</v>
      </c>
      <c r="BD115" s="46" t="s">
        <v>1041</v>
      </c>
      <c r="BE115" s="46" t="s">
        <v>382</v>
      </c>
      <c r="BF115" s="46" t="s">
        <v>528</v>
      </c>
      <c r="BG115" s="46" t="s">
        <v>387</v>
      </c>
      <c r="BH115" s="46" t="s">
        <v>240</v>
      </c>
      <c r="BI115" s="46" t="s">
        <v>234</v>
      </c>
      <c r="BJ115" s="46" t="s">
        <v>234</v>
      </c>
      <c r="BK115" s="46" t="s">
        <v>234</v>
      </c>
      <c r="BL115" s="46" t="s">
        <v>234</v>
      </c>
      <c r="BM115" s="46" t="s">
        <v>529</v>
      </c>
      <c r="BN115" s="46" t="s">
        <v>529</v>
      </c>
      <c r="BO115" s="46" t="s">
        <v>529</v>
      </c>
      <c r="BP115" s="46" t="s">
        <v>366</v>
      </c>
      <c r="BQ115" s="46" t="s">
        <v>366</v>
      </c>
      <c r="BR115" s="46" t="s">
        <v>366</v>
      </c>
      <c r="BS115" s="46" t="s">
        <v>522</v>
      </c>
      <c r="BT115" s="46" t="s">
        <v>382</v>
      </c>
      <c r="BU115" s="46" t="s">
        <v>523</v>
      </c>
      <c r="BV115" s="46" t="s">
        <v>382</v>
      </c>
      <c r="BW115" s="46" t="s">
        <v>523</v>
      </c>
      <c r="BX115" s="46" t="s">
        <v>382</v>
      </c>
      <c r="BY115" s="47">
        <v>17</v>
      </c>
      <c r="BZ115" s="47">
        <v>7925</v>
      </c>
      <c r="CA115" s="47">
        <v>0</v>
      </c>
      <c r="CB115" s="47">
        <v>48</v>
      </c>
      <c r="CC115" s="47">
        <v>12</v>
      </c>
      <c r="CD115" s="46" t="s">
        <v>219</v>
      </c>
      <c r="CE115" s="62">
        <v>45084.5233680556</v>
      </c>
      <c r="CF115" s="45" t="s">
        <v>389</v>
      </c>
      <c r="CG115" s="66">
        <v>45084.5204207407</v>
      </c>
      <c r="CH115" s="67">
        <v>0.520416666666667</v>
      </c>
      <c r="CI115" s="45" t="s">
        <v>389</v>
      </c>
      <c r="CJ115" s="46" t="s">
        <v>390</v>
      </c>
      <c r="CK115" s="46" t="s">
        <v>234</v>
      </c>
      <c r="CL115" s="46" t="s">
        <v>234</v>
      </c>
      <c r="CM115" s="46" t="s">
        <v>225</v>
      </c>
      <c r="CN115" s="46" t="s">
        <v>225</v>
      </c>
      <c r="CO115" s="46" t="s">
        <v>366</v>
      </c>
      <c r="CP115" s="46" t="s">
        <v>225</v>
      </c>
      <c r="CQ115" s="46" t="s">
        <v>391</v>
      </c>
      <c r="CR115" s="46" t="s">
        <v>225</v>
      </c>
      <c r="CS115" s="46" t="s">
        <v>234</v>
      </c>
      <c r="CT115" s="46" t="s">
        <v>234</v>
      </c>
      <c r="CU115" s="46" t="s">
        <v>234</v>
      </c>
      <c r="CV115" s="46" t="s">
        <v>225</v>
      </c>
      <c r="CW115" s="46" t="s">
        <v>234</v>
      </c>
      <c r="CX115" s="46" t="s">
        <v>234</v>
      </c>
      <c r="CY115" s="46" t="s">
        <v>225</v>
      </c>
      <c r="CZ115" s="46" t="s">
        <v>234</v>
      </c>
      <c r="DA115" s="46" t="s">
        <v>234</v>
      </c>
      <c r="DB115" s="46" t="s">
        <v>225</v>
      </c>
      <c r="DC115" s="46" t="s">
        <v>234</v>
      </c>
      <c r="DD115" s="46" t="s">
        <v>234</v>
      </c>
      <c r="DE115" s="46" t="s">
        <v>234</v>
      </c>
      <c r="DF115" s="46" t="s">
        <v>234</v>
      </c>
      <c r="DG115" s="46" t="s">
        <v>225</v>
      </c>
      <c r="DH115" s="46" t="s">
        <v>234</v>
      </c>
      <c r="DI115" s="46" t="s">
        <v>225</v>
      </c>
      <c r="DJ115" s="46" t="s">
        <v>225</v>
      </c>
      <c r="DK115" s="46" t="s">
        <v>225</v>
      </c>
      <c r="DL115" s="46" t="s">
        <v>382</v>
      </c>
      <c r="DM115" s="46" t="s">
        <v>382</v>
      </c>
      <c r="DN115" s="46" t="s">
        <v>382</v>
      </c>
      <c r="DO115" s="66">
        <v>45084.5204207407</v>
      </c>
      <c r="DP115" s="66">
        <v>45084.5204207407</v>
      </c>
      <c r="DQ115" s="46" t="s">
        <v>1042</v>
      </c>
    </row>
    <row r="116" s="41" customFormat="1" spans="1:121">
      <c r="A116" s="43" t="s">
        <v>436</v>
      </c>
      <c r="B116" s="57">
        <v>44874</v>
      </c>
      <c r="C116" s="57">
        <v>44874</v>
      </c>
      <c r="D116" s="58" t="s">
        <v>513</v>
      </c>
      <c r="E116" s="58" t="s">
        <v>366</v>
      </c>
      <c r="F116" s="58" t="s">
        <v>367</v>
      </c>
      <c r="G116" s="58" t="s">
        <v>393</v>
      </c>
      <c r="H116" s="59">
        <v>1</v>
      </c>
      <c r="I116" s="59">
        <v>0</v>
      </c>
      <c r="J116" s="58" t="s">
        <v>234</v>
      </c>
      <c r="K116" s="58" t="s">
        <v>369</v>
      </c>
      <c r="L116" s="58" t="s">
        <v>369</v>
      </c>
      <c r="M116" s="57">
        <v>44874</v>
      </c>
      <c r="N116" s="58" t="s">
        <v>514</v>
      </c>
      <c r="O116" s="58" t="s">
        <v>366</v>
      </c>
      <c r="P116" s="59">
        <v>0</v>
      </c>
      <c r="Q116" s="58" t="s">
        <v>515</v>
      </c>
      <c r="R116" s="58" t="s">
        <v>516</v>
      </c>
      <c r="S116" s="59">
        <v>25</v>
      </c>
      <c r="T116" s="58" t="s">
        <v>517</v>
      </c>
      <c r="U116" s="59">
        <v>5</v>
      </c>
      <c r="V116" s="58" t="s">
        <v>393</v>
      </c>
      <c r="W116" s="58" t="s">
        <v>374</v>
      </c>
      <c r="X116" s="58" t="s">
        <v>234</v>
      </c>
      <c r="Y116" s="58" t="s">
        <v>375</v>
      </c>
      <c r="Z116" s="58" t="s">
        <v>376</v>
      </c>
      <c r="AA116" s="58" t="s">
        <v>377</v>
      </c>
      <c r="AB116" s="58" t="s">
        <v>394</v>
      </c>
      <c r="AC116" s="59">
        <v>125</v>
      </c>
      <c r="AD116" s="58" t="s">
        <v>379</v>
      </c>
      <c r="AE116" s="65">
        <v>44875.1368981482</v>
      </c>
      <c r="AF116" s="58" t="s">
        <v>395</v>
      </c>
      <c r="AG116" s="58" t="s">
        <v>381</v>
      </c>
      <c r="AH116" s="58" t="s">
        <v>212</v>
      </c>
      <c r="AI116" s="58" t="s">
        <v>213</v>
      </c>
      <c r="AJ116" s="58" t="s">
        <v>210</v>
      </c>
      <c r="AK116" s="58" t="s">
        <v>366</v>
      </c>
      <c r="AL116" s="58" t="s">
        <v>382</v>
      </c>
      <c r="AM116" s="58" t="s">
        <v>366</v>
      </c>
      <c r="AN116" s="58" t="s">
        <v>233</v>
      </c>
      <c r="AO116" s="58" t="s">
        <v>366</v>
      </c>
      <c r="AP116" s="58" t="s">
        <v>379</v>
      </c>
      <c r="AQ116" s="58" t="s">
        <v>379</v>
      </c>
      <c r="AR116" s="58" t="s">
        <v>383</v>
      </c>
      <c r="AS116" s="58" t="s">
        <v>366</v>
      </c>
      <c r="AT116" s="58" t="s">
        <v>366</v>
      </c>
      <c r="AU116" s="59">
        <v>0</v>
      </c>
      <c r="AV116" s="58" t="s">
        <v>366</v>
      </c>
      <c r="AW116" s="58" t="s">
        <v>366</v>
      </c>
      <c r="AX116" s="58" t="s">
        <v>366</v>
      </c>
      <c r="AY116" s="58" t="s">
        <v>1039</v>
      </c>
      <c r="AZ116" s="58" t="s">
        <v>1040</v>
      </c>
      <c r="BA116" s="58" t="s">
        <v>232</v>
      </c>
      <c r="BB116" s="58" t="s">
        <v>379</v>
      </c>
      <c r="BC116" s="58" t="s">
        <v>382</v>
      </c>
      <c r="BD116" s="58" t="s">
        <v>1041</v>
      </c>
      <c r="BE116" s="58" t="s">
        <v>382</v>
      </c>
      <c r="BF116" s="58" t="s">
        <v>528</v>
      </c>
      <c r="BG116" s="58" t="s">
        <v>387</v>
      </c>
      <c r="BH116" s="58" t="s">
        <v>240</v>
      </c>
      <c r="BI116" s="58" t="s">
        <v>234</v>
      </c>
      <c r="BJ116" s="58" t="s">
        <v>234</v>
      </c>
      <c r="BK116" s="58" t="s">
        <v>234</v>
      </c>
      <c r="BL116" s="58" t="s">
        <v>225</v>
      </c>
      <c r="BM116" s="58" t="s">
        <v>529</v>
      </c>
      <c r="BN116" s="58" t="s">
        <v>529</v>
      </c>
      <c r="BO116" s="58" t="s">
        <v>529</v>
      </c>
      <c r="BP116" s="58" t="s">
        <v>366</v>
      </c>
      <c r="BQ116" s="58" t="s">
        <v>366</v>
      </c>
      <c r="BR116" s="58" t="s">
        <v>366</v>
      </c>
      <c r="BS116" s="58" t="s">
        <v>522</v>
      </c>
      <c r="BT116" s="58" t="s">
        <v>382</v>
      </c>
      <c r="BU116" s="58" t="s">
        <v>523</v>
      </c>
      <c r="BV116" s="58" t="s">
        <v>382</v>
      </c>
      <c r="BW116" s="58" t="s">
        <v>523</v>
      </c>
      <c r="BX116" s="58" t="s">
        <v>382</v>
      </c>
      <c r="BY116" s="59">
        <v>17</v>
      </c>
      <c r="BZ116" s="59">
        <v>7925</v>
      </c>
      <c r="CA116" s="59">
        <v>0</v>
      </c>
      <c r="CB116" s="59">
        <v>48</v>
      </c>
      <c r="CC116" s="59">
        <v>12</v>
      </c>
      <c r="CD116" s="58" t="s">
        <v>219</v>
      </c>
      <c r="CE116" s="65">
        <v>45084.5233680556</v>
      </c>
      <c r="CF116" s="57" t="s">
        <v>389</v>
      </c>
      <c r="CG116" s="72">
        <v>45084.5459480903</v>
      </c>
      <c r="CH116" s="73">
        <v>0.520416666666667</v>
      </c>
      <c r="CI116" s="57" t="s">
        <v>389</v>
      </c>
      <c r="CJ116" s="58" t="s">
        <v>390</v>
      </c>
      <c r="CK116" s="58" t="s">
        <v>234</v>
      </c>
      <c r="CL116" s="58" t="s">
        <v>234</v>
      </c>
      <c r="CM116" s="58" t="s">
        <v>225</v>
      </c>
      <c r="CN116" s="58" t="s">
        <v>225</v>
      </c>
      <c r="CO116" s="58" t="s">
        <v>366</v>
      </c>
      <c r="CP116" s="58" t="s">
        <v>225</v>
      </c>
      <c r="CQ116" s="58" t="s">
        <v>432</v>
      </c>
      <c r="CR116" s="58" t="s">
        <v>225</v>
      </c>
      <c r="CS116" s="58" t="s">
        <v>234</v>
      </c>
      <c r="CT116" s="58" t="s">
        <v>234</v>
      </c>
      <c r="CU116" s="58" t="s">
        <v>234</v>
      </c>
      <c r="CV116" s="58" t="s">
        <v>225</v>
      </c>
      <c r="CW116" s="58" t="s">
        <v>234</v>
      </c>
      <c r="CX116" s="58" t="s">
        <v>234</v>
      </c>
      <c r="CY116" s="58" t="s">
        <v>225</v>
      </c>
      <c r="CZ116" s="58" t="s">
        <v>234</v>
      </c>
      <c r="DA116" s="58" t="s">
        <v>234</v>
      </c>
      <c r="DB116" s="58" t="s">
        <v>225</v>
      </c>
      <c r="DC116" s="58" t="s">
        <v>234</v>
      </c>
      <c r="DD116" s="58" t="s">
        <v>234</v>
      </c>
      <c r="DE116" s="58" t="s">
        <v>234</v>
      </c>
      <c r="DF116" s="58" t="s">
        <v>234</v>
      </c>
      <c r="DG116" s="58" t="s">
        <v>225</v>
      </c>
      <c r="DH116" s="58" t="s">
        <v>234</v>
      </c>
      <c r="DI116" s="58" t="s">
        <v>225</v>
      </c>
      <c r="DJ116" s="58" t="s">
        <v>225</v>
      </c>
      <c r="DK116" s="58" t="s">
        <v>225</v>
      </c>
      <c r="DL116" s="58" t="s">
        <v>382</v>
      </c>
      <c r="DM116" s="58" t="s">
        <v>382</v>
      </c>
      <c r="DN116" s="58" t="s">
        <v>382</v>
      </c>
      <c r="DO116" s="72">
        <v>45084.5459480903</v>
      </c>
      <c r="DP116" s="72">
        <v>45084.5204207407</v>
      </c>
      <c r="DQ116" s="58" t="s">
        <v>1042</v>
      </c>
    </row>
    <row r="117" s="41" customFormat="1" spans="1:122">
      <c r="A117" s="43"/>
      <c r="B117" s="61" t="str">
        <f t="shared" ref="B117:BM117" si="2">IF(B115&lt;&gt;B116,"差異あり","")</f>
        <v/>
      </c>
      <c r="C117" s="61" t="str">
        <f t="shared" si="2"/>
        <v/>
      </c>
      <c r="D117" s="61" t="str">
        <f t="shared" si="2"/>
        <v/>
      </c>
      <c r="E117" s="61" t="str">
        <f t="shared" si="2"/>
        <v/>
      </c>
      <c r="F117" s="61" t="str">
        <f t="shared" si="2"/>
        <v/>
      </c>
      <c r="G117" s="61" t="str">
        <f t="shared" si="2"/>
        <v/>
      </c>
      <c r="H117" s="61" t="str">
        <f t="shared" si="2"/>
        <v/>
      </c>
      <c r="I117" s="61" t="str">
        <f t="shared" si="2"/>
        <v/>
      </c>
      <c r="J117" s="61" t="str">
        <f t="shared" si="2"/>
        <v/>
      </c>
      <c r="K117" s="61" t="str">
        <f t="shared" si="2"/>
        <v/>
      </c>
      <c r="L117" s="61" t="str">
        <f t="shared" si="2"/>
        <v/>
      </c>
      <c r="M117" s="61" t="str">
        <f t="shared" si="2"/>
        <v/>
      </c>
      <c r="N117" s="61" t="str">
        <f t="shared" si="2"/>
        <v/>
      </c>
      <c r="O117" s="61" t="str">
        <f t="shared" si="2"/>
        <v/>
      </c>
      <c r="P117" s="61" t="str">
        <f t="shared" si="2"/>
        <v/>
      </c>
      <c r="Q117" s="61" t="str">
        <f t="shared" si="2"/>
        <v/>
      </c>
      <c r="R117" s="61" t="str">
        <f t="shared" si="2"/>
        <v/>
      </c>
      <c r="S117" s="61" t="str">
        <f t="shared" si="2"/>
        <v/>
      </c>
      <c r="T117" s="61" t="str">
        <f t="shared" si="2"/>
        <v/>
      </c>
      <c r="U117" s="61" t="str">
        <f t="shared" si="2"/>
        <v/>
      </c>
      <c r="V117" s="61" t="str">
        <f t="shared" si="2"/>
        <v/>
      </c>
      <c r="W117" s="61" t="str">
        <f t="shared" si="2"/>
        <v/>
      </c>
      <c r="X117" s="61" t="str">
        <f t="shared" si="2"/>
        <v/>
      </c>
      <c r="Y117" s="61" t="str">
        <f t="shared" si="2"/>
        <v/>
      </c>
      <c r="Z117" s="61" t="str">
        <f t="shared" si="2"/>
        <v/>
      </c>
      <c r="AA117" s="61" t="str">
        <f t="shared" si="2"/>
        <v/>
      </c>
      <c r="AB117" s="61" t="str">
        <f t="shared" si="2"/>
        <v/>
      </c>
      <c r="AC117" s="61" t="str">
        <f t="shared" si="2"/>
        <v/>
      </c>
      <c r="AD117" s="61" t="str">
        <f t="shared" si="2"/>
        <v/>
      </c>
      <c r="AE117" s="61" t="str">
        <f t="shared" si="2"/>
        <v/>
      </c>
      <c r="AF117" s="61" t="str">
        <f t="shared" si="2"/>
        <v/>
      </c>
      <c r="AG117" s="61" t="str">
        <f t="shared" si="2"/>
        <v/>
      </c>
      <c r="AH117" s="61" t="str">
        <f t="shared" si="2"/>
        <v/>
      </c>
      <c r="AI117" s="61" t="str">
        <f t="shared" si="2"/>
        <v/>
      </c>
      <c r="AJ117" s="61" t="str">
        <f t="shared" si="2"/>
        <v/>
      </c>
      <c r="AK117" s="61" t="str">
        <f t="shared" si="2"/>
        <v/>
      </c>
      <c r="AL117" s="61" t="str">
        <f t="shared" si="2"/>
        <v/>
      </c>
      <c r="AM117" s="61" t="str">
        <f t="shared" si="2"/>
        <v/>
      </c>
      <c r="AN117" s="61" t="str">
        <f t="shared" si="2"/>
        <v/>
      </c>
      <c r="AO117" s="61" t="str">
        <f t="shared" si="2"/>
        <v/>
      </c>
      <c r="AP117" s="61" t="str">
        <f t="shared" si="2"/>
        <v/>
      </c>
      <c r="AQ117" s="61" t="str">
        <f t="shared" si="2"/>
        <v/>
      </c>
      <c r="AR117" s="61" t="str">
        <f t="shared" si="2"/>
        <v/>
      </c>
      <c r="AS117" s="61" t="str">
        <f t="shared" si="2"/>
        <v/>
      </c>
      <c r="AT117" s="61" t="str">
        <f t="shared" si="2"/>
        <v/>
      </c>
      <c r="AU117" s="61" t="str">
        <f t="shared" si="2"/>
        <v/>
      </c>
      <c r="AV117" s="61" t="str">
        <f t="shared" si="2"/>
        <v/>
      </c>
      <c r="AW117" s="61" t="str">
        <f t="shared" si="2"/>
        <v/>
      </c>
      <c r="AX117" s="61" t="str">
        <f t="shared" si="2"/>
        <v/>
      </c>
      <c r="AY117" s="61" t="str">
        <f t="shared" si="2"/>
        <v/>
      </c>
      <c r="AZ117" s="61" t="str">
        <f t="shared" si="2"/>
        <v/>
      </c>
      <c r="BA117" s="61" t="str">
        <f t="shared" si="2"/>
        <v/>
      </c>
      <c r="BB117" s="61" t="str">
        <f t="shared" si="2"/>
        <v/>
      </c>
      <c r="BC117" s="61" t="str">
        <f t="shared" si="2"/>
        <v/>
      </c>
      <c r="BD117" s="61" t="str">
        <f t="shared" si="2"/>
        <v/>
      </c>
      <c r="BE117" s="61" t="str">
        <f t="shared" si="2"/>
        <v/>
      </c>
      <c r="BF117" s="61" t="str">
        <f t="shared" si="2"/>
        <v/>
      </c>
      <c r="BG117" s="61" t="str">
        <f t="shared" si="2"/>
        <v/>
      </c>
      <c r="BH117" s="61" t="str">
        <f t="shared" si="2"/>
        <v/>
      </c>
      <c r="BI117" s="61" t="str">
        <f t="shared" si="2"/>
        <v/>
      </c>
      <c r="BJ117" s="61" t="str">
        <f t="shared" si="2"/>
        <v/>
      </c>
      <c r="BK117" s="61" t="str">
        <f t="shared" si="2"/>
        <v/>
      </c>
      <c r="BL117" s="61" t="str">
        <f t="shared" si="2"/>
        <v>差異あり</v>
      </c>
      <c r="BM117" s="61" t="str">
        <f t="shared" si="2"/>
        <v/>
      </c>
      <c r="BN117" s="61" t="str">
        <f t="shared" ref="BN117:DQ117" si="3">IF(BN115&lt;&gt;BN116,"差異あり","")</f>
        <v/>
      </c>
      <c r="BO117" s="61" t="str">
        <f t="shared" si="3"/>
        <v/>
      </c>
      <c r="BP117" s="61" t="str">
        <f t="shared" si="3"/>
        <v/>
      </c>
      <c r="BQ117" s="61" t="str">
        <f t="shared" si="3"/>
        <v/>
      </c>
      <c r="BR117" s="61" t="str">
        <f t="shared" si="3"/>
        <v/>
      </c>
      <c r="BS117" s="61" t="str">
        <f t="shared" si="3"/>
        <v/>
      </c>
      <c r="BT117" s="61" t="str">
        <f t="shared" si="3"/>
        <v/>
      </c>
      <c r="BU117" s="61" t="str">
        <f t="shared" si="3"/>
        <v/>
      </c>
      <c r="BV117" s="61" t="str">
        <f t="shared" si="3"/>
        <v/>
      </c>
      <c r="BW117" s="61" t="str">
        <f t="shared" si="3"/>
        <v/>
      </c>
      <c r="BX117" s="61" t="str">
        <f t="shared" si="3"/>
        <v/>
      </c>
      <c r="BY117" s="61" t="str">
        <f t="shared" si="3"/>
        <v/>
      </c>
      <c r="BZ117" s="61" t="str">
        <f t="shared" si="3"/>
        <v/>
      </c>
      <c r="CA117" s="61" t="str">
        <f t="shared" si="3"/>
        <v/>
      </c>
      <c r="CB117" s="61" t="str">
        <f t="shared" si="3"/>
        <v/>
      </c>
      <c r="CC117" s="61" t="str">
        <f t="shared" si="3"/>
        <v/>
      </c>
      <c r="CD117" s="61" t="str">
        <f t="shared" si="3"/>
        <v/>
      </c>
      <c r="CE117" s="61" t="str">
        <f t="shared" si="3"/>
        <v/>
      </c>
      <c r="CF117" s="61" t="str">
        <f t="shared" si="3"/>
        <v/>
      </c>
      <c r="CG117" s="61" t="str">
        <f t="shared" si="3"/>
        <v>差異あり</v>
      </c>
      <c r="CH117" s="61" t="str">
        <f t="shared" si="3"/>
        <v/>
      </c>
      <c r="CI117" s="61" t="str">
        <f t="shared" si="3"/>
        <v/>
      </c>
      <c r="CJ117" s="61" t="str">
        <f t="shared" si="3"/>
        <v/>
      </c>
      <c r="CK117" s="61" t="str">
        <f t="shared" si="3"/>
        <v/>
      </c>
      <c r="CL117" s="61" t="str">
        <f t="shared" si="3"/>
        <v/>
      </c>
      <c r="CM117" s="61" t="str">
        <f t="shared" si="3"/>
        <v/>
      </c>
      <c r="CN117" s="61" t="str">
        <f t="shared" si="3"/>
        <v/>
      </c>
      <c r="CO117" s="61" t="str">
        <f t="shared" si="3"/>
        <v/>
      </c>
      <c r="CP117" s="61" t="str">
        <f t="shared" si="3"/>
        <v/>
      </c>
      <c r="CQ117" s="61" t="str">
        <f t="shared" si="3"/>
        <v>差異あり</v>
      </c>
      <c r="CR117" s="61" t="str">
        <f t="shared" si="3"/>
        <v/>
      </c>
      <c r="CS117" s="61" t="str">
        <f t="shared" si="3"/>
        <v/>
      </c>
      <c r="CT117" s="61" t="str">
        <f t="shared" si="3"/>
        <v/>
      </c>
      <c r="CU117" s="61" t="str">
        <f t="shared" si="3"/>
        <v/>
      </c>
      <c r="CV117" s="61" t="str">
        <f t="shared" si="3"/>
        <v/>
      </c>
      <c r="CW117" s="61" t="str">
        <f t="shared" si="3"/>
        <v/>
      </c>
      <c r="CX117" s="61" t="str">
        <f t="shared" si="3"/>
        <v/>
      </c>
      <c r="CY117" s="61" t="str">
        <f t="shared" si="3"/>
        <v/>
      </c>
      <c r="CZ117" s="61" t="str">
        <f t="shared" si="3"/>
        <v/>
      </c>
      <c r="DA117" s="61" t="str">
        <f t="shared" si="3"/>
        <v/>
      </c>
      <c r="DB117" s="61" t="str">
        <f t="shared" si="3"/>
        <v/>
      </c>
      <c r="DC117" s="61" t="str">
        <f t="shared" si="3"/>
        <v/>
      </c>
      <c r="DD117" s="61" t="str">
        <f t="shared" si="3"/>
        <v/>
      </c>
      <c r="DE117" s="61" t="str">
        <f t="shared" si="3"/>
        <v/>
      </c>
      <c r="DF117" s="61" t="str">
        <f t="shared" si="3"/>
        <v/>
      </c>
      <c r="DG117" s="61" t="str">
        <f t="shared" si="3"/>
        <v/>
      </c>
      <c r="DH117" s="61" t="str">
        <f t="shared" si="3"/>
        <v/>
      </c>
      <c r="DI117" s="61" t="str">
        <f t="shared" si="3"/>
        <v/>
      </c>
      <c r="DJ117" s="61" t="str">
        <f t="shared" si="3"/>
        <v/>
      </c>
      <c r="DK117" s="61" t="str">
        <f t="shared" si="3"/>
        <v/>
      </c>
      <c r="DL117" s="61" t="str">
        <f t="shared" si="3"/>
        <v/>
      </c>
      <c r="DM117" s="61" t="str">
        <f t="shared" si="3"/>
        <v/>
      </c>
      <c r="DN117" s="61" t="str">
        <f t="shared" si="3"/>
        <v/>
      </c>
      <c r="DO117" s="61" t="str">
        <f t="shared" si="3"/>
        <v>差異あり</v>
      </c>
      <c r="DP117" s="61" t="str">
        <f t="shared" si="3"/>
        <v/>
      </c>
      <c r="DQ117" s="61" t="str">
        <f t="shared" si="3"/>
        <v/>
      </c>
      <c r="DR117" s="43"/>
    </row>
    <row r="118" s="41" customFormat="1" spans="1:122">
      <c r="A118" s="43"/>
      <c r="DR118" s="43"/>
    </row>
    <row r="119" s="41" customFormat="1" spans="2:2">
      <c r="B119" s="43" t="s">
        <v>438</v>
      </c>
    </row>
    <row r="120" s="41" customFormat="1" ht="27" spans="1:121">
      <c r="A120" s="43"/>
      <c r="B120" s="60" t="s">
        <v>249</v>
      </c>
      <c r="C120" s="60" t="s">
        <v>250</v>
      </c>
      <c r="D120" s="60" t="s">
        <v>251</v>
      </c>
      <c r="E120" s="60" t="s">
        <v>252</v>
      </c>
      <c r="F120" s="60" t="s">
        <v>253</v>
      </c>
      <c r="G120" s="60" t="s">
        <v>156</v>
      </c>
      <c r="H120" s="60" t="s">
        <v>254</v>
      </c>
      <c r="I120" s="60" t="s">
        <v>255</v>
      </c>
      <c r="J120" s="60" t="s">
        <v>256</v>
      </c>
      <c r="K120" s="60" t="s">
        <v>257</v>
      </c>
      <c r="L120" s="60" t="s">
        <v>258</v>
      </c>
      <c r="M120" s="60" t="s">
        <v>259</v>
      </c>
      <c r="N120" s="60" t="s">
        <v>260</v>
      </c>
      <c r="O120" s="60" t="s">
        <v>261</v>
      </c>
      <c r="P120" s="60" t="s">
        <v>262</v>
      </c>
      <c r="Q120" s="60" t="s">
        <v>263</v>
      </c>
      <c r="R120" s="60" t="s">
        <v>264</v>
      </c>
      <c r="S120" s="60" t="s">
        <v>265</v>
      </c>
      <c r="T120" s="60" t="s">
        <v>266</v>
      </c>
      <c r="U120" s="60" t="s">
        <v>267</v>
      </c>
      <c r="V120" s="60" t="s">
        <v>268</v>
      </c>
      <c r="W120" s="60" t="s">
        <v>269</v>
      </c>
      <c r="X120" s="60" t="s">
        <v>270</v>
      </c>
      <c r="Y120" s="60" t="s">
        <v>271</v>
      </c>
      <c r="Z120" s="60" t="s">
        <v>272</v>
      </c>
      <c r="AA120" s="60" t="s">
        <v>273</v>
      </c>
      <c r="AB120" s="60" t="s">
        <v>274</v>
      </c>
      <c r="AC120" s="60" t="s">
        <v>275</v>
      </c>
      <c r="AD120" s="60" t="s">
        <v>276</v>
      </c>
      <c r="AE120" s="60" t="s">
        <v>277</v>
      </c>
      <c r="AF120" s="60" t="s">
        <v>278</v>
      </c>
      <c r="AG120" s="60" t="s">
        <v>279</v>
      </c>
      <c r="AH120" s="60" t="s">
        <v>159</v>
      </c>
      <c r="AI120" s="60" t="s">
        <v>280</v>
      </c>
      <c r="AJ120" s="60" t="s">
        <v>157</v>
      </c>
      <c r="AK120" s="60" t="s">
        <v>281</v>
      </c>
      <c r="AL120" s="60" t="s">
        <v>282</v>
      </c>
      <c r="AM120" s="60" t="s">
        <v>283</v>
      </c>
      <c r="AN120" s="60" t="s">
        <v>284</v>
      </c>
      <c r="AO120" s="60" t="s">
        <v>285</v>
      </c>
      <c r="AP120" s="60" t="s">
        <v>286</v>
      </c>
      <c r="AQ120" s="60" t="s">
        <v>287</v>
      </c>
      <c r="AR120" s="60" t="s">
        <v>288</v>
      </c>
      <c r="AS120" s="60" t="s">
        <v>289</v>
      </c>
      <c r="AT120" s="60" t="s">
        <v>290</v>
      </c>
      <c r="AU120" s="60" t="s">
        <v>291</v>
      </c>
      <c r="AV120" s="60" t="s">
        <v>292</v>
      </c>
      <c r="AW120" s="60" t="s">
        <v>293</v>
      </c>
      <c r="AX120" s="60" t="s">
        <v>294</v>
      </c>
      <c r="AY120" s="60" t="s">
        <v>295</v>
      </c>
      <c r="AZ120" s="60" t="s">
        <v>296</v>
      </c>
      <c r="BA120" s="60" t="s">
        <v>297</v>
      </c>
      <c r="BB120" s="60" t="s">
        <v>298</v>
      </c>
      <c r="BC120" s="60" t="s">
        <v>299</v>
      </c>
      <c r="BD120" s="60" t="s">
        <v>300</v>
      </c>
      <c r="BE120" s="60" t="s">
        <v>301</v>
      </c>
      <c r="BF120" s="60" t="s">
        <v>302</v>
      </c>
      <c r="BG120" s="60" t="s">
        <v>303</v>
      </c>
      <c r="BH120" s="60" t="s">
        <v>304</v>
      </c>
      <c r="BI120" s="60" t="s">
        <v>305</v>
      </c>
      <c r="BJ120" s="60" t="s">
        <v>306</v>
      </c>
      <c r="BK120" s="60" t="s">
        <v>307</v>
      </c>
      <c r="BL120" s="60" t="s">
        <v>308</v>
      </c>
      <c r="BM120" s="60" t="s">
        <v>309</v>
      </c>
      <c r="BN120" s="60" t="s">
        <v>310</v>
      </c>
      <c r="BO120" s="60" t="s">
        <v>311</v>
      </c>
      <c r="BP120" s="60" t="s">
        <v>312</v>
      </c>
      <c r="BQ120" s="60" t="s">
        <v>313</v>
      </c>
      <c r="BR120" s="60" t="s">
        <v>314</v>
      </c>
      <c r="BS120" s="60" t="s">
        <v>315</v>
      </c>
      <c r="BT120" s="60" t="s">
        <v>316</v>
      </c>
      <c r="BU120" s="60" t="s">
        <v>317</v>
      </c>
      <c r="BV120" s="60" t="s">
        <v>318</v>
      </c>
      <c r="BW120" s="60" t="s">
        <v>319</v>
      </c>
      <c r="BX120" s="60" t="s">
        <v>320</v>
      </c>
      <c r="BY120" s="60" t="s">
        <v>321</v>
      </c>
      <c r="BZ120" s="60" t="s">
        <v>322</v>
      </c>
      <c r="CA120" s="60" t="s">
        <v>323</v>
      </c>
      <c r="CB120" s="60" t="s">
        <v>324</v>
      </c>
      <c r="CC120" s="60" t="s">
        <v>325</v>
      </c>
      <c r="CD120" s="60" t="s">
        <v>326</v>
      </c>
      <c r="CE120" s="60" t="s">
        <v>327</v>
      </c>
      <c r="CF120" s="60" t="s">
        <v>328</v>
      </c>
      <c r="CG120" s="60" t="s">
        <v>329</v>
      </c>
      <c r="CH120" s="60" t="s">
        <v>330</v>
      </c>
      <c r="CI120" s="60" t="s">
        <v>331</v>
      </c>
      <c r="CJ120" s="60" t="s">
        <v>332</v>
      </c>
      <c r="CK120" s="60" t="s">
        <v>333</v>
      </c>
      <c r="CL120" s="60" t="s">
        <v>334</v>
      </c>
      <c r="CM120" s="60" t="s">
        <v>335</v>
      </c>
      <c r="CN120" s="60" t="s">
        <v>336</v>
      </c>
      <c r="CO120" s="60" t="s">
        <v>337</v>
      </c>
      <c r="CP120" s="60" t="s">
        <v>338</v>
      </c>
      <c r="CQ120" s="60" t="s">
        <v>339</v>
      </c>
      <c r="CR120" s="60" t="s">
        <v>340</v>
      </c>
      <c r="CS120" s="60" t="s">
        <v>341</v>
      </c>
      <c r="CT120" s="60" t="s">
        <v>342</v>
      </c>
      <c r="CU120" s="60" t="s">
        <v>343</v>
      </c>
      <c r="CV120" s="60" t="s">
        <v>344</v>
      </c>
      <c r="CW120" s="60" t="s">
        <v>345</v>
      </c>
      <c r="CX120" s="60" t="s">
        <v>346</v>
      </c>
      <c r="CY120" s="60" t="s">
        <v>347</v>
      </c>
      <c r="CZ120" s="60" t="s">
        <v>348</v>
      </c>
      <c r="DA120" s="60" t="s">
        <v>349</v>
      </c>
      <c r="DB120" s="60" t="s">
        <v>350</v>
      </c>
      <c r="DC120" s="60" t="s">
        <v>351</v>
      </c>
      <c r="DD120" s="60" t="s">
        <v>352</v>
      </c>
      <c r="DE120" s="60" t="s">
        <v>353</v>
      </c>
      <c r="DF120" s="60" t="s">
        <v>354</v>
      </c>
      <c r="DG120" s="60" t="s">
        <v>355</v>
      </c>
      <c r="DH120" s="60" t="s">
        <v>356</v>
      </c>
      <c r="DI120" s="60" t="s">
        <v>357</v>
      </c>
      <c r="DJ120" s="60" t="s">
        <v>358</v>
      </c>
      <c r="DK120" s="60" t="s">
        <v>359</v>
      </c>
      <c r="DL120" s="60" t="s">
        <v>360</v>
      </c>
      <c r="DM120" s="60" t="s">
        <v>361</v>
      </c>
      <c r="DN120" s="60" t="s">
        <v>362</v>
      </c>
      <c r="DO120" s="60" t="s">
        <v>208</v>
      </c>
      <c r="DP120" s="60" t="s">
        <v>363</v>
      </c>
      <c r="DQ120" s="60" t="s">
        <v>364</v>
      </c>
    </row>
    <row r="121" s="41" customFormat="1" spans="1:121">
      <c r="A121" s="43" t="s">
        <v>435</v>
      </c>
      <c r="B121" s="45">
        <v>44874</v>
      </c>
      <c r="C121" s="45">
        <v>44874</v>
      </c>
      <c r="D121" s="46" t="s">
        <v>513</v>
      </c>
      <c r="E121" s="46" t="s">
        <v>366</v>
      </c>
      <c r="F121" s="46" t="s">
        <v>367</v>
      </c>
      <c r="G121" s="46" t="s">
        <v>401</v>
      </c>
      <c r="H121" s="47">
        <v>1</v>
      </c>
      <c r="I121" s="47">
        <v>0</v>
      </c>
      <c r="J121" s="46" t="s">
        <v>234</v>
      </c>
      <c r="K121" s="46" t="s">
        <v>369</v>
      </c>
      <c r="L121" s="46" t="s">
        <v>369</v>
      </c>
      <c r="M121" s="45">
        <v>44874</v>
      </c>
      <c r="N121" s="46" t="s">
        <v>514</v>
      </c>
      <c r="O121" s="46" t="s">
        <v>366</v>
      </c>
      <c r="P121" s="47">
        <v>0</v>
      </c>
      <c r="Q121" s="46" t="s">
        <v>515</v>
      </c>
      <c r="R121" s="46" t="s">
        <v>516</v>
      </c>
      <c r="S121" s="47">
        <v>25</v>
      </c>
      <c r="T121" s="46" t="s">
        <v>517</v>
      </c>
      <c r="U121" s="47">
        <v>5</v>
      </c>
      <c r="V121" s="46" t="s">
        <v>401</v>
      </c>
      <c r="W121" s="46" t="s">
        <v>374</v>
      </c>
      <c r="X121" s="46" t="s">
        <v>234</v>
      </c>
      <c r="Y121" s="46" t="s">
        <v>375</v>
      </c>
      <c r="Z121" s="46" t="s">
        <v>376</v>
      </c>
      <c r="AA121" s="46" t="s">
        <v>377</v>
      </c>
      <c r="AB121" s="46" t="s">
        <v>531</v>
      </c>
      <c r="AC121" s="47">
        <v>125</v>
      </c>
      <c r="AD121" s="46" t="s">
        <v>379</v>
      </c>
      <c r="AE121" s="62">
        <v>44875.1368981482</v>
      </c>
      <c r="AF121" s="46" t="s">
        <v>403</v>
      </c>
      <c r="AG121" s="46" t="s">
        <v>381</v>
      </c>
      <c r="AH121" s="46" t="s">
        <v>212</v>
      </c>
      <c r="AI121" s="46" t="s">
        <v>213</v>
      </c>
      <c r="AJ121" s="46" t="s">
        <v>404</v>
      </c>
      <c r="AK121" s="46" t="s">
        <v>366</v>
      </c>
      <c r="AL121" s="46" t="s">
        <v>382</v>
      </c>
      <c r="AM121" s="46" t="s">
        <v>366</v>
      </c>
      <c r="AN121" s="46" t="s">
        <v>233</v>
      </c>
      <c r="AO121" s="46" t="s">
        <v>366</v>
      </c>
      <c r="AP121" s="46" t="s">
        <v>379</v>
      </c>
      <c r="AQ121" s="46" t="s">
        <v>379</v>
      </c>
      <c r="AR121" s="46" t="s">
        <v>383</v>
      </c>
      <c r="AS121" s="46" t="s">
        <v>366</v>
      </c>
      <c r="AT121" s="46" t="s">
        <v>366</v>
      </c>
      <c r="AU121" s="47">
        <v>0</v>
      </c>
      <c r="AV121" s="46" t="s">
        <v>366</v>
      </c>
      <c r="AW121" s="46" t="s">
        <v>366</v>
      </c>
      <c r="AX121" s="46" t="s">
        <v>366</v>
      </c>
      <c r="AY121" s="46" t="s">
        <v>707</v>
      </c>
      <c r="AZ121" s="46" t="s">
        <v>708</v>
      </c>
      <c r="BA121" s="46" t="s">
        <v>232</v>
      </c>
      <c r="BB121" s="46" t="s">
        <v>379</v>
      </c>
      <c r="BC121" s="46" t="s">
        <v>382</v>
      </c>
      <c r="BD121" s="46" t="s">
        <v>709</v>
      </c>
      <c r="BE121" s="46" t="s">
        <v>382</v>
      </c>
      <c r="BF121" s="46" t="s">
        <v>387</v>
      </c>
      <c r="BG121" s="46" t="s">
        <v>387</v>
      </c>
      <c r="BH121" s="46" t="s">
        <v>240</v>
      </c>
      <c r="BI121" s="46" t="s">
        <v>234</v>
      </c>
      <c r="BJ121" s="46" t="s">
        <v>234</v>
      </c>
      <c r="BK121" s="46" t="s">
        <v>234</v>
      </c>
      <c r="BL121" s="46" t="s">
        <v>234</v>
      </c>
      <c r="BM121" s="46" t="s">
        <v>399</v>
      </c>
      <c r="BN121" s="46" t="s">
        <v>399</v>
      </c>
      <c r="BO121" s="46" t="s">
        <v>399</v>
      </c>
      <c r="BP121" s="46" t="s">
        <v>366</v>
      </c>
      <c r="BQ121" s="46" t="s">
        <v>366</v>
      </c>
      <c r="BR121" s="46" t="s">
        <v>366</v>
      </c>
      <c r="BS121" s="46" t="s">
        <v>522</v>
      </c>
      <c r="BT121" s="46" t="s">
        <v>382</v>
      </c>
      <c r="BU121" s="46" t="s">
        <v>523</v>
      </c>
      <c r="BV121" s="46" t="s">
        <v>382</v>
      </c>
      <c r="BW121" s="46" t="s">
        <v>523</v>
      </c>
      <c r="BX121" s="46" t="s">
        <v>382</v>
      </c>
      <c r="BY121" s="47">
        <v>17</v>
      </c>
      <c r="BZ121" s="47">
        <v>7925</v>
      </c>
      <c r="CA121" s="47">
        <v>0</v>
      </c>
      <c r="CB121" s="47">
        <v>33</v>
      </c>
      <c r="CC121" s="47">
        <v>14</v>
      </c>
      <c r="CD121" s="46" t="s">
        <v>219</v>
      </c>
      <c r="CE121" s="62">
        <v>45084.5233680556</v>
      </c>
      <c r="CF121" s="45" t="s">
        <v>389</v>
      </c>
      <c r="CG121" s="66">
        <v>45084.5204207523</v>
      </c>
      <c r="CH121" s="67">
        <v>0.520416666666667</v>
      </c>
      <c r="CI121" s="45" t="s">
        <v>389</v>
      </c>
      <c r="CJ121" s="46" t="s">
        <v>390</v>
      </c>
      <c r="CK121" s="46" t="s">
        <v>234</v>
      </c>
      <c r="CL121" s="46" t="s">
        <v>234</v>
      </c>
      <c r="CM121" s="46" t="s">
        <v>225</v>
      </c>
      <c r="CN121" s="46" t="s">
        <v>225</v>
      </c>
      <c r="CO121" s="46" t="s">
        <v>366</v>
      </c>
      <c r="CP121" s="46" t="s">
        <v>225</v>
      </c>
      <c r="CQ121" s="46" t="s">
        <v>391</v>
      </c>
      <c r="CR121" s="46" t="s">
        <v>225</v>
      </c>
      <c r="CS121" s="46" t="s">
        <v>225</v>
      </c>
      <c r="CT121" s="46" t="s">
        <v>234</v>
      </c>
      <c r="CU121" s="46" t="s">
        <v>234</v>
      </c>
      <c r="CV121" s="46" t="s">
        <v>225</v>
      </c>
      <c r="CW121" s="46" t="s">
        <v>234</v>
      </c>
      <c r="CX121" s="46" t="s">
        <v>234</v>
      </c>
      <c r="CY121" s="46" t="s">
        <v>225</v>
      </c>
      <c r="CZ121" s="46" t="s">
        <v>234</v>
      </c>
      <c r="DA121" s="46" t="s">
        <v>234</v>
      </c>
      <c r="DB121" s="46" t="s">
        <v>225</v>
      </c>
      <c r="DC121" s="46" t="s">
        <v>234</v>
      </c>
      <c r="DD121" s="46" t="s">
        <v>234</v>
      </c>
      <c r="DE121" s="46" t="s">
        <v>234</v>
      </c>
      <c r="DF121" s="46" t="s">
        <v>234</v>
      </c>
      <c r="DG121" s="46" t="s">
        <v>225</v>
      </c>
      <c r="DH121" s="46" t="s">
        <v>234</v>
      </c>
      <c r="DI121" s="46" t="s">
        <v>225</v>
      </c>
      <c r="DJ121" s="46" t="s">
        <v>225</v>
      </c>
      <c r="DK121" s="46" t="s">
        <v>225</v>
      </c>
      <c r="DL121" s="46" t="s">
        <v>382</v>
      </c>
      <c r="DM121" s="46" t="s">
        <v>382</v>
      </c>
      <c r="DN121" s="46" t="s">
        <v>382</v>
      </c>
      <c r="DO121" s="66">
        <v>45084.5204207523</v>
      </c>
      <c r="DP121" s="66">
        <v>45084.5204207523</v>
      </c>
      <c r="DQ121" s="46" t="s">
        <v>710</v>
      </c>
    </row>
    <row r="122" s="41" customFormat="1" spans="1:121">
      <c r="A122" s="43" t="s">
        <v>436</v>
      </c>
      <c r="B122" s="57">
        <v>44874</v>
      </c>
      <c r="C122" s="57">
        <v>44874</v>
      </c>
      <c r="D122" s="58" t="s">
        <v>513</v>
      </c>
      <c r="E122" s="58" t="s">
        <v>366</v>
      </c>
      <c r="F122" s="58" t="s">
        <v>367</v>
      </c>
      <c r="G122" s="58" t="s">
        <v>401</v>
      </c>
      <c r="H122" s="59">
        <v>1</v>
      </c>
      <c r="I122" s="59">
        <v>0</v>
      </c>
      <c r="J122" s="58" t="s">
        <v>234</v>
      </c>
      <c r="K122" s="58" t="s">
        <v>369</v>
      </c>
      <c r="L122" s="58" t="s">
        <v>369</v>
      </c>
      <c r="M122" s="57">
        <v>44874</v>
      </c>
      <c r="N122" s="58" t="s">
        <v>514</v>
      </c>
      <c r="O122" s="58" t="s">
        <v>366</v>
      </c>
      <c r="P122" s="59">
        <v>0</v>
      </c>
      <c r="Q122" s="58" t="s">
        <v>515</v>
      </c>
      <c r="R122" s="58" t="s">
        <v>516</v>
      </c>
      <c r="S122" s="59">
        <v>25</v>
      </c>
      <c r="T122" s="58" t="s">
        <v>517</v>
      </c>
      <c r="U122" s="59">
        <v>5</v>
      </c>
      <c r="V122" s="58" t="s">
        <v>401</v>
      </c>
      <c r="W122" s="58" t="s">
        <v>374</v>
      </c>
      <c r="X122" s="58" t="s">
        <v>234</v>
      </c>
      <c r="Y122" s="58" t="s">
        <v>375</v>
      </c>
      <c r="Z122" s="58" t="s">
        <v>376</v>
      </c>
      <c r="AA122" s="58" t="s">
        <v>377</v>
      </c>
      <c r="AB122" s="58" t="s">
        <v>531</v>
      </c>
      <c r="AC122" s="59">
        <v>125</v>
      </c>
      <c r="AD122" s="58" t="s">
        <v>379</v>
      </c>
      <c r="AE122" s="65">
        <v>44875.1368981482</v>
      </c>
      <c r="AF122" s="58" t="s">
        <v>403</v>
      </c>
      <c r="AG122" s="58" t="s">
        <v>381</v>
      </c>
      <c r="AH122" s="58" t="s">
        <v>212</v>
      </c>
      <c r="AI122" s="58" t="s">
        <v>213</v>
      </c>
      <c r="AJ122" s="58" t="s">
        <v>404</v>
      </c>
      <c r="AK122" s="58" t="s">
        <v>366</v>
      </c>
      <c r="AL122" s="58" t="s">
        <v>382</v>
      </c>
      <c r="AM122" s="58" t="s">
        <v>366</v>
      </c>
      <c r="AN122" s="58" t="s">
        <v>233</v>
      </c>
      <c r="AO122" s="58" t="s">
        <v>366</v>
      </c>
      <c r="AP122" s="58" t="s">
        <v>379</v>
      </c>
      <c r="AQ122" s="58" t="s">
        <v>379</v>
      </c>
      <c r="AR122" s="58" t="s">
        <v>383</v>
      </c>
      <c r="AS122" s="58" t="s">
        <v>366</v>
      </c>
      <c r="AT122" s="58" t="s">
        <v>366</v>
      </c>
      <c r="AU122" s="59">
        <v>0</v>
      </c>
      <c r="AV122" s="58" t="s">
        <v>366</v>
      </c>
      <c r="AW122" s="58" t="s">
        <v>366</v>
      </c>
      <c r="AX122" s="58" t="s">
        <v>366</v>
      </c>
      <c r="AY122" s="58" t="s">
        <v>707</v>
      </c>
      <c r="AZ122" s="58" t="s">
        <v>708</v>
      </c>
      <c r="BA122" s="58" t="s">
        <v>232</v>
      </c>
      <c r="BB122" s="58" t="s">
        <v>379</v>
      </c>
      <c r="BC122" s="58" t="s">
        <v>382</v>
      </c>
      <c r="BD122" s="58" t="s">
        <v>709</v>
      </c>
      <c r="BE122" s="58" t="s">
        <v>382</v>
      </c>
      <c r="BF122" s="58" t="s">
        <v>387</v>
      </c>
      <c r="BG122" s="58" t="s">
        <v>387</v>
      </c>
      <c r="BH122" s="58" t="s">
        <v>240</v>
      </c>
      <c r="BI122" s="58" t="s">
        <v>234</v>
      </c>
      <c r="BJ122" s="58" t="s">
        <v>234</v>
      </c>
      <c r="BK122" s="58" t="s">
        <v>234</v>
      </c>
      <c r="BL122" s="58" t="s">
        <v>225</v>
      </c>
      <c r="BM122" s="58" t="s">
        <v>399</v>
      </c>
      <c r="BN122" s="58" t="s">
        <v>399</v>
      </c>
      <c r="BO122" s="58" t="s">
        <v>399</v>
      </c>
      <c r="BP122" s="58" t="s">
        <v>366</v>
      </c>
      <c r="BQ122" s="58" t="s">
        <v>366</v>
      </c>
      <c r="BR122" s="58" t="s">
        <v>366</v>
      </c>
      <c r="BS122" s="58" t="s">
        <v>522</v>
      </c>
      <c r="BT122" s="58" t="s">
        <v>382</v>
      </c>
      <c r="BU122" s="58" t="s">
        <v>523</v>
      </c>
      <c r="BV122" s="58" t="s">
        <v>382</v>
      </c>
      <c r="BW122" s="58" t="s">
        <v>523</v>
      </c>
      <c r="BX122" s="58" t="s">
        <v>382</v>
      </c>
      <c r="BY122" s="59">
        <v>17</v>
      </c>
      <c r="BZ122" s="59">
        <v>7925</v>
      </c>
      <c r="CA122" s="59">
        <v>0</v>
      </c>
      <c r="CB122" s="59">
        <v>33</v>
      </c>
      <c r="CC122" s="59">
        <v>14</v>
      </c>
      <c r="CD122" s="58" t="s">
        <v>219</v>
      </c>
      <c r="CE122" s="65">
        <v>45084.5233680556</v>
      </c>
      <c r="CF122" s="57" t="s">
        <v>389</v>
      </c>
      <c r="CG122" s="72">
        <v>45084.545948044</v>
      </c>
      <c r="CH122" s="73">
        <v>0.520416666666667</v>
      </c>
      <c r="CI122" s="57" t="s">
        <v>389</v>
      </c>
      <c r="CJ122" s="58" t="s">
        <v>390</v>
      </c>
      <c r="CK122" s="58" t="s">
        <v>234</v>
      </c>
      <c r="CL122" s="58" t="s">
        <v>234</v>
      </c>
      <c r="CM122" s="58" t="s">
        <v>225</v>
      </c>
      <c r="CN122" s="58" t="s">
        <v>225</v>
      </c>
      <c r="CO122" s="58" t="s">
        <v>366</v>
      </c>
      <c r="CP122" s="58" t="s">
        <v>225</v>
      </c>
      <c r="CQ122" s="58" t="s">
        <v>432</v>
      </c>
      <c r="CR122" s="58" t="s">
        <v>225</v>
      </c>
      <c r="CS122" s="58" t="s">
        <v>225</v>
      </c>
      <c r="CT122" s="58" t="s">
        <v>234</v>
      </c>
      <c r="CU122" s="58" t="s">
        <v>234</v>
      </c>
      <c r="CV122" s="58" t="s">
        <v>225</v>
      </c>
      <c r="CW122" s="58" t="s">
        <v>234</v>
      </c>
      <c r="CX122" s="58" t="s">
        <v>234</v>
      </c>
      <c r="CY122" s="58" t="s">
        <v>225</v>
      </c>
      <c r="CZ122" s="58" t="s">
        <v>234</v>
      </c>
      <c r="DA122" s="58" t="s">
        <v>234</v>
      </c>
      <c r="DB122" s="58" t="s">
        <v>225</v>
      </c>
      <c r="DC122" s="58" t="s">
        <v>234</v>
      </c>
      <c r="DD122" s="58" t="s">
        <v>234</v>
      </c>
      <c r="DE122" s="58" t="s">
        <v>234</v>
      </c>
      <c r="DF122" s="58" t="s">
        <v>234</v>
      </c>
      <c r="DG122" s="58" t="s">
        <v>225</v>
      </c>
      <c r="DH122" s="58" t="s">
        <v>234</v>
      </c>
      <c r="DI122" s="58" t="s">
        <v>225</v>
      </c>
      <c r="DJ122" s="58" t="s">
        <v>225</v>
      </c>
      <c r="DK122" s="58" t="s">
        <v>225</v>
      </c>
      <c r="DL122" s="58" t="s">
        <v>382</v>
      </c>
      <c r="DM122" s="58" t="s">
        <v>382</v>
      </c>
      <c r="DN122" s="58" t="s">
        <v>382</v>
      </c>
      <c r="DO122" s="72">
        <v>45084.545948044</v>
      </c>
      <c r="DP122" s="72">
        <v>45084.5204207523</v>
      </c>
      <c r="DQ122" s="58" t="s">
        <v>710</v>
      </c>
    </row>
    <row r="123" s="41" customFormat="1" spans="1:121">
      <c r="A123" s="43"/>
      <c r="B123" s="61" t="str">
        <f t="shared" ref="B123:BM123" si="4">IF(B121&lt;&gt;B122,"差異あり","")</f>
        <v/>
      </c>
      <c r="C123" s="61" t="str">
        <f t="shared" si="4"/>
        <v/>
      </c>
      <c r="D123" s="61" t="str">
        <f t="shared" si="4"/>
        <v/>
      </c>
      <c r="E123" s="61" t="str">
        <f t="shared" si="4"/>
        <v/>
      </c>
      <c r="F123" s="61" t="str">
        <f t="shared" si="4"/>
        <v/>
      </c>
      <c r="G123" s="61" t="str">
        <f t="shared" si="4"/>
        <v/>
      </c>
      <c r="H123" s="61" t="str">
        <f t="shared" si="4"/>
        <v/>
      </c>
      <c r="I123" s="61" t="str">
        <f t="shared" si="4"/>
        <v/>
      </c>
      <c r="J123" s="61" t="str">
        <f t="shared" si="4"/>
        <v/>
      </c>
      <c r="K123" s="61" t="str">
        <f t="shared" si="4"/>
        <v/>
      </c>
      <c r="L123" s="61" t="str">
        <f t="shared" si="4"/>
        <v/>
      </c>
      <c r="M123" s="61" t="str">
        <f t="shared" si="4"/>
        <v/>
      </c>
      <c r="N123" s="61" t="str">
        <f t="shared" si="4"/>
        <v/>
      </c>
      <c r="O123" s="61" t="str">
        <f t="shared" si="4"/>
        <v/>
      </c>
      <c r="P123" s="61" t="str">
        <f t="shared" si="4"/>
        <v/>
      </c>
      <c r="Q123" s="61" t="str">
        <f t="shared" si="4"/>
        <v/>
      </c>
      <c r="R123" s="61" t="str">
        <f t="shared" si="4"/>
        <v/>
      </c>
      <c r="S123" s="61" t="str">
        <f t="shared" si="4"/>
        <v/>
      </c>
      <c r="T123" s="61" t="str">
        <f t="shared" si="4"/>
        <v/>
      </c>
      <c r="U123" s="61" t="str">
        <f t="shared" si="4"/>
        <v/>
      </c>
      <c r="V123" s="61" t="str">
        <f t="shared" si="4"/>
        <v/>
      </c>
      <c r="W123" s="61" t="str">
        <f t="shared" si="4"/>
        <v/>
      </c>
      <c r="X123" s="61" t="str">
        <f t="shared" si="4"/>
        <v/>
      </c>
      <c r="Y123" s="61" t="str">
        <f t="shared" si="4"/>
        <v/>
      </c>
      <c r="Z123" s="61" t="str">
        <f t="shared" si="4"/>
        <v/>
      </c>
      <c r="AA123" s="61" t="str">
        <f t="shared" si="4"/>
        <v/>
      </c>
      <c r="AB123" s="61" t="str">
        <f t="shared" si="4"/>
        <v/>
      </c>
      <c r="AC123" s="61" t="str">
        <f t="shared" si="4"/>
        <v/>
      </c>
      <c r="AD123" s="61" t="str">
        <f t="shared" si="4"/>
        <v/>
      </c>
      <c r="AE123" s="61" t="str">
        <f t="shared" si="4"/>
        <v/>
      </c>
      <c r="AF123" s="61" t="str">
        <f t="shared" si="4"/>
        <v/>
      </c>
      <c r="AG123" s="61" t="str">
        <f t="shared" si="4"/>
        <v/>
      </c>
      <c r="AH123" s="61" t="str">
        <f t="shared" si="4"/>
        <v/>
      </c>
      <c r="AI123" s="61" t="str">
        <f t="shared" si="4"/>
        <v/>
      </c>
      <c r="AJ123" s="61" t="str">
        <f t="shared" si="4"/>
        <v/>
      </c>
      <c r="AK123" s="61" t="str">
        <f t="shared" si="4"/>
        <v/>
      </c>
      <c r="AL123" s="61" t="str">
        <f t="shared" si="4"/>
        <v/>
      </c>
      <c r="AM123" s="61" t="str">
        <f t="shared" si="4"/>
        <v/>
      </c>
      <c r="AN123" s="61" t="str">
        <f t="shared" si="4"/>
        <v/>
      </c>
      <c r="AO123" s="61" t="str">
        <f t="shared" si="4"/>
        <v/>
      </c>
      <c r="AP123" s="61" t="str">
        <f t="shared" si="4"/>
        <v/>
      </c>
      <c r="AQ123" s="61" t="str">
        <f t="shared" si="4"/>
        <v/>
      </c>
      <c r="AR123" s="61" t="str">
        <f t="shared" si="4"/>
        <v/>
      </c>
      <c r="AS123" s="61" t="str">
        <f t="shared" si="4"/>
        <v/>
      </c>
      <c r="AT123" s="61" t="str">
        <f t="shared" si="4"/>
        <v/>
      </c>
      <c r="AU123" s="61" t="str">
        <f t="shared" si="4"/>
        <v/>
      </c>
      <c r="AV123" s="61" t="str">
        <f t="shared" si="4"/>
        <v/>
      </c>
      <c r="AW123" s="61" t="str">
        <f t="shared" si="4"/>
        <v/>
      </c>
      <c r="AX123" s="61" t="str">
        <f t="shared" si="4"/>
        <v/>
      </c>
      <c r="AY123" s="61" t="str">
        <f t="shared" si="4"/>
        <v/>
      </c>
      <c r="AZ123" s="61" t="str">
        <f t="shared" si="4"/>
        <v/>
      </c>
      <c r="BA123" s="61" t="str">
        <f t="shared" si="4"/>
        <v/>
      </c>
      <c r="BB123" s="61" t="str">
        <f t="shared" si="4"/>
        <v/>
      </c>
      <c r="BC123" s="61" t="str">
        <f t="shared" si="4"/>
        <v/>
      </c>
      <c r="BD123" s="61" t="str">
        <f t="shared" si="4"/>
        <v/>
      </c>
      <c r="BE123" s="61" t="str">
        <f t="shared" si="4"/>
        <v/>
      </c>
      <c r="BF123" s="61" t="str">
        <f t="shared" si="4"/>
        <v/>
      </c>
      <c r="BG123" s="61" t="str">
        <f t="shared" si="4"/>
        <v/>
      </c>
      <c r="BH123" s="61" t="str">
        <f t="shared" si="4"/>
        <v/>
      </c>
      <c r="BI123" s="61" t="str">
        <f t="shared" si="4"/>
        <v/>
      </c>
      <c r="BJ123" s="61" t="str">
        <f t="shared" si="4"/>
        <v/>
      </c>
      <c r="BK123" s="61" t="str">
        <f t="shared" si="4"/>
        <v/>
      </c>
      <c r="BL123" s="61" t="str">
        <f t="shared" si="4"/>
        <v>差異あり</v>
      </c>
      <c r="BM123" s="61" t="str">
        <f t="shared" si="4"/>
        <v/>
      </c>
      <c r="BN123" s="61" t="str">
        <f t="shared" ref="BN123:DQ123" si="5">IF(BN121&lt;&gt;BN122,"差異あり","")</f>
        <v/>
      </c>
      <c r="BO123" s="61" t="str">
        <f t="shared" si="5"/>
        <v/>
      </c>
      <c r="BP123" s="61" t="str">
        <f t="shared" si="5"/>
        <v/>
      </c>
      <c r="BQ123" s="61" t="str">
        <f t="shared" si="5"/>
        <v/>
      </c>
      <c r="BR123" s="61" t="str">
        <f t="shared" si="5"/>
        <v/>
      </c>
      <c r="BS123" s="61" t="str">
        <f t="shared" si="5"/>
        <v/>
      </c>
      <c r="BT123" s="61" t="str">
        <f t="shared" si="5"/>
        <v/>
      </c>
      <c r="BU123" s="61" t="str">
        <f t="shared" si="5"/>
        <v/>
      </c>
      <c r="BV123" s="61" t="str">
        <f t="shared" si="5"/>
        <v/>
      </c>
      <c r="BW123" s="61" t="str">
        <f t="shared" si="5"/>
        <v/>
      </c>
      <c r="BX123" s="61" t="str">
        <f t="shared" si="5"/>
        <v/>
      </c>
      <c r="BY123" s="61" t="str">
        <f t="shared" si="5"/>
        <v/>
      </c>
      <c r="BZ123" s="61" t="str">
        <f t="shared" si="5"/>
        <v/>
      </c>
      <c r="CA123" s="61" t="str">
        <f t="shared" si="5"/>
        <v/>
      </c>
      <c r="CB123" s="61" t="str">
        <f t="shared" si="5"/>
        <v/>
      </c>
      <c r="CC123" s="61" t="str">
        <f t="shared" si="5"/>
        <v/>
      </c>
      <c r="CD123" s="61" t="str">
        <f t="shared" si="5"/>
        <v/>
      </c>
      <c r="CE123" s="61" t="str">
        <f t="shared" si="5"/>
        <v/>
      </c>
      <c r="CF123" s="61" t="str">
        <f t="shared" si="5"/>
        <v/>
      </c>
      <c r="CG123" s="61" t="str">
        <f t="shared" si="5"/>
        <v>差異あり</v>
      </c>
      <c r="CH123" s="61" t="str">
        <f t="shared" si="5"/>
        <v/>
      </c>
      <c r="CI123" s="61" t="str">
        <f t="shared" si="5"/>
        <v/>
      </c>
      <c r="CJ123" s="61" t="str">
        <f t="shared" si="5"/>
        <v/>
      </c>
      <c r="CK123" s="61" t="str">
        <f t="shared" si="5"/>
        <v/>
      </c>
      <c r="CL123" s="61" t="str">
        <f t="shared" si="5"/>
        <v/>
      </c>
      <c r="CM123" s="61" t="str">
        <f t="shared" si="5"/>
        <v/>
      </c>
      <c r="CN123" s="61" t="str">
        <f t="shared" si="5"/>
        <v/>
      </c>
      <c r="CO123" s="61" t="str">
        <f t="shared" si="5"/>
        <v/>
      </c>
      <c r="CP123" s="61" t="str">
        <f t="shared" si="5"/>
        <v/>
      </c>
      <c r="CQ123" s="61" t="str">
        <f t="shared" si="5"/>
        <v>差異あり</v>
      </c>
      <c r="CR123" s="61" t="str">
        <f t="shared" si="5"/>
        <v/>
      </c>
      <c r="CS123" s="61" t="str">
        <f t="shared" si="5"/>
        <v/>
      </c>
      <c r="CT123" s="61" t="str">
        <f t="shared" si="5"/>
        <v/>
      </c>
      <c r="CU123" s="61" t="str">
        <f t="shared" si="5"/>
        <v/>
      </c>
      <c r="CV123" s="61" t="str">
        <f t="shared" si="5"/>
        <v/>
      </c>
      <c r="CW123" s="61" t="str">
        <f t="shared" si="5"/>
        <v/>
      </c>
      <c r="CX123" s="61" t="str">
        <f t="shared" si="5"/>
        <v/>
      </c>
      <c r="CY123" s="61" t="str">
        <f t="shared" si="5"/>
        <v/>
      </c>
      <c r="CZ123" s="61" t="str">
        <f t="shared" si="5"/>
        <v/>
      </c>
      <c r="DA123" s="61" t="str">
        <f t="shared" si="5"/>
        <v/>
      </c>
      <c r="DB123" s="61" t="str">
        <f t="shared" si="5"/>
        <v/>
      </c>
      <c r="DC123" s="61" t="str">
        <f t="shared" si="5"/>
        <v/>
      </c>
      <c r="DD123" s="61" t="str">
        <f t="shared" si="5"/>
        <v/>
      </c>
      <c r="DE123" s="61" t="str">
        <f t="shared" si="5"/>
        <v/>
      </c>
      <c r="DF123" s="61" t="str">
        <f t="shared" si="5"/>
        <v/>
      </c>
      <c r="DG123" s="61" t="str">
        <f t="shared" si="5"/>
        <v/>
      </c>
      <c r="DH123" s="61" t="str">
        <f t="shared" si="5"/>
        <v/>
      </c>
      <c r="DI123" s="61" t="str">
        <f t="shared" si="5"/>
        <v/>
      </c>
      <c r="DJ123" s="61" t="str">
        <f t="shared" si="5"/>
        <v/>
      </c>
      <c r="DK123" s="61" t="str">
        <f t="shared" si="5"/>
        <v/>
      </c>
      <c r="DL123" s="61" t="str">
        <f t="shared" si="5"/>
        <v/>
      </c>
      <c r="DM123" s="61" t="str">
        <f t="shared" si="5"/>
        <v/>
      </c>
      <c r="DN123" s="61" t="str">
        <f t="shared" si="5"/>
        <v/>
      </c>
      <c r="DO123" s="61" t="str">
        <f t="shared" si="5"/>
        <v>差異あり</v>
      </c>
      <c r="DP123" s="61" t="str">
        <f t="shared" si="5"/>
        <v/>
      </c>
      <c r="DQ123" s="61" t="str">
        <f t="shared" si="5"/>
        <v/>
      </c>
    </row>
    <row r="124" s="41" customFormat="1" spans="1:122">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spans="1:122">
      <c r="A125" s="43"/>
      <c r="B125" s="41" t="s">
        <v>558</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c r="BU125" s="43"/>
      <c r="BV125" s="43"/>
      <c r="BW125" s="43"/>
      <c r="BX125" s="43"/>
      <c r="BY125" s="43"/>
      <c r="BZ125" s="43"/>
      <c r="CA125" s="43"/>
      <c r="CB125" s="43"/>
      <c r="CC125" s="43"/>
      <c r="CD125" s="43"/>
      <c r="CE125" s="43"/>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row>
    <row r="126" s="41" customFormat="1" ht="27" spans="1:121">
      <c r="A126" s="43"/>
      <c r="B126" s="60" t="s">
        <v>249</v>
      </c>
      <c r="C126" s="60" t="s">
        <v>250</v>
      </c>
      <c r="D126" s="60" t="s">
        <v>251</v>
      </c>
      <c r="E126" s="60" t="s">
        <v>252</v>
      </c>
      <c r="F126" s="60" t="s">
        <v>253</v>
      </c>
      <c r="G126" s="60" t="s">
        <v>156</v>
      </c>
      <c r="H126" s="60" t="s">
        <v>254</v>
      </c>
      <c r="I126" s="60" t="s">
        <v>255</v>
      </c>
      <c r="J126" s="60" t="s">
        <v>256</v>
      </c>
      <c r="K126" s="60" t="s">
        <v>257</v>
      </c>
      <c r="L126" s="60" t="s">
        <v>258</v>
      </c>
      <c r="M126" s="60" t="s">
        <v>259</v>
      </c>
      <c r="N126" s="60" t="s">
        <v>260</v>
      </c>
      <c r="O126" s="60" t="s">
        <v>261</v>
      </c>
      <c r="P126" s="60" t="s">
        <v>262</v>
      </c>
      <c r="Q126" s="60" t="s">
        <v>263</v>
      </c>
      <c r="R126" s="60" t="s">
        <v>264</v>
      </c>
      <c r="S126" s="60" t="s">
        <v>265</v>
      </c>
      <c r="T126" s="60" t="s">
        <v>266</v>
      </c>
      <c r="U126" s="60" t="s">
        <v>267</v>
      </c>
      <c r="V126" s="60" t="s">
        <v>268</v>
      </c>
      <c r="W126" s="60" t="s">
        <v>269</v>
      </c>
      <c r="X126" s="60" t="s">
        <v>270</v>
      </c>
      <c r="Y126" s="60" t="s">
        <v>271</v>
      </c>
      <c r="Z126" s="60" t="s">
        <v>272</v>
      </c>
      <c r="AA126" s="60" t="s">
        <v>273</v>
      </c>
      <c r="AB126" s="60" t="s">
        <v>274</v>
      </c>
      <c r="AC126" s="60" t="s">
        <v>275</v>
      </c>
      <c r="AD126" s="60" t="s">
        <v>276</v>
      </c>
      <c r="AE126" s="60" t="s">
        <v>277</v>
      </c>
      <c r="AF126" s="60" t="s">
        <v>278</v>
      </c>
      <c r="AG126" s="60" t="s">
        <v>279</v>
      </c>
      <c r="AH126" s="60" t="s">
        <v>159</v>
      </c>
      <c r="AI126" s="60" t="s">
        <v>280</v>
      </c>
      <c r="AJ126" s="60" t="s">
        <v>157</v>
      </c>
      <c r="AK126" s="60" t="s">
        <v>281</v>
      </c>
      <c r="AL126" s="60" t="s">
        <v>282</v>
      </c>
      <c r="AM126" s="60" t="s">
        <v>283</v>
      </c>
      <c r="AN126" s="60" t="s">
        <v>284</v>
      </c>
      <c r="AO126" s="60" t="s">
        <v>285</v>
      </c>
      <c r="AP126" s="60" t="s">
        <v>286</v>
      </c>
      <c r="AQ126" s="60" t="s">
        <v>287</v>
      </c>
      <c r="AR126" s="60" t="s">
        <v>288</v>
      </c>
      <c r="AS126" s="60" t="s">
        <v>289</v>
      </c>
      <c r="AT126" s="60" t="s">
        <v>290</v>
      </c>
      <c r="AU126" s="60" t="s">
        <v>291</v>
      </c>
      <c r="AV126" s="60" t="s">
        <v>292</v>
      </c>
      <c r="AW126" s="60" t="s">
        <v>293</v>
      </c>
      <c r="AX126" s="60" t="s">
        <v>294</v>
      </c>
      <c r="AY126" s="60" t="s">
        <v>295</v>
      </c>
      <c r="AZ126" s="60" t="s">
        <v>296</v>
      </c>
      <c r="BA126" s="60" t="s">
        <v>297</v>
      </c>
      <c r="BB126" s="60" t="s">
        <v>298</v>
      </c>
      <c r="BC126" s="60" t="s">
        <v>299</v>
      </c>
      <c r="BD126" s="60" t="s">
        <v>300</v>
      </c>
      <c r="BE126" s="60" t="s">
        <v>301</v>
      </c>
      <c r="BF126" s="60" t="s">
        <v>302</v>
      </c>
      <c r="BG126" s="60" t="s">
        <v>303</v>
      </c>
      <c r="BH126" s="60" t="s">
        <v>304</v>
      </c>
      <c r="BI126" s="60" t="s">
        <v>305</v>
      </c>
      <c r="BJ126" s="60" t="s">
        <v>306</v>
      </c>
      <c r="BK126" s="60" t="s">
        <v>307</v>
      </c>
      <c r="BL126" s="60" t="s">
        <v>308</v>
      </c>
      <c r="BM126" s="60" t="s">
        <v>309</v>
      </c>
      <c r="BN126" s="60" t="s">
        <v>310</v>
      </c>
      <c r="BO126" s="60" t="s">
        <v>311</v>
      </c>
      <c r="BP126" s="60" t="s">
        <v>312</v>
      </c>
      <c r="BQ126" s="60" t="s">
        <v>313</v>
      </c>
      <c r="BR126" s="60" t="s">
        <v>314</v>
      </c>
      <c r="BS126" s="60" t="s">
        <v>315</v>
      </c>
      <c r="BT126" s="60" t="s">
        <v>316</v>
      </c>
      <c r="BU126" s="60" t="s">
        <v>317</v>
      </c>
      <c r="BV126" s="60" t="s">
        <v>318</v>
      </c>
      <c r="BW126" s="60" t="s">
        <v>319</v>
      </c>
      <c r="BX126" s="60" t="s">
        <v>320</v>
      </c>
      <c r="BY126" s="60" t="s">
        <v>321</v>
      </c>
      <c r="BZ126" s="60" t="s">
        <v>322</v>
      </c>
      <c r="CA126" s="60" t="s">
        <v>323</v>
      </c>
      <c r="CB126" s="60" t="s">
        <v>324</v>
      </c>
      <c r="CC126" s="60" t="s">
        <v>325</v>
      </c>
      <c r="CD126" s="60" t="s">
        <v>326</v>
      </c>
      <c r="CE126" s="60" t="s">
        <v>327</v>
      </c>
      <c r="CF126" s="60" t="s">
        <v>328</v>
      </c>
      <c r="CG126" s="60" t="s">
        <v>329</v>
      </c>
      <c r="CH126" s="60" t="s">
        <v>330</v>
      </c>
      <c r="CI126" s="60" t="s">
        <v>331</v>
      </c>
      <c r="CJ126" s="60" t="s">
        <v>332</v>
      </c>
      <c r="CK126" s="60" t="s">
        <v>333</v>
      </c>
      <c r="CL126" s="60" t="s">
        <v>334</v>
      </c>
      <c r="CM126" s="60" t="s">
        <v>335</v>
      </c>
      <c r="CN126" s="60" t="s">
        <v>336</v>
      </c>
      <c r="CO126" s="60" t="s">
        <v>337</v>
      </c>
      <c r="CP126" s="60" t="s">
        <v>338</v>
      </c>
      <c r="CQ126" s="60" t="s">
        <v>339</v>
      </c>
      <c r="CR126" s="60" t="s">
        <v>340</v>
      </c>
      <c r="CS126" s="60" t="s">
        <v>341</v>
      </c>
      <c r="CT126" s="60" t="s">
        <v>342</v>
      </c>
      <c r="CU126" s="60" t="s">
        <v>343</v>
      </c>
      <c r="CV126" s="60" t="s">
        <v>344</v>
      </c>
      <c r="CW126" s="60" t="s">
        <v>345</v>
      </c>
      <c r="CX126" s="60" t="s">
        <v>346</v>
      </c>
      <c r="CY126" s="60" t="s">
        <v>347</v>
      </c>
      <c r="CZ126" s="60" t="s">
        <v>348</v>
      </c>
      <c r="DA126" s="60" t="s">
        <v>349</v>
      </c>
      <c r="DB126" s="60" t="s">
        <v>350</v>
      </c>
      <c r="DC126" s="60" t="s">
        <v>351</v>
      </c>
      <c r="DD126" s="60" t="s">
        <v>352</v>
      </c>
      <c r="DE126" s="60" t="s">
        <v>353</v>
      </c>
      <c r="DF126" s="60" t="s">
        <v>354</v>
      </c>
      <c r="DG126" s="60" t="s">
        <v>355</v>
      </c>
      <c r="DH126" s="60" t="s">
        <v>356</v>
      </c>
      <c r="DI126" s="60" t="s">
        <v>357</v>
      </c>
      <c r="DJ126" s="60" t="s">
        <v>358</v>
      </c>
      <c r="DK126" s="60" t="s">
        <v>359</v>
      </c>
      <c r="DL126" s="60" t="s">
        <v>360</v>
      </c>
      <c r="DM126" s="60" t="s">
        <v>361</v>
      </c>
      <c r="DN126" s="60" t="s">
        <v>362</v>
      </c>
      <c r="DO126" s="60" t="s">
        <v>208</v>
      </c>
      <c r="DP126" s="60" t="s">
        <v>363</v>
      </c>
      <c r="DQ126" s="60" t="s">
        <v>364</v>
      </c>
    </row>
    <row r="127" s="41" customFormat="1" spans="1:121">
      <c r="A127" s="43" t="s">
        <v>435</v>
      </c>
      <c r="B127" s="45">
        <v>44874</v>
      </c>
      <c r="C127" s="45">
        <v>44874</v>
      </c>
      <c r="D127" s="46" t="s">
        <v>513</v>
      </c>
      <c r="E127" s="46" t="s">
        <v>366</v>
      </c>
      <c r="F127" s="46" t="s">
        <v>367</v>
      </c>
      <c r="G127" s="46" t="s">
        <v>235</v>
      </c>
      <c r="H127" s="47">
        <v>1</v>
      </c>
      <c r="I127" s="47">
        <v>0</v>
      </c>
      <c r="J127" s="46" t="s">
        <v>234</v>
      </c>
      <c r="K127" s="46" t="s">
        <v>369</v>
      </c>
      <c r="L127" s="46" t="s">
        <v>369</v>
      </c>
      <c r="M127" s="45">
        <v>44874</v>
      </c>
      <c r="N127" s="46" t="s">
        <v>514</v>
      </c>
      <c r="O127" s="46" t="s">
        <v>366</v>
      </c>
      <c r="P127" s="47">
        <v>0</v>
      </c>
      <c r="Q127" s="46" t="s">
        <v>515</v>
      </c>
      <c r="R127" s="46" t="s">
        <v>516</v>
      </c>
      <c r="S127" s="47">
        <v>25</v>
      </c>
      <c r="T127" s="46" t="s">
        <v>517</v>
      </c>
      <c r="U127" s="47">
        <v>5</v>
      </c>
      <c r="V127" s="46" t="s">
        <v>235</v>
      </c>
      <c r="W127" s="46" t="s">
        <v>374</v>
      </c>
      <c r="X127" s="46" t="s">
        <v>234</v>
      </c>
      <c r="Y127" s="46" t="s">
        <v>375</v>
      </c>
      <c r="Z127" s="46" t="s">
        <v>376</v>
      </c>
      <c r="AA127" s="46" t="s">
        <v>377</v>
      </c>
      <c r="AB127" s="46" t="s">
        <v>409</v>
      </c>
      <c r="AC127" s="47">
        <v>125</v>
      </c>
      <c r="AD127" s="46" t="s">
        <v>379</v>
      </c>
      <c r="AE127" s="62">
        <v>44875.1368981482</v>
      </c>
      <c r="AF127" s="46" t="s">
        <v>410</v>
      </c>
      <c r="AG127" s="46" t="s">
        <v>381</v>
      </c>
      <c r="AH127" s="46" t="s">
        <v>212</v>
      </c>
      <c r="AI127" s="46" t="s">
        <v>213</v>
      </c>
      <c r="AJ127" s="46" t="s">
        <v>210</v>
      </c>
      <c r="AK127" s="46" t="s">
        <v>366</v>
      </c>
      <c r="AL127" s="46" t="s">
        <v>382</v>
      </c>
      <c r="AM127" s="46" t="s">
        <v>366</v>
      </c>
      <c r="AN127" s="46" t="s">
        <v>233</v>
      </c>
      <c r="AO127" s="46" t="s">
        <v>366</v>
      </c>
      <c r="AP127" s="46" t="s">
        <v>379</v>
      </c>
      <c r="AQ127" s="46" t="s">
        <v>379</v>
      </c>
      <c r="AR127" s="46" t="s">
        <v>411</v>
      </c>
      <c r="AS127" s="46" t="s">
        <v>366</v>
      </c>
      <c r="AT127" s="46" t="s">
        <v>366</v>
      </c>
      <c r="AU127" s="47">
        <v>0</v>
      </c>
      <c r="AV127" s="46" t="s">
        <v>366</v>
      </c>
      <c r="AW127" s="46" t="s">
        <v>366</v>
      </c>
      <c r="AX127" s="46" t="s">
        <v>366</v>
      </c>
      <c r="AY127" s="46" t="s">
        <v>1002</v>
      </c>
      <c r="AZ127" s="46" t="s">
        <v>989</v>
      </c>
      <c r="BA127" s="46" t="s">
        <v>990</v>
      </c>
      <c r="BB127" s="46" t="s">
        <v>388</v>
      </c>
      <c r="BC127" s="46" t="s">
        <v>382</v>
      </c>
      <c r="BD127" s="46" t="s">
        <v>991</v>
      </c>
      <c r="BE127" s="46" t="s">
        <v>382</v>
      </c>
      <c r="BF127" s="46" t="s">
        <v>387</v>
      </c>
      <c r="BG127" s="46" t="s">
        <v>387</v>
      </c>
      <c r="BH127" s="46" t="s">
        <v>240</v>
      </c>
      <c r="BI127" s="46" t="s">
        <v>234</v>
      </c>
      <c r="BJ127" s="46" t="s">
        <v>234</v>
      </c>
      <c r="BK127" s="46" t="s">
        <v>234</v>
      </c>
      <c r="BL127" s="46" t="s">
        <v>234</v>
      </c>
      <c r="BM127" s="46" t="s">
        <v>366</v>
      </c>
      <c r="BN127" s="46" t="s">
        <v>366</v>
      </c>
      <c r="BO127" s="46" t="s">
        <v>366</v>
      </c>
      <c r="BP127" s="46" t="s">
        <v>366</v>
      </c>
      <c r="BQ127" s="46" t="s">
        <v>366</v>
      </c>
      <c r="BR127" s="46" t="s">
        <v>366</v>
      </c>
      <c r="BS127" s="46" t="s">
        <v>522</v>
      </c>
      <c r="BT127" s="46" t="s">
        <v>382</v>
      </c>
      <c r="BU127" s="46" t="s">
        <v>523</v>
      </c>
      <c r="BV127" s="46" t="s">
        <v>382</v>
      </c>
      <c r="BW127" s="46" t="s">
        <v>523</v>
      </c>
      <c r="BX127" s="46" t="s">
        <v>382</v>
      </c>
      <c r="BY127" s="47">
        <v>17</v>
      </c>
      <c r="BZ127" s="47">
        <v>7925</v>
      </c>
      <c r="CA127" s="47">
        <v>0</v>
      </c>
      <c r="CB127" s="47">
        <v>43</v>
      </c>
      <c r="CC127" s="47">
        <v>13</v>
      </c>
      <c r="CD127" s="46" t="s">
        <v>219</v>
      </c>
      <c r="CE127" s="62">
        <v>45084.5233680556</v>
      </c>
      <c r="CF127" s="45" t="s">
        <v>389</v>
      </c>
      <c r="CG127" s="66">
        <v>45084.5204207755</v>
      </c>
      <c r="CH127" s="67">
        <v>0.520416666666667</v>
      </c>
      <c r="CI127" s="45" t="s">
        <v>389</v>
      </c>
      <c r="CJ127" s="46" t="s">
        <v>390</v>
      </c>
      <c r="CK127" s="46" t="s">
        <v>234</v>
      </c>
      <c r="CL127" s="46" t="s">
        <v>234</v>
      </c>
      <c r="CM127" s="46" t="s">
        <v>225</v>
      </c>
      <c r="CN127" s="46" t="s">
        <v>225</v>
      </c>
      <c r="CO127" s="46" t="s">
        <v>366</v>
      </c>
      <c r="CP127" s="46" t="s">
        <v>225</v>
      </c>
      <c r="CQ127" s="46" t="s">
        <v>391</v>
      </c>
      <c r="CR127" s="46" t="s">
        <v>225</v>
      </c>
      <c r="CS127" s="46" t="s">
        <v>234</v>
      </c>
      <c r="CT127" s="46" t="s">
        <v>234</v>
      </c>
      <c r="CU127" s="46" t="s">
        <v>234</v>
      </c>
      <c r="CV127" s="46" t="s">
        <v>225</v>
      </c>
      <c r="CW127" s="46" t="s">
        <v>234</v>
      </c>
      <c r="CX127" s="46" t="s">
        <v>234</v>
      </c>
      <c r="CY127" s="46" t="s">
        <v>234</v>
      </c>
      <c r="CZ127" s="46" t="s">
        <v>234</v>
      </c>
      <c r="DA127" s="46" t="s">
        <v>234</v>
      </c>
      <c r="DB127" s="46" t="s">
        <v>225</v>
      </c>
      <c r="DC127" s="46" t="s">
        <v>234</v>
      </c>
      <c r="DD127" s="46" t="s">
        <v>234</v>
      </c>
      <c r="DE127" s="46" t="s">
        <v>234</v>
      </c>
      <c r="DF127" s="46" t="s">
        <v>234</v>
      </c>
      <c r="DG127" s="46" t="s">
        <v>225</v>
      </c>
      <c r="DH127" s="46" t="s">
        <v>234</v>
      </c>
      <c r="DI127" s="46" t="s">
        <v>225</v>
      </c>
      <c r="DJ127" s="46" t="s">
        <v>225</v>
      </c>
      <c r="DK127" s="46" t="s">
        <v>225</v>
      </c>
      <c r="DL127" s="46" t="s">
        <v>382</v>
      </c>
      <c r="DM127" s="46" t="s">
        <v>382</v>
      </c>
      <c r="DN127" s="46" t="s">
        <v>382</v>
      </c>
      <c r="DO127" s="66">
        <v>45084.5204207755</v>
      </c>
      <c r="DP127" s="66">
        <v>45084.5204207755</v>
      </c>
      <c r="DQ127" s="46" t="s">
        <v>992</v>
      </c>
    </row>
    <row r="128" s="41" customFormat="1" spans="1:121">
      <c r="A128" s="43" t="s">
        <v>436</v>
      </c>
      <c r="B128" s="57">
        <v>44874</v>
      </c>
      <c r="C128" s="57">
        <v>44874</v>
      </c>
      <c r="D128" s="58" t="s">
        <v>513</v>
      </c>
      <c r="E128" s="58" t="s">
        <v>366</v>
      </c>
      <c r="F128" s="58" t="s">
        <v>367</v>
      </c>
      <c r="G128" s="58" t="s">
        <v>235</v>
      </c>
      <c r="H128" s="59">
        <v>1</v>
      </c>
      <c r="I128" s="59">
        <v>0</v>
      </c>
      <c r="J128" s="58" t="s">
        <v>234</v>
      </c>
      <c r="K128" s="58" t="s">
        <v>369</v>
      </c>
      <c r="L128" s="58" t="s">
        <v>369</v>
      </c>
      <c r="M128" s="57">
        <v>44874</v>
      </c>
      <c r="N128" s="58" t="s">
        <v>514</v>
      </c>
      <c r="O128" s="58" t="s">
        <v>366</v>
      </c>
      <c r="P128" s="59">
        <v>0</v>
      </c>
      <c r="Q128" s="58" t="s">
        <v>515</v>
      </c>
      <c r="R128" s="58" t="s">
        <v>516</v>
      </c>
      <c r="S128" s="59">
        <v>25</v>
      </c>
      <c r="T128" s="58" t="s">
        <v>517</v>
      </c>
      <c r="U128" s="59">
        <v>5</v>
      </c>
      <c r="V128" s="58" t="s">
        <v>235</v>
      </c>
      <c r="W128" s="58" t="s">
        <v>374</v>
      </c>
      <c r="X128" s="58" t="s">
        <v>234</v>
      </c>
      <c r="Y128" s="58" t="s">
        <v>375</v>
      </c>
      <c r="Z128" s="58" t="s">
        <v>376</v>
      </c>
      <c r="AA128" s="58" t="s">
        <v>377</v>
      </c>
      <c r="AB128" s="58" t="s">
        <v>409</v>
      </c>
      <c r="AC128" s="59">
        <v>125</v>
      </c>
      <c r="AD128" s="58" t="s">
        <v>379</v>
      </c>
      <c r="AE128" s="65">
        <v>44875.1368981482</v>
      </c>
      <c r="AF128" s="58" t="s">
        <v>410</v>
      </c>
      <c r="AG128" s="58" t="s">
        <v>381</v>
      </c>
      <c r="AH128" s="58" t="s">
        <v>212</v>
      </c>
      <c r="AI128" s="58" t="s">
        <v>213</v>
      </c>
      <c r="AJ128" s="58" t="s">
        <v>210</v>
      </c>
      <c r="AK128" s="58" t="s">
        <v>366</v>
      </c>
      <c r="AL128" s="58" t="s">
        <v>382</v>
      </c>
      <c r="AM128" s="58" t="s">
        <v>366</v>
      </c>
      <c r="AN128" s="58" t="s">
        <v>233</v>
      </c>
      <c r="AO128" s="58" t="s">
        <v>366</v>
      </c>
      <c r="AP128" s="58" t="s">
        <v>379</v>
      </c>
      <c r="AQ128" s="58" t="s">
        <v>379</v>
      </c>
      <c r="AR128" s="58" t="s">
        <v>411</v>
      </c>
      <c r="AS128" s="58" t="s">
        <v>366</v>
      </c>
      <c r="AT128" s="58" t="s">
        <v>366</v>
      </c>
      <c r="AU128" s="59">
        <v>0</v>
      </c>
      <c r="AV128" s="58" t="s">
        <v>366</v>
      </c>
      <c r="AW128" s="58" t="s">
        <v>366</v>
      </c>
      <c r="AX128" s="58" t="s">
        <v>366</v>
      </c>
      <c r="AY128" s="58" t="s">
        <v>1002</v>
      </c>
      <c r="AZ128" s="58" t="s">
        <v>989</v>
      </c>
      <c r="BA128" s="58" t="s">
        <v>990</v>
      </c>
      <c r="BB128" s="58" t="s">
        <v>388</v>
      </c>
      <c r="BC128" s="58" t="s">
        <v>382</v>
      </c>
      <c r="BD128" s="58" t="s">
        <v>991</v>
      </c>
      <c r="BE128" s="58" t="s">
        <v>382</v>
      </c>
      <c r="BF128" s="58" t="s">
        <v>387</v>
      </c>
      <c r="BG128" s="58" t="s">
        <v>387</v>
      </c>
      <c r="BH128" s="58" t="s">
        <v>240</v>
      </c>
      <c r="BI128" s="58" t="s">
        <v>234</v>
      </c>
      <c r="BJ128" s="58" t="s">
        <v>234</v>
      </c>
      <c r="BK128" s="58" t="s">
        <v>234</v>
      </c>
      <c r="BL128" s="58" t="s">
        <v>225</v>
      </c>
      <c r="BM128" s="58" t="s">
        <v>366</v>
      </c>
      <c r="BN128" s="58" t="s">
        <v>366</v>
      </c>
      <c r="BO128" s="58" t="s">
        <v>366</v>
      </c>
      <c r="BP128" s="58" t="s">
        <v>366</v>
      </c>
      <c r="BQ128" s="58" t="s">
        <v>366</v>
      </c>
      <c r="BR128" s="58" t="s">
        <v>366</v>
      </c>
      <c r="BS128" s="58" t="s">
        <v>522</v>
      </c>
      <c r="BT128" s="58" t="s">
        <v>382</v>
      </c>
      <c r="BU128" s="58" t="s">
        <v>523</v>
      </c>
      <c r="BV128" s="58" t="s">
        <v>382</v>
      </c>
      <c r="BW128" s="58" t="s">
        <v>523</v>
      </c>
      <c r="BX128" s="58" t="s">
        <v>382</v>
      </c>
      <c r="BY128" s="59">
        <v>17</v>
      </c>
      <c r="BZ128" s="59">
        <v>7925</v>
      </c>
      <c r="CA128" s="59">
        <v>0</v>
      </c>
      <c r="CB128" s="59">
        <v>43</v>
      </c>
      <c r="CC128" s="59">
        <v>13</v>
      </c>
      <c r="CD128" s="58" t="s">
        <v>219</v>
      </c>
      <c r="CE128" s="65">
        <v>45084.5233680556</v>
      </c>
      <c r="CF128" s="57" t="s">
        <v>389</v>
      </c>
      <c r="CG128" s="72">
        <v>45084.5459478588</v>
      </c>
      <c r="CH128" s="73">
        <v>0.520416666666667</v>
      </c>
      <c r="CI128" s="57" t="s">
        <v>389</v>
      </c>
      <c r="CJ128" s="58" t="s">
        <v>390</v>
      </c>
      <c r="CK128" s="58" t="s">
        <v>234</v>
      </c>
      <c r="CL128" s="58" t="s">
        <v>234</v>
      </c>
      <c r="CM128" s="58" t="s">
        <v>225</v>
      </c>
      <c r="CN128" s="58" t="s">
        <v>225</v>
      </c>
      <c r="CO128" s="58" t="s">
        <v>366</v>
      </c>
      <c r="CP128" s="58" t="s">
        <v>225</v>
      </c>
      <c r="CQ128" s="58" t="s">
        <v>432</v>
      </c>
      <c r="CR128" s="58" t="s">
        <v>225</v>
      </c>
      <c r="CS128" s="58" t="s">
        <v>234</v>
      </c>
      <c r="CT128" s="58" t="s">
        <v>234</v>
      </c>
      <c r="CU128" s="58" t="s">
        <v>234</v>
      </c>
      <c r="CV128" s="58" t="s">
        <v>225</v>
      </c>
      <c r="CW128" s="58" t="s">
        <v>234</v>
      </c>
      <c r="CX128" s="58" t="s">
        <v>234</v>
      </c>
      <c r="CY128" s="58" t="s">
        <v>234</v>
      </c>
      <c r="CZ128" s="58" t="s">
        <v>234</v>
      </c>
      <c r="DA128" s="58" t="s">
        <v>234</v>
      </c>
      <c r="DB128" s="58" t="s">
        <v>225</v>
      </c>
      <c r="DC128" s="58" t="s">
        <v>234</v>
      </c>
      <c r="DD128" s="58" t="s">
        <v>234</v>
      </c>
      <c r="DE128" s="58" t="s">
        <v>234</v>
      </c>
      <c r="DF128" s="58" t="s">
        <v>234</v>
      </c>
      <c r="DG128" s="58" t="s">
        <v>225</v>
      </c>
      <c r="DH128" s="58" t="s">
        <v>234</v>
      </c>
      <c r="DI128" s="58" t="s">
        <v>225</v>
      </c>
      <c r="DJ128" s="58" t="s">
        <v>225</v>
      </c>
      <c r="DK128" s="58" t="s">
        <v>225</v>
      </c>
      <c r="DL128" s="58" t="s">
        <v>382</v>
      </c>
      <c r="DM128" s="58" t="s">
        <v>382</v>
      </c>
      <c r="DN128" s="58" t="s">
        <v>382</v>
      </c>
      <c r="DO128" s="72">
        <v>45084.5459478588</v>
      </c>
      <c r="DP128" s="72">
        <v>45084.5204207755</v>
      </c>
      <c r="DQ128" s="58" t="s">
        <v>992</v>
      </c>
    </row>
    <row r="129" s="41" customFormat="1" spans="1:121">
      <c r="A129" s="43"/>
      <c r="B129" s="61" t="str">
        <f t="shared" ref="B129:BM129" si="6">IF(B127&lt;&gt;B128,"差異あり","")</f>
        <v/>
      </c>
      <c r="C129" s="61" t="str">
        <f t="shared" si="6"/>
        <v/>
      </c>
      <c r="D129" s="61" t="str">
        <f t="shared" si="6"/>
        <v/>
      </c>
      <c r="E129" s="61" t="str">
        <f t="shared" si="6"/>
        <v/>
      </c>
      <c r="F129" s="61" t="str">
        <f t="shared" si="6"/>
        <v/>
      </c>
      <c r="G129" s="61" t="str">
        <f t="shared" si="6"/>
        <v/>
      </c>
      <c r="H129" s="61" t="str">
        <f t="shared" si="6"/>
        <v/>
      </c>
      <c r="I129" s="61" t="str">
        <f t="shared" si="6"/>
        <v/>
      </c>
      <c r="J129" s="61" t="str">
        <f t="shared" si="6"/>
        <v/>
      </c>
      <c r="K129" s="61" t="str">
        <f t="shared" si="6"/>
        <v/>
      </c>
      <c r="L129" s="61" t="str">
        <f t="shared" si="6"/>
        <v/>
      </c>
      <c r="M129" s="61" t="str">
        <f t="shared" si="6"/>
        <v/>
      </c>
      <c r="N129" s="61" t="str">
        <f t="shared" si="6"/>
        <v/>
      </c>
      <c r="O129" s="61" t="str">
        <f t="shared" si="6"/>
        <v/>
      </c>
      <c r="P129" s="61" t="str">
        <f t="shared" si="6"/>
        <v/>
      </c>
      <c r="Q129" s="61" t="str">
        <f t="shared" si="6"/>
        <v/>
      </c>
      <c r="R129" s="61" t="str">
        <f t="shared" si="6"/>
        <v/>
      </c>
      <c r="S129" s="61" t="str">
        <f t="shared" si="6"/>
        <v/>
      </c>
      <c r="T129" s="61" t="str">
        <f t="shared" si="6"/>
        <v/>
      </c>
      <c r="U129" s="61" t="str">
        <f t="shared" si="6"/>
        <v/>
      </c>
      <c r="V129" s="61" t="str">
        <f t="shared" si="6"/>
        <v/>
      </c>
      <c r="W129" s="61" t="str">
        <f t="shared" si="6"/>
        <v/>
      </c>
      <c r="X129" s="61" t="str">
        <f t="shared" si="6"/>
        <v/>
      </c>
      <c r="Y129" s="61" t="str">
        <f t="shared" si="6"/>
        <v/>
      </c>
      <c r="Z129" s="61" t="str">
        <f t="shared" si="6"/>
        <v/>
      </c>
      <c r="AA129" s="61" t="str">
        <f t="shared" si="6"/>
        <v/>
      </c>
      <c r="AB129" s="61" t="str">
        <f t="shared" si="6"/>
        <v/>
      </c>
      <c r="AC129" s="61" t="str">
        <f t="shared" si="6"/>
        <v/>
      </c>
      <c r="AD129" s="61" t="str">
        <f t="shared" si="6"/>
        <v/>
      </c>
      <c r="AE129" s="61" t="str">
        <f t="shared" si="6"/>
        <v/>
      </c>
      <c r="AF129" s="61" t="str">
        <f t="shared" si="6"/>
        <v/>
      </c>
      <c r="AG129" s="61" t="str">
        <f t="shared" si="6"/>
        <v/>
      </c>
      <c r="AH129" s="61" t="str">
        <f t="shared" si="6"/>
        <v/>
      </c>
      <c r="AI129" s="61" t="str">
        <f t="shared" si="6"/>
        <v/>
      </c>
      <c r="AJ129" s="61" t="str">
        <f t="shared" si="6"/>
        <v/>
      </c>
      <c r="AK129" s="61" t="str">
        <f t="shared" si="6"/>
        <v/>
      </c>
      <c r="AL129" s="61" t="str">
        <f t="shared" si="6"/>
        <v/>
      </c>
      <c r="AM129" s="61" t="str">
        <f t="shared" si="6"/>
        <v/>
      </c>
      <c r="AN129" s="61" t="str">
        <f t="shared" si="6"/>
        <v/>
      </c>
      <c r="AO129" s="61" t="str">
        <f t="shared" si="6"/>
        <v/>
      </c>
      <c r="AP129" s="61" t="str">
        <f t="shared" si="6"/>
        <v/>
      </c>
      <c r="AQ129" s="61" t="str">
        <f t="shared" si="6"/>
        <v/>
      </c>
      <c r="AR129" s="61" t="str">
        <f t="shared" si="6"/>
        <v/>
      </c>
      <c r="AS129" s="61" t="str">
        <f t="shared" si="6"/>
        <v/>
      </c>
      <c r="AT129" s="61" t="str">
        <f t="shared" si="6"/>
        <v/>
      </c>
      <c r="AU129" s="61" t="str">
        <f t="shared" si="6"/>
        <v/>
      </c>
      <c r="AV129" s="61" t="str">
        <f t="shared" si="6"/>
        <v/>
      </c>
      <c r="AW129" s="61" t="str">
        <f t="shared" si="6"/>
        <v/>
      </c>
      <c r="AX129" s="61" t="str">
        <f t="shared" si="6"/>
        <v/>
      </c>
      <c r="AY129" s="61" t="str">
        <f t="shared" si="6"/>
        <v/>
      </c>
      <c r="AZ129" s="61" t="str">
        <f t="shared" si="6"/>
        <v/>
      </c>
      <c r="BA129" s="61" t="str">
        <f t="shared" si="6"/>
        <v/>
      </c>
      <c r="BB129" s="61" t="str">
        <f t="shared" si="6"/>
        <v/>
      </c>
      <c r="BC129" s="61" t="str">
        <f t="shared" si="6"/>
        <v/>
      </c>
      <c r="BD129" s="61" t="str">
        <f t="shared" si="6"/>
        <v/>
      </c>
      <c r="BE129" s="61" t="str">
        <f t="shared" si="6"/>
        <v/>
      </c>
      <c r="BF129" s="61" t="str">
        <f t="shared" si="6"/>
        <v/>
      </c>
      <c r="BG129" s="61" t="str">
        <f t="shared" si="6"/>
        <v/>
      </c>
      <c r="BH129" s="61" t="str">
        <f t="shared" si="6"/>
        <v/>
      </c>
      <c r="BI129" s="61" t="str">
        <f t="shared" si="6"/>
        <v/>
      </c>
      <c r="BJ129" s="61" t="str">
        <f t="shared" si="6"/>
        <v/>
      </c>
      <c r="BK129" s="61" t="str">
        <f t="shared" si="6"/>
        <v/>
      </c>
      <c r="BL129" s="61" t="str">
        <f t="shared" si="6"/>
        <v>差異あり</v>
      </c>
      <c r="BM129" s="61" t="str">
        <f t="shared" si="6"/>
        <v/>
      </c>
      <c r="BN129" s="61" t="str">
        <f t="shared" ref="BN129:DQ129" si="7">IF(BN127&lt;&gt;BN128,"差異あり","")</f>
        <v/>
      </c>
      <c r="BO129" s="61" t="str">
        <f t="shared" si="7"/>
        <v/>
      </c>
      <c r="BP129" s="61" t="str">
        <f t="shared" si="7"/>
        <v/>
      </c>
      <c r="BQ129" s="61" t="str">
        <f t="shared" si="7"/>
        <v/>
      </c>
      <c r="BR129" s="61" t="str">
        <f t="shared" si="7"/>
        <v/>
      </c>
      <c r="BS129" s="61" t="str">
        <f t="shared" si="7"/>
        <v/>
      </c>
      <c r="BT129" s="61" t="str">
        <f t="shared" si="7"/>
        <v/>
      </c>
      <c r="BU129" s="61" t="str">
        <f t="shared" si="7"/>
        <v/>
      </c>
      <c r="BV129" s="61" t="str">
        <f t="shared" si="7"/>
        <v/>
      </c>
      <c r="BW129" s="61" t="str">
        <f t="shared" si="7"/>
        <v/>
      </c>
      <c r="BX129" s="61" t="str">
        <f t="shared" si="7"/>
        <v/>
      </c>
      <c r="BY129" s="61" t="str">
        <f t="shared" si="7"/>
        <v/>
      </c>
      <c r="BZ129" s="61" t="str">
        <f t="shared" si="7"/>
        <v/>
      </c>
      <c r="CA129" s="61" t="str">
        <f t="shared" si="7"/>
        <v/>
      </c>
      <c r="CB129" s="61" t="str">
        <f t="shared" si="7"/>
        <v/>
      </c>
      <c r="CC129" s="61" t="str">
        <f t="shared" si="7"/>
        <v/>
      </c>
      <c r="CD129" s="61" t="str">
        <f t="shared" si="7"/>
        <v/>
      </c>
      <c r="CE129" s="61" t="str">
        <f t="shared" si="7"/>
        <v/>
      </c>
      <c r="CF129" s="61" t="str">
        <f t="shared" si="7"/>
        <v/>
      </c>
      <c r="CG129" s="61" t="str">
        <f t="shared" si="7"/>
        <v>差異あり</v>
      </c>
      <c r="CH129" s="61" t="str">
        <f t="shared" si="7"/>
        <v/>
      </c>
      <c r="CI129" s="61" t="str">
        <f t="shared" si="7"/>
        <v/>
      </c>
      <c r="CJ129" s="61" t="str">
        <f t="shared" si="7"/>
        <v/>
      </c>
      <c r="CK129" s="61" t="str">
        <f t="shared" si="7"/>
        <v/>
      </c>
      <c r="CL129" s="61" t="str">
        <f t="shared" si="7"/>
        <v/>
      </c>
      <c r="CM129" s="61" t="str">
        <f t="shared" si="7"/>
        <v/>
      </c>
      <c r="CN129" s="61" t="str">
        <f t="shared" si="7"/>
        <v/>
      </c>
      <c r="CO129" s="61" t="str">
        <f t="shared" si="7"/>
        <v/>
      </c>
      <c r="CP129" s="61" t="str">
        <f t="shared" si="7"/>
        <v/>
      </c>
      <c r="CQ129" s="61" t="str">
        <f t="shared" si="7"/>
        <v>差異あり</v>
      </c>
      <c r="CR129" s="61" t="str">
        <f t="shared" si="7"/>
        <v/>
      </c>
      <c r="CS129" s="61" t="str">
        <f t="shared" si="7"/>
        <v/>
      </c>
      <c r="CT129" s="61" t="str">
        <f t="shared" si="7"/>
        <v/>
      </c>
      <c r="CU129" s="61" t="str">
        <f t="shared" si="7"/>
        <v/>
      </c>
      <c r="CV129" s="61" t="str">
        <f t="shared" si="7"/>
        <v/>
      </c>
      <c r="CW129" s="61" t="str">
        <f t="shared" si="7"/>
        <v/>
      </c>
      <c r="CX129" s="61" t="str">
        <f t="shared" si="7"/>
        <v/>
      </c>
      <c r="CY129" s="61" t="str">
        <f t="shared" si="7"/>
        <v/>
      </c>
      <c r="CZ129" s="61" t="str">
        <f t="shared" si="7"/>
        <v/>
      </c>
      <c r="DA129" s="61" t="str">
        <f t="shared" si="7"/>
        <v/>
      </c>
      <c r="DB129" s="61" t="str">
        <f t="shared" si="7"/>
        <v/>
      </c>
      <c r="DC129" s="61" t="str">
        <f t="shared" si="7"/>
        <v/>
      </c>
      <c r="DD129" s="61" t="str">
        <f t="shared" si="7"/>
        <v/>
      </c>
      <c r="DE129" s="61" t="str">
        <f t="shared" si="7"/>
        <v/>
      </c>
      <c r="DF129" s="61" t="str">
        <f t="shared" si="7"/>
        <v/>
      </c>
      <c r="DG129" s="61" t="str">
        <f t="shared" si="7"/>
        <v/>
      </c>
      <c r="DH129" s="61" t="str">
        <f t="shared" si="7"/>
        <v/>
      </c>
      <c r="DI129" s="61" t="str">
        <f t="shared" si="7"/>
        <v/>
      </c>
      <c r="DJ129" s="61" t="str">
        <f t="shared" si="7"/>
        <v/>
      </c>
      <c r="DK129" s="61" t="str">
        <f t="shared" si="7"/>
        <v/>
      </c>
      <c r="DL129" s="61" t="str">
        <f t="shared" si="7"/>
        <v/>
      </c>
      <c r="DM129" s="61" t="str">
        <f t="shared" si="7"/>
        <v/>
      </c>
      <c r="DN129" s="61" t="str">
        <f t="shared" si="7"/>
        <v/>
      </c>
      <c r="DO129" s="61" t="str">
        <f t="shared" si="7"/>
        <v>差異あり</v>
      </c>
      <c r="DP129" s="61" t="str">
        <f t="shared" si="7"/>
        <v/>
      </c>
      <c r="DQ129" s="61" t="str">
        <f t="shared" si="7"/>
        <v/>
      </c>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spans="1:122">
      <c r="A131" s="43"/>
      <c r="B131" s="41" t="s">
        <v>559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ht="27" spans="1:121">
      <c r="A132" s="43"/>
      <c r="B132" s="60" t="s">
        <v>249</v>
      </c>
      <c r="C132" s="60" t="s">
        <v>250</v>
      </c>
      <c r="D132" s="60" t="s">
        <v>251</v>
      </c>
      <c r="E132" s="60" t="s">
        <v>252</v>
      </c>
      <c r="F132" s="60" t="s">
        <v>253</v>
      </c>
      <c r="G132" s="60" t="s">
        <v>156</v>
      </c>
      <c r="H132" s="60" t="s">
        <v>254</v>
      </c>
      <c r="I132" s="60" t="s">
        <v>255</v>
      </c>
      <c r="J132" s="60" t="s">
        <v>256</v>
      </c>
      <c r="K132" s="60" t="s">
        <v>257</v>
      </c>
      <c r="L132" s="60" t="s">
        <v>258</v>
      </c>
      <c r="M132" s="60" t="s">
        <v>259</v>
      </c>
      <c r="N132" s="60" t="s">
        <v>260</v>
      </c>
      <c r="O132" s="60" t="s">
        <v>261</v>
      </c>
      <c r="P132" s="60" t="s">
        <v>262</v>
      </c>
      <c r="Q132" s="60" t="s">
        <v>263</v>
      </c>
      <c r="R132" s="60" t="s">
        <v>264</v>
      </c>
      <c r="S132" s="60" t="s">
        <v>265</v>
      </c>
      <c r="T132" s="60" t="s">
        <v>266</v>
      </c>
      <c r="U132" s="60" t="s">
        <v>267</v>
      </c>
      <c r="V132" s="60" t="s">
        <v>268</v>
      </c>
      <c r="W132" s="60" t="s">
        <v>269</v>
      </c>
      <c r="X132" s="60" t="s">
        <v>270</v>
      </c>
      <c r="Y132" s="60" t="s">
        <v>271</v>
      </c>
      <c r="Z132" s="60" t="s">
        <v>272</v>
      </c>
      <c r="AA132" s="60" t="s">
        <v>273</v>
      </c>
      <c r="AB132" s="60" t="s">
        <v>274</v>
      </c>
      <c r="AC132" s="60" t="s">
        <v>275</v>
      </c>
      <c r="AD132" s="60" t="s">
        <v>276</v>
      </c>
      <c r="AE132" s="60" t="s">
        <v>277</v>
      </c>
      <c r="AF132" s="60" t="s">
        <v>278</v>
      </c>
      <c r="AG132" s="60" t="s">
        <v>279</v>
      </c>
      <c r="AH132" s="60" t="s">
        <v>159</v>
      </c>
      <c r="AI132" s="60" t="s">
        <v>280</v>
      </c>
      <c r="AJ132" s="60" t="s">
        <v>157</v>
      </c>
      <c r="AK132" s="60" t="s">
        <v>281</v>
      </c>
      <c r="AL132" s="60" t="s">
        <v>282</v>
      </c>
      <c r="AM132" s="60" t="s">
        <v>283</v>
      </c>
      <c r="AN132" s="60" t="s">
        <v>284</v>
      </c>
      <c r="AO132" s="60" t="s">
        <v>285</v>
      </c>
      <c r="AP132" s="60" t="s">
        <v>286</v>
      </c>
      <c r="AQ132" s="60" t="s">
        <v>287</v>
      </c>
      <c r="AR132" s="60" t="s">
        <v>288</v>
      </c>
      <c r="AS132" s="60" t="s">
        <v>289</v>
      </c>
      <c r="AT132" s="60" t="s">
        <v>290</v>
      </c>
      <c r="AU132" s="60" t="s">
        <v>291</v>
      </c>
      <c r="AV132" s="60" t="s">
        <v>292</v>
      </c>
      <c r="AW132" s="60" t="s">
        <v>293</v>
      </c>
      <c r="AX132" s="60" t="s">
        <v>294</v>
      </c>
      <c r="AY132" s="60" t="s">
        <v>295</v>
      </c>
      <c r="AZ132" s="60" t="s">
        <v>296</v>
      </c>
      <c r="BA132" s="60" t="s">
        <v>297</v>
      </c>
      <c r="BB132" s="60" t="s">
        <v>298</v>
      </c>
      <c r="BC132" s="60" t="s">
        <v>299</v>
      </c>
      <c r="BD132" s="60" t="s">
        <v>300</v>
      </c>
      <c r="BE132" s="60" t="s">
        <v>301</v>
      </c>
      <c r="BF132" s="60" t="s">
        <v>302</v>
      </c>
      <c r="BG132" s="60" t="s">
        <v>303</v>
      </c>
      <c r="BH132" s="60" t="s">
        <v>304</v>
      </c>
      <c r="BI132" s="60" t="s">
        <v>305</v>
      </c>
      <c r="BJ132" s="60" t="s">
        <v>306</v>
      </c>
      <c r="BK132" s="60" t="s">
        <v>307</v>
      </c>
      <c r="BL132" s="60" t="s">
        <v>308</v>
      </c>
      <c r="BM132" s="60" t="s">
        <v>309</v>
      </c>
      <c r="BN132" s="60" t="s">
        <v>310</v>
      </c>
      <c r="BO132" s="60" t="s">
        <v>311</v>
      </c>
      <c r="BP132" s="60" t="s">
        <v>312</v>
      </c>
      <c r="BQ132" s="60" t="s">
        <v>313</v>
      </c>
      <c r="BR132" s="60" t="s">
        <v>314</v>
      </c>
      <c r="BS132" s="60" t="s">
        <v>315</v>
      </c>
      <c r="BT132" s="60" t="s">
        <v>316</v>
      </c>
      <c r="BU132" s="60" t="s">
        <v>317</v>
      </c>
      <c r="BV132" s="60" t="s">
        <v>318</v>
      </c>
      <c r="BW132" s="60" t="s">
        <v>319</v>
      </c>
      <c r="BX132" s="60" t="s">
        <v>320</v>
      </c>
      <c r="BY132" s="60" t="s">
        <v>321</v>
      </c>
      <c r="BZ132" s="60" t="s">
        <v>322</v>
      </c>
      <c r="CA132" s="60" t="s">
        <v>323</v>
      </c>
      <c r="CB132" s="60" t="s">
        <v>324</v>
      </c>
      <c r="CC132" s="60" t="s">
        <v>325</v>
      </c>
      <c r="CD132" s="60" t="s">
        <v>326</v>
      </c>
      <c r="CE132" s="60" t="s">
        <v>327</v>
      </c>
      <c r="CF132" s="60" t="s">
        <v>328</v>
      </c>
      <c r="CG132" s="60" t="s">
        <v>329</v>
      </c>
      <c r="CH132" s="60" t="s">
        <v>330</v>
      </c>
      <c r="CI132" s="60" t="s">
        <v>331</v>
      </c>
      <c r="CJ132" s="60" t="s">
        <v>332</v>
      </c>
      <c r="CK132" s="60" t="s">
        <v>333</v>
      </c>
      <c r="CL132" s="60" t="s">
        <v>334</v>
      </c>
      <c r="CM132" s="60" t="s">
        <v>335</v>
      </c>
      <c r="CN132" s="60" t="s">
        <v>336</v>
      </c>
      <c r="CO132" s="60" t="s">
        <v>337</v>
      </c>
      <c r="CP132" s="60" t="s">
        <v>338</v>
      </c>
      <c r="CQ132" s="60" t="s">
        <v>339</v>
      </c>
      <c r="CR132" s="60" t="s">
        <v>340</v>
      </c>
      <c r="CS132" s="60" t="s">
        <v>341</v>
      </c>
      <c r="CT132" s="60" t="s">
        <v>342</v>
      </c>
      <c r="CU132" s="60" t="s">
        <v>343</v>
      </c>
      <c r="CV132" s="60" t="s">
        <v>344</v>
      </c>
      <c r="CW132" s="60" t="s">
        <v>345</v>
      </c>
      <c r="CX132" s="60" t="s">
        <v>346</v>
      </c>
      <c r="CY132" s="60" t="s">
        <v>347</v>
      </c>
      <c r="CZ132" s="60" t="s">
        <v>348</v>
      </c>
      <c r="DA132" s="60" t="s">
        <v>349</v>
      </c>
      <c r="DB132" s="60" t="s">
        <v>350</v>
      </c>
      <c r="DC132" s="60" t="s">
        <v>351</v>
      </c>
      <c r="DD132" s="60" t="s">
        <v>352</v>
      </c>
      <c r="DE132" s="60" t="s">
        <v>353</v>
      </c>
      <c r="DF132" s="60" t="s">
        <v>354</v>
      </c>
      <c r="DG132" s="60" t="s">
        <v>355</v>
      </c>
      <c r="DH132" s="60" t="s">
        <v>356</v>
      </c>
      <c r="DI132" s="60" t="s">
        <v>357</v>
      </c>
      <c r="DJ132" s="60" t="s">
        <v>358</v>
      </c>
      <c r="DK132" s="60" t="s">
        <v>359</v>
      </c>
      <c r="DL132" s="60" t="s">
        <v>360</v>
      </c>
      <c r="DM132" s="60" t="s">
        <v>361</v>
      </c>
      <c r="DN132" s="60" t="s">
        <v>362</v>
      </c>
      <c r="DO132" s="60" t="s">
        <v>208</v>
      </c>
      <c r="DP132" s="60" t="s">
        <v>363</v>
      </c>
      <c r="DQ132" s="60" t="s">
        <v>364</v>
      </c>
    </row>
    <row r="133" s="41" customFormat="1" spans="1:121">
      <c r="A133" s="43" t="s">
        <v>435</v>
      </c>
      <c r="B133" s="45">
        <v>44874</v>
      </c>
      <c r="C133" s="45">
        <v>44874</v>
      </c>
      <c r="D133" s="46" t="s">
        <v>513</v>
      </c>
      <c r="E133" s="46" t="s">
        <v>366</v>
      </c>
      <c r="F133" s="46" t="s">
        <v>367</v>
      </c>
      <c r="G133" s="46" t="s">
        <v>242</v>
      </c>
      <c r="H133" s="47">
        <v>1</v>
      </c>
      <c r="I133" s="47">
        <v>0</v>
      </c>
      <c r="J133" s="46" t="s">
        <v>234</v>
      </c>
      <c r="K133" s="46" t="s">
        <v>369</v>
      </c>
      <c r="L133" s="46" t="s">
        <v>369</v>
      </c>
      <c r="M133" s="45">
        <v>44874</v>
      </c>
      <c r="N133" s="46" t="s">
        <v>514</v>
      </c>
      <c r="O133" s="46" t="s">
        <v>366</v>
      </c>
      <c r="P133" s="47">
        <v>0</v>
      </c>
      <c r="Q133" s="46" t="s">
        <v>515</v>
      </c>
      <c r="R133" s="46" t="s">
        <v>516</v>
      </c>
      <c r="S133" s="47">
        <v>25</v>
      </c>
      <c r="T133" s="46" t="s">
        <v>517</v>
      </c>
      <c r="U133" s="47">
        <v>5</v>
      </c>
      <c r="V133" s="46" t="s">
        <v>242</v>
      </c>
      <c r="W133" s="46" t="s">
        <v>374</v>
      </c>
      <c r="X133" s="46" t="s">
        <v>234</v>
      </c>
      <c r="Y133" s="46" t="s">
        <v>375</v>
      </c>
      <c r="Z133" s="46" t="s">
        <v>376</v>
      </c>
      <c r="AA133" s="46" t="s">
        <v>377</v>
      </c>
      <c r="AB133" s="46" t="s">
        <v>409</v>
      </c>
      <c r="AC133" s="47">
        <v>125</v>
      </c>
      <c r="AD133" s="46" t="s">
        <v>379</v>
      </c>
      <c r="AE133" s="62">
        <v>44875.1368981482</v>
      </c>
      <c r="AF133" s="46" t="s">
        <v>410</v>
      </c>
      <c r="AG133" s="46" t="s">
        <v>381</v>
      </c>
      <c r="AH133" s="46" t="s">
        <v>212</v>
      </c>
      <c r="AI133" s="46" t="s">
        <v>213</v>
      </c>
      <c r="AJ133" s="46" t="s">
        <v>210</v>
      </c>
      <c r="AK133" s="46" t="s">
        <v>366</v>
      </c>
      <c r="AL133" s="46" t="s">
        <v>382</v>
      </c>
      <c r="AM133" s="46" t="s">
        <v>366</v>
      </c>
      <c r="AN133" s="46" t="s">
        <v>233</v>
      </c>
      <c r="AO133" s="46" t="s">
        <v>366</v>
      </c>
      <c r="AP133" s="46" t="s">
        <v>379</v>
      </c>
      <c r="AQ133" s="46" t="s">
        <v>379</v>
      </c>
      <c r="AR133" s="46" t="s">
        <v>411</v>
      </c>
      <c r="AS133" s="46" t="s">
        <v>366</v>
      </c>
      <c r="AT133" s="46" t="s">
        <v>366</v>
      </c>
      <c r="AU133" s="47">
        <v>0</v>
      </c>
      <c r="AV133" s="46" t="s">
        <v>366</v>
      </c>
      <c r="AW133" s="46" t="s">
        <v>366</v>
      </c>
      <c r="AX133" s="46" t="s">
        <v>366</v>
      </c>
      <c r="AY133" s="46" t="s">
        <v>1002</v>
      </c>
      <c r="AZ133" s="46" t="s">
        <v>989</v>
      </c>
      <c r="BA133" s="46" t="s">
        <v>990</v>
      </c>
      <c r="BB133" s="46" t="s">
        <v>388</v>
      </c>
      <c r="BC133" s="46" t="s">
        <v>382</v>
      </c>
      <c r="BD133" s="46" t="s">
        <v>991</v>
      </c>
      <c r="BE133" s="46" t="s">
        <v>382</v>
      </c>
      <c r="BF133" s="46" t="s">
        <v>528</v>
      </c>
      <c r="BG133" s="46" t="s">
        <v>387</v>
      </c>
      <c r="BH133" s="46" t="s">
        <v>240</v>
      </c>
      <c r="BI133" s="46" t="s">
        <v>234</v>
      </c>
      <c r="BJ133" s="46" t="s">
        <v>234</v>
      </c>
      <c r="BK133" s="46" t="s">
        <v>234</v>
      </c>
      <c r="BL133" s="46" t="s">
        <v>234</v>
      </c>
      <c r="BM133" s="46" t="s">
        <v>366</v>
      </c>
      <c r="BN133" s="46" t="s">
        <v>366</v>
      </c>
      <c r="BO133" s="46" t="s">
        <v>366</v>
      </c>
      <c r="BP133" s="46" t="s">
        <v>366</v>
      </c>
      <c r="BQ133" s="46" t="s">
        <v>366</v>
      </c>
      <c r="BR133" s="46" t="s">
        <v>366</v>
      </c>
      <c r="BS133" s="46" t="s">
        <v>522</v>
      </c>
      <c r="BT133" s="46" t="s">
        <v>382</v>
      </c>
      <c r="BU133" s="46" t="s">
        <v>523</v>
      </c>
      <c r="BV133" s="46" t="s">
        <v>382</v>
      </c>
      <c r="BW133" s="46" t="s">
        <v>523</v>
      </c>
      <c r="BX133" s="46" t="s">
        <v>382</v>
      </c>
      <c r="BY133" s="47">
        <v>17</v>
      </c>
      <c r="BZ133" s="47">
        <v>7925</v>
      </c>
      <c r="CA133" s="47">
        <v>0</v>
      </c>
      <c r="CB133" s="47">
        <v>43</v>
      </c>
      <c r="CC133" s="47">
        <v>13</v>
      </c>
      <c r="CD133" s="46" t="s">
        <v>219</v>
      </c>
      <c r="CE133" s="62">
        <v>45084.5233680556</v>
      </c>
      <c r="CF133" s="45" t="s">
        <v>389</v>
      </c>
      <c r="CG133" s="66">
        <v>45084.5204207755</v>
      </c>
      <c r="CH133" s="67">
        <v>0.520416666666667</v>
      </c>
      <c r="CI133" s="45" t="s">
        <v>389</v>
      </c>
      <c r="CJ133" s="46" t="s">
        <v>390</v>
      </c>
      <c r="CK133" s="46" t="s">
        <v>234</v>
      </c>
      <c r="CL133" s="46" t="s">
        <v>234</v>
      </c>
      <c r="CM133" s="46" t="s">
        <v>225</v>
      </c>
      <c r="CN133" s="46" t="s">
        <v>225</v>
      </c>
      <c r="CO133" s="46" t="s">
        <v>366</v>
      </c>
      <c r="CP133" s="46" t="s">
        <v>225</v>
      </c>
      <c r="CQ133" s="46" t="s">
        <v>391</v>
      </c>
      <c r="CR133" s="46" t="s">
        <v>225</v>
      </c>
      <c r="CS133" s="46" t="s">
        <v>234</v>
      </c>
      <c r="CT133" s="46" t="s">
        <v>234</v>
      </c>
      <c r="CU133" s="46" t="s">
        <v>234</v>
      </c>
      <c r="CV133" s="46" t="s">
        <v>225</v>
      </c>
      <c r="CW133" s="46" t="s">
        <v>234</v>
      </c>
      <c r="CX133" s="46" t="s">
        <v>234</v>
      </c>
      <c r="CY133" s="46" t="s">
        <v>234</v>
      </c>
      <c r="CZ133" s="46" t="s">
        <v>234</v>
      </c>
      <c r="DA133" s="46" t="s">
        <v>234</v>
      </c>
      <c r="DB133" s="46" t="s">
        <v>225</v>
      </c>
      <c r="DC133" s="46" t="s">
        <v>234</v>
      </c>
      <c r="DD133" s="46" t="s">
        <v>234</v>
      </c>
      <c r="DE133" s="46" t="s">
        <v>234</v>
      </c>
      <c r="DF133" s="46" t="s">
        <v>234</v>
      </c>
      <c r="DG133" s="46" t="s">
        <v>225</v>
      </c>
      <c r="DH133" s="46" t="s">
        <v>234</v>
      </c>
      <c r="DI133" s="46" t="s">
        <v>225</v>
      </c>
      <c r="DJ133" s="46" t="s">
        <v>225</v>
      </c>
      <c r="DK133" s="46" t="s">
        <v>225</v>
      </c>
      <c r="DL133" s="46" t="s">
        <v>382</v>
      </c>
      <c r="DM133" s="46" t="s">
        <v>382</v>
      </c>
      <c r="DN133" s="46" t="s">
        <v>382</v>
      </c>
      <c r="DO133" s="66">
        <v>45084.5204207755</v>
      </c>
      <c r="DP133" s="66">
        <v>45084.5204207755</v>
      </c>
      <c r="DQ133" s="46" t="s">
        <v>992</v>
      </c>
    </row>
    <row r="134" s="41" customFormat="1" spans="1:121">
      <c r="A134" s="43" t="s">
        <v>436</v>
      </c>
      <c r="B134" s="57">
        <v>44874</v>
      </c>
      <c r="C134" s="57">
        <v>44874</v>
      </c>
      <c r="D134" s="58" t="s">
        <v>513</v>
      </c>
      <c r="E134" s="58" t="s">
        <v>366</v>
      </c>
      <c r="F134" s="58" t="s">
        <v>367</v>
      </c>
      <c r="G134" s="58" t="s">
        <v>242</v>
      </c>
      <c r="H134" s="59">
        <v>1</v>
      </c>
      <c r="I134" s="59">
        <v>0</v>
      </c>
      <c r="J134" s="58" t="s">
        <v>234</v>
      </c>
      <c r="K134" s="58" t="s">
        <v>369</v>
      </c>
      <c r="L134" s="58" t="s">
        <v>369</v>
      </c>
      <c r="M134" s="57">
        <v>44874</v>
      </c>
      <c r="N134" s="58" t="s">
        <v>514</v>
      </c>
      <c r="O134" s="58" t="s">
        <v>366</v>
      </c>
      <c r="P134" s="59">
        <v>0</v>
      </c>
      <c r="Q134" s="58" t="s">
        <v>515</v>
      </c>
      <c r="R134" s="58" t="s">
        <v>516</v>
      </c>
      <c r="S134" s="59">
        <v>25</v>
      </c>
      <c r="T134" s="58" t="s">
        <v>517</v>
      </c>
      <c r="U134" s="59">
        <v>5</v>
      </c>
      <c r="V134" s="58" t="s">
        <v>242</v>
      </c>
      <c r="W134" s="58" t="s">
        <v>374</v>
      </c>
      <c r="X134" s="58" t="s">
        <v>234</v>
      </c>
      <c r="Y134" s="58" t="s">
        <v>375</v>
      </c>
      <c r="Z134" s="58" t="s">
        <v>376</v>
      </c>
      <c r="AA134" s="58" t="s">
        <v>377</v>
      </c>
      <c r="AB134" s="58" t="s">
        <v>409</v>
      </c>
      <c r="AC134" s="59">
        <v>125</v>
      </c>
      <c r="AD134" s="58" t="s">
        <v>379</v>
      </c>
      <c r="AE134" s="65">
        <v>44875.1368981482</v>
      </c>
      <c r="AF134" s="58" t="s">
        <v>410</v>
      </c>
      <c r="AG134" s="58" t="s">
        <v>381</v>
      </c>
      <c r="AH134" s="58" t="s">
        <v>212</v>
      </c>
      <c r="AI134" s="58" t="s">
        <v>213</v>
      </c>
      <c r="AJ134" s="58" t="s">
        <v>210</v>
      </c>
      <c r="AK134" s="58" t="s">
        <v>366</v>
      </c>
      <c r="AL134" s="58" t="s">
        <v>382</v>
      </c>
      <c r="AM134" s="58" t="s">
        <v>366</v>
      </c>
      <c r="AN134" s="58" t="s">
        <v>233</v>
      </c>
      <c r="AO134" s="58" t="s">
        <v>366</v>
      </c>
      <c r="AP134" s="58" t="s">
        <v>379</v>
      </c>
      <c r="AQ134" s="58" t="s">
        <v>379</v>
      </c>
      <c r="AR134" s="58" t="s">
        <v>411</v>
      </c>
      <c r="AS134" s="58" t="s">
        <v>366</v>
      </c>
      <c r="AT134" s="58" t="s">
        <v>366</v>
      </c>
      <c r="AU134" s="59">
        <v>0</v>
      </c>
      <c r="AV134" s="58" t="s">
        <v>366</v>
      </c>
      <c r="AW134" s="58" t="s">
        <v>366</v>
      </c>
      <c r="AX134" s="58" t="s">
        <v>366</v>
      </c>
      <c r="AY134" s="58" t="s">
        <v>1002</v>
      </c>
      <c r="AZ134" s="58" t="s">
        <v>989</v>
      </c>
      <c r="BA134" s="58" t="s">
        <v>990</v>
      </c>
      <c r="BB134" s="58" t="s">
        <v>388</v>
      </c>
      <c r="BC134" s="58" t="s">
        <v>382</v>
      </c>
      <c r="BD134" s="58" t="s">
        <v>991</v>
      </c>
      <c r="BE134" s="58" t="s">
        <v>382</v>
      </c>
      <c r="BF134" s="58" t="s">
        <v>528</v>
      </c>
      <c r="BG134" s="58" t="s">
        <v>387</v>
      </c>
      <c r="BH134" s="58" t="s">
        <v>240</v>
      </c>
      <c r="BI134" s="58" t="s">
        <v>234</v>
      </c>
      <c r="BJ134" s="58" t="s">
        <v>234</v>
      </c>
      <c r="BK134" s="58" t="s">
        <v>234</v>
      </c>
      <c r="BL134" s="58" t="s">
        <v>225</v>
      </c>
      <c r="BM134" s="58" t="s">
        <v>366</v>
      </c>
      <c r="BN134" s="58" t="s">
        <v>366</v>
      </c>
      <c r="BO134" s="58" t="s">
        <v>366</v>
      </c>
      <c r="BP134" s="58" t="s">
        <v>366</v>
      </c>
      <c r="BQ134" s="58" t="s">
        <v>366</v>
      </c>
      <c r="BR134" s="58" t="s">
        <v>366</v>
      </c>
      <c r="BS134" s="58" t="s">
        <v>522</v>
      </c>
      <c r="BT134" s="58" t="s">
        <v>382</v>
      </c>
      <c r="BU134" s="58" t="s">
        <v>523</v>
      </c>
      <c r="BV134" s="58" t="s">
        <v>382</v>
      </c>
      <c r="BW134" s="58" t="s">
        <v>523</v>
      </c>
      <c r="BX134" s="58" t="s">
        <v>382</v>
      </c>
      <c r="BY134" s="59">
        <v>17</v>
      </c>
      <c r="BZ134" s="59">
        <v>7925</v>
      </c>
      <c r="CA134" s="59">
        <v>0</v>
      </c>
      <c r="CB134" s="59">
        <v>43</v>
      </c>
      <c r="CC134" s="59">
        <v>13</v>
      </c>
      <c r="CD134" s="58" t="s">
        <v>219</v>
      </c>
      <c r="CE134" s="65">
        <v>45084.5233680556</v>
      </c>
      <c r="CF134" s="57" t="s">
        <v>389</v>
      </c>
      <c r="CG134" s="72">
        <v>45084.5459478356</v>
      </c>
      <c r="CH134" s="73">
        <v>0.520416666666667</v>
      </c>
      <c r="CI134" s="57" t="s">
        <v>389</v>
      </c>
      <c r="CJ134" s="58" t="s">
        <v>390</v>
      </c>
      <c r="CK134" s="58" t="s">
        <v>234</v>
      </c>
      <c r="CL134" s="58" t="s">
        <v>234</v>
      </c>
      <c r="CM134" s="58" t="s">
        <v>225</v>
      </c>
      <c r="CN134" s="58" t="s">
        <v>225</v>
      </c>
      <c r="CO134" s="58" t="s">
        <v>366</v>
      </c>
      <c r="CP134" s="58" t="s">
        <v>225</v>
      </c>
      <c r="CQ134" s="58" t="s">
        <v>432</v>
      </c>
      <c r="CR134" s="58" t="s">
        <v>225</v>
      </c>
      <c r="CS134" s="58" t="s">
        <v>234</v>
      </c>
      <c r="CT134" s="58" t="s">
        <v>234</v>
      </c>
      <c r="CU134" s="58" t="s">
        <v>234</v>
      </c>
      <c r="CV134" s="58" t="s">
        <v>225</v>
      </c>
      <c r="CW134" s="58" t="s">
        <v>234</v>
      </c>
      <c r="CX134" s="58" t="s">
        <v>234</v>
      </c>
      <c r="CY134" s="58" t="s">
        <v>234</v>
      </c>
      <c r="CZ134" s="58" t="s">
        <v>234</v>
      </c>
      <c r="DA134" s="58" t="s">
        <v>234</v>
      </c>
      <c r="DB134" s="58" t="s">
        <v>225</v>
      </c>
      <c r="DC134" s="58" t="s">
        <v>234</v>
      </c>
      <c r="DD134" s="58" t="s">
        <v>234</v>
      </c>
      <c r="DE134" s="58" t="s">
        <v>234</v>
      </c>
      <c r="DF134" s="58" t="s">
        <v>234</v>
      </c>
      <c r="DG134" s="58" t="s">
        <v>225</v>
      </c>
      <c r="DH134" s="58" t="s">
        <v>234</v>
      </c>
      <c r="DI134" s="58" t="s">
        <v>225</v>
      </c>
      <c r="DJ134" s="58" t="s">
        <v>225</v>
      </c>
      <c r="DK134" s="58" t="s">
        <v>225</v>
      </c>
      <c r="DL134" s="58" t="s">
        <v>382</v>
      </c>
      <c r="DM134" s="58" t="s">
        <v>382</v>
      </c>
      <c r="DN134" s="58" t="s">
        <v>382</v>
      </c>
      <c r="DO134" s="72">
        <v>45084.5459478356</v>
      </c>
      <c r="DP134" s="72">
        <v>45084.5204207755</v>
      </c>
      <c r="DQ134" s="58" t="s">
        <v>992</v>
      </c>
    </row>
    <row r="135" s="41" customFormat="1" spans="1:121">
      <c r="A135" s="43"/>
      <c r="B135" s="61" t="str">
        <f t="shared" ref="B135:BM135" si="8">IF(B133&lt;&gt;B134,"差異あり","")</f>
        <v/>
      </c>
      <c r="C135" s="61" t="str">
        <f t="shared" si="8"/>
        <v/>
      </c>
      <c r="D135" s="61" t="str">
        <f t="shared" si="8"/>
        <v/>
      </c>
      <c r="E135" s="61" t="str">
        <f t="shared" si="8"/>
        <v/>
      </c>
      <c r="F135" s="61" t="str">
        <f t="shared" si="8"/>
        <v/>
      </c>
      <c r="G135" s="61" t="str">
        <f t="shared" si="8"/>
        <v/>
      </c>
      <c r="H135" s="61" t="str">
        <f t="shared" si="8"/>
        <v/>
      </c>
      <c r="I135" s="61" t="str">
        <f t="shared" si="8"/>
        <v/>
      </c>
      <c r="J135" s="61" t="str">
        <f t="shared" si="8"/>
        <v/>
      </c>
      <c r="K135" s="61" t="str">
        <f t="shared" si="8"/>
        <v/>
      </c>
      <c r="L135" s="61" t="str">
        <f t="shared" si="8"/>
        <v/>
      </c>
      <c r="M135" s="61" t="str">
        <f t="shared" si="8"/>
        <v/>
      </c>
      <c r="N135" s="61" t="str">
        <f t="shared" si="8"/>
        <v/>
      </c>
      <c r="O135" s="61" t="str">
        <f t="shared" si="8"/>
        <v/>
      </c>
      <c r="P135" s="61" t="str">
        <f t="shared" si="8"/>
        <v/>
      </c>
      <c r="Q135" s="61" t="str">
        <f t="shared" si="8"/>
        <v/>
      </c>
      <c r="R135" s="61" t="str">
        <f t="shared" si="8"/>
        <v/>
      </c>
      <c r="S135" s="61" t="str">
        <f t="shared" si="8"/>
        <v/>
      </c>
      <c r="T135" s="61" t="str">
        <f t="shared" si="8"/>
        <v/>
      </c>
      <c r="U135" s="61" t="str">
        <f t="shared" si="8"/>
        <v/>
      </c>
      <c r="V135" s="61" t="str">
        <f t="shared" si="8"/>
        <v/>
      </c>
      <c r="W135" s="61" t="str">
        <f t="shared" si="8"/>
        <v/>
      </c>
      <c r="X135" s="61" t="str">
        <f t="shared" si="8"/>
        <v/>
      </c>
      <c r="Y135" s="61" t="str">
        <f t="shared" si="8"/>
        <v/>
      </c>
      <c r="Z135" s="61" t="str">
        <f t="shared" si="8"/>
        <v/>
      </c>
      <c r="AA135" s="61" t="str">
        <f t="shared" si="8"/>
        <v/>
      </c>
      <c r="AB135" s="61" t="str">
        <f t="shared" si="8"/>
        <v/>
      </c>
      <c r="AC135" s="61" t="str">
        <f t="shared" si="8"/>
        <v/>
      </c>
      <c r="AD135" s="61" t="str">
        <f t="shared" si="8"/>
        <v/>
      </c>
      <c r="AE135" s="61" t="str">
        <f t="shared" si="8"/>
        <v/>
      </c>
      <c r="AF135" s="61" t="str">
        <f t="shared" si="8"/>
        <v/>
      </c>
      <c r="AG135" s="61" t="str">
        <f t="shared" si="8"/>
        <v/>
      </c>
      <c r="AH135" s="61" t="str">
        <f t="shared" si="8"/>
        <v/>
      </c>
      <c r="AI135" s="61" t="str">
        <f t="shared" si="8"/>
        <v/>
      </c>
      <c r="AJ135" s="61" t="str">
        <f t="shared" si="8"/>
        <v/>
      </c>
      <c r="AK135" s="61" t="str">
        <f t="shared" si="8"/>
        <v/>
      </c>
      <c r="AL135" s="61" t="str">
        <f t="shared" si="8"/>
        <v/>
      </c>
      <c r="AM135" s="61" t="str">
        <f t="shared" si="8"/>
        <v/>
      </c>
      <c r="AN135" s="61" t="str">
        <f t="shared" si="8"/>
        <v/>
      </c>
      <c r="AO135" s="61" t="str">
        <f t="shared" si="8"/>
        <v/>
      </c>
      <c r="AP135" s="61" t="str">
        <f t="shared" si="8"/>
        <v/>
      </c>
      <c r="AQ135" s="61" t="str">
        <f t="shared" si="8"/>
        <v/>
      </c>
      <c r="AR135" s="61" t="str">
        <f t="shared" si="8"/>
        <v/>
      </c>
      <c r="AS135" s="61" t="str">
        <f t="shared" si="8"/>
        <v/>
      </c>
      <c r="AT135" s="61" t="str">
        <f t="shared" si="8"/>
        <v/>
      </c>
      <c r="AU135" s="61" t="str">
        <f t="shared" si="8"/>
        <v/>
      </c>
      <c r="AV135" s="61" t="str">
        <f t="shared" si="8"/>
        <v/>
      </c>
      <c r="AW135" s="61" t="str">
        <f t="shared" si="8"/>
        <v/>
      </c>
      <c r="AX135" s="61" t="str">
        <f t="shared" si="8"/>
        <v/>
      </c>
      <c r="AY135" s="61" t="str">
        <f t="shared" si="8"/>
        <v/>
      </c>
      <c r="AZ135" s="61" t="str">
        <f t="shared" si="8"/>
        <v/>
      </c>
      <c r="BA135" s="61" t="str">
        <f t="shared" si="8"/>
        <v/>
      </c>
      <c r="BB135" s="61" t="str">
        <f t="shared" si="8"/>
        <v/>
      </c>
      <c r="BC135" s="61" t="str">
        <f t="shared" si="8"/>
        <v/>
      </c>
      <c r="BD135" s="61" t="str">
        <f t="shared" si="8"/>
        <v/>
      </c>
      <c r="BE135" s="61" t="str">
        <f t="shared" si="8"/>
        <v/>
      </c>
      <c r="BF135" s="61" t="str">
        <f t="shared" si="8"/>
        <v/>
      </c>
      <c r="BG135" s="61" t="str">
        <f t="shared" si="8"/>
        <v/>
      </c>
      <c r="BH135" s="61" t="str">
        <f t="shared" si="8"/>
        <v/>
      </c>
      <c r="BI135" s="61" t="str">
        <f t="shared" si="8"/>
        <v/>
      </c>
      <c r="BJ135" s="61" t="str">
        <f t="shared" si="8"/>
        <v/>
      </c>
      <c r="BK135" s="61" t="str">
        <f t="shared" si="8"/>
        <v/>
      </c>
      <c r="BL135" s="61" t="str">
        <f t="shared" si="8"/>
        <v>差異あり</v>
      </c>
      <c r="BM135" s="61" t="str">
        <f t="shared" si="8"/>
        <v/>
      </c>
      <c r="BN135" s="61" t="str">
        <f t="shared" ref="BN135:DQ135" si="9">IF(BN133&lt;&gt;BN134,"差異あり","")</f>
        <v/>
      </c>
      <c r="BO135" s="61" t="str">
        <f t="shared" si="9"/>
        <v/>
      </c>
      <c r="BP135" s="61" t="str">
        <f t="shared" si="9"/>
        <v/>
      </c>
      <c r="BQ135" s="61" t="str">
        <f t="shared" si="9"/>
        <v/>
      </c>
      <c r="BR135" s="61" t="str">
        <f t="shared" si="9"/>
        <v/>
      </c>
      <c r="BS135" s="61" t="str">
        <f t="shared" si="9"/>
        <v/>
      </c>
      <c r="BT135" s="61" t="str">
        <f t="shared" si="9"/>
        <v/>
      </c>
      <c r="BU135" s="61" t="str">
        <f t="shared" si="9"/>
        <v/>
      </c>
      <c r="BV135" s="61" t="str">
        <f t="shared" si="9"/>
        <v/>
      </c>
      <c r="BW135" s="61" t="str">
        <f t="shared" si="9"/>
        <v/>
      </c>
      <c r="BX135" s="61" t="str">
        <f t="shared" si="9"/>
        <v/>
      </c>
      <c r="BY135" s="61" t="str">
        <f t="shared" si="9"/>
        <v/>
      </c>
      <c r="BZ135" s="61" t="str">
        <f t="shared" si="9"/>
        <v/>
      </c>
      <c r="CA135" s="61" t="str">
        <f t="shared" si="9"/>
        <v/>
      </c>
      <c r="CB135" s="61" t="str">
        <f t="shared" si="9"/>
        <v/>
      </c>
      <c r="CC135" s="61" t="str">
        <f t="shared" si="9"/>
        <v/>
      </c>
      <c r="CD135" s="61" t="str">
        <f t="shared" si="9"/>
        <v/>
      </c>
      <c r="CE135" s="61" t="str">
        <f t="shared" si="9"/>
        <v/>
      </c>
      <c r="CF135" s="61" t="str">
        <f t="shared" si="9"/>
        <v/>
      </c>
      <c r="CG135" s="61" t="str">
        <f t="shared" si="9"/>
        <v>差異あり</v>
      </c>
      <c r="CH135" s="61" t="str">
        <f t="shared" si="9"/>
        <v/>
      </c>
      <c r="CI135" s="61" t="str">
        <f t="shared" si="9"/>
        <v/>
      </c>
      <c r="CJ135" s="61" t="str">
        <f t="shared" si="9"/>
        <v/>
      </c>
      <c r="CK135" s="61" t="str">
        <f t="shared" si="9"/>
        <v/>
      </c>
      <c r="CL135" s="61" t="str">
        <f t="shared" si="9"/>
        <v/>
      </c>
      <c r="CM135" s="61" t="str">
        <f t="shared" si="9"/>
        <v/>
      </c>
      <c r="CN135" s="61" t="str">
        <f t="shared" si="9"/>
        <v/>
      </c>
      <c r="CO135" s="61" t="str">
        <f t="shared" si="9"/>
        <v/>
      </c>
      <c r="CP135" s="61" t="str">
        <f t="shared" si="9"/>
        <v/>
      </c>
      <c r="CQ135" s="61" t="str">
        <f t="shared" si="9"/>
        <v>差異あり</v>
      </c>
      <c r="CR135" s="61" t="str">
        <f t="shared" si="9"/>
        <v/>
      </c>
      <c r="CS135" s="61" t="str">
        <f t="shared" si="9"/>
        <v/>
      </c>
      <c r="CT135" s="61" t="str">
        <f t="shared" si="9"/>
        <v/>
      </c>
      <c r="CU135" s="61" t="str">
        <f t="shared" si="9"/>
        <v/>
      </c>
      <c r="CV135" s="61" t="str">
        <f t="shared" si="9"/>
        <v/>
      </c>
      <c r="CW135" s="61" t="str">
        <f t="shared" si="9"/>
        <v/>
      </c>
      <c r="CX135" s="61" t="str">
        <f t="shared" si="9"/>
        <v/>
      </c>
      <c r="CY135" s="61" t="str">
        <f t="shared" si="9"/>
        <v/>
      </c>
      <c r="CZ135" s="61" t="str">
        <f t="shared" si="9"/>
        <v/>
      </c>
      <c r="DA135" s="61" t="str">
        <f t="shared" si="9"/>
        <v/>
      </c>
      <c r="DB135" s="61" t="str">
        <f t="shared" si="9"/>
        <v/>
      </c>
      <c r="DC135" s="61" t="str">
        <f t="shared" si="9"/>
        <v/>
      </c>
      <c r="DD135" s="61" t="str">
        <f t="shared" si="9"/>
        <v/>
      </c>
      <c r="DE135" s="61" t="str">
        <f t="shared" si="9"/>
        <v/>
      </c>
      <c r="DF135" s="61" t="str">
        <f t="shared" si="9"/>
        <v/>
      </c>
      <c r="DG135" s="61" t="str">
        <f t="shared" si="9"/>
        <v/>
      </c>
      <c r="DH135" s="61" t="str">
        <f t="shared" si="9"/>
        <v/>
      </c>
      <c r="DI135" s="61" t="str">
        <f t="shared" si="9"/>
        <v/>
      </c>
      <c r="DJ135" s="61" t="str">
        <f t="shared" si="9"/>
        <v/>
      </c>
      <c r="DK135" s="61" t="str">
        <f t="shared" si="9"/>
        <v/>
      </c>
      <c r="DL135" s="61" t="str">
        <f t="shared" si="9"/>
        <v/>
      </c>
      <c r="DM135" s="61" t="str">
        <f t="shared" si="9"/>
        <v/>
      </c>
      <c r="DN135" s="61" t="str">
        <f t="shared" si="9"/>
        <v/>
      </c>
      <c r="DO135" s="61" t="str">
        <f t="shared" si="9"/>
        <v>差異あり</v>
      </c>
      <c r="DP135" s="61" t="str">
        <f t="shared" si="9"/>
        <v/>
      </c>
      <c r="DQ135" s="61" t="str">
        <f t="shared" si="9"/>
        <v/>
      </c>
    </row>
    <row r="136" s="41" customFormat="1" spans="1:122">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c r="BU136" s="43"/>
      <c r="BV136" s="43"/>
      <c r="BW136" s="43"/>
      <c r="BX136" s="43"/>
      <c r="BY136" s="43"/>
      <c r="BZ136" s="43"/>
      <c r="CA136" s="43"/>
      <c r="CB136" s="43"/>
      <c r="CC136" s="43"/>
      <c r="CD136" s="43"/>
      <c r="CE136" s="43"/>
      <c r="CF136" s="43"/>
      <c r="CG136" s="43"/>
      <c r="CH136" s="43"/>
      <c r="CI136" s="43"/>
      <c r="CJ136" s="43"/>
      <c r="CK136" s="43"/>
      <c r="CL136" s="43"/>
      <c r="CM136" s="43"/>
      <c r="CN136" s="43"/>
      <c r="CO136" s="43"/>
      <c r="CP136" s="43"/>
      <c r="CQ136" s="43"/>
      <c r="CR136" s="43"/>
      <c r="CS136" s="43"/>
      <c r="CT136" s="43"/>
      <c r="CU136" s="43"/>
      <c r="CV136" s="43"/>
      <c r="CW136" s="43"/>
      <c r="CX136" s="43"/>
      <c r="CY136" s="43"/>
      <c r="CZ136" s="43"/>
      <c r="DA136" s="43"/>
      <c r="DB136" s="43"/>
      <c r="DC136" s="43"/>
      <c r="DD136" s="43"/>
      <c r="DE136" s="43"/>
      <c r="DF136" s="43"/>
      <c r="DG136" s="43"/>
      <c r="DH136" s="43"/>
      <c r="DI136" s="43"/>
      <c r="DJ136" s="43"/>
      <c r="DK136" s="43"/>
      <c r="DL136" s="43"/>
      <c r="DM136" s="43"/>
      <c r="DN136" s="43"/>
      <c r="DO136" s="43"/>
      <c r="DP136" s="43"/>
      <c r="DQ136" s="43"/>
      <c r="DR136" s="43"/>
    </row>
    <row r="137" s="41" customFormat="1" ht="30.75" spans="1:122">
      <c r="A137" s="23" t="s">
        <v>1056</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41" customFormat="1" spans="1:122">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spans="1:122">
      <c r="A139" s="43"/>
      <c r="B139" s="41" t="s">
        <v>434</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row>
    <row r="140" s="41" customFormat="1" ht="27" spans="1:122">
      <c r="A140" s="43"/>
      <c r="B140" s="60" t="s">
        <v>249</v>
      </c>
      <c r="C140" s="60" t="s">
        <v>250</v>
      </c>
      <c r="D140" s="60" t="s">
        <v>251</v>
      </c>
      <c r="E140" s="60" t="s">
        <v>252</v>
      </c>
      <c r="F140" s="60" t="s">
        <v>253</v>
      </c>
      <c r="G140" s="60" t="s">
        <v>156</v>
      </c>
      <c r="H140" s="60" t="s">
        <v>254</v>
      </c>
      <c r="I140" s="60" t="s">
        <v>255</v>
      </c>
      <c r="J140" s="60" t="s">
        <v>256</v>
      </c>
      <c r="K140" s="60" t="s">
        <v>257</v>
      </c>
      <c r="L140" s="60" t="s">
        <v>258</v>
      </c>
      <c r="M140" s="60" t="s">
        <v>259</v>
      </c>
      <c r="N140" s="60" t="s">
        <v>260</v>
      </c>
      <c r="O140" s="60" t="s">
        <v>261</v>
      </c>
      <c r="P140" s="60" t="s">
        <v>262</v>
      </c>
      <c r="Q140" s="60" t="s">
        <v>263</v>
      </c>
      <c r="R140" s="60" t="s">
        <v>264</v>
      </c>
      <c r="S140" s="60" t="s">
        <v>265</v>
      </c>
      <c r="T140" s="60" t="s">
        <v>266</v>
      </c>
      <c r="U140" s="60" t="s">
        <v>267</v>
      </c>
      <c r="V140" s="60" t="s">
        <v>268</v>
      </c>
      <c r="W140" s="60" t="s">
        <v>269</v>
      </c>
      <c r="X140" s="60" t="s">
        <v>270</v>
      </c>
      <c r="Y140" s="60" t="s">
        <v>271</v>
      </c>
      <c r="Z140" s="60" t="s">
        <v>272</v>
      </c>
      <c r="AA140" s="60" t="s">
        <v>273</v>
      </c>
      <c r="AB140" s="60" t="s">
        <v>274</v>
      </c>
      <c r="AC140" s="60" t="s">
        <v>275</v>
      </c>
      <c r="AD140" s="60" t="s">
        <v>276</v>
      </c>
      <c r="AE140" s="60" t="s">
        <v>277</v>
      </c>
      <c r="AF140" s="60" t="s">
        <v>278</v>
      </c>
      <c r="AG140" s="60" t="s">
        <v>279</v>
      </c>
      <c r="AH140" s="60" t="s">
        <v>159</v>
      </c>
      <c r="AI140" s="60" t="s">
        <v>280</v>
      </c>
      <c r="AJ140" s="60" t="s">
        <v>157</v>
      </c>
      <c r="AK140" s="60" t="s">
        <v>281</v>
      </c>
      <c r="AL140" s="60" t="s">
        <v>282</v>
      </c>
      <c r="AM140" s="60" t="s">
        <v>283</v>
      </c>
      <c r="AN140" s="60" t="s">
        <v>284</v>
      </c>
      <c r="AO140" s="60" t="s">
        <v>285</v>
      </c>
      <c r="AP140" s="60" t="s">
        <v>286</v>
      </c>
      <c r="AQ140" s="60" t="s">
        <v>287</v>
      </c>
      <c r="AR140" s="60" t="s">
        <v>288</v>
      </c>
      <c r="AS140" s="60" t="s">
        <v>289</v>
      </c>
      <c r="AT140" s="60" t="s">
        <v>290</v>
      </c>
      <c r="AU140" s="60" t="s">
        <v>291</v>
      </c>
      <c r="AV140" s="60" t="s">
        <v>292</v>
      </c>
      <c r="AW140" s="60" t="s">
        <v>293</v>
      </c>
      <c r="AX140" s="60" t="s">
        <v>294</v>
      </c>
      <c r="AY140" s="60" t="s">
        <v>295</v>
      </c>
      <c r="AZ140" s="60" t="s">
        <v>296</v>
      </c>
      <c r="BA140" s="60" t="s">
        <v>297</v>
      </c>
      <c r="BB140" s="60" t="s">
        <v>298</v>
      </c>
      <c r="BC140" s="60" t="s">
        <v>299</v>
      </c>
      <c r="BD140" s="60" t="s">
        <v>300</v>
      </c>
      <c r="BE140" s="60" t="s">
        <v>301</v>
      </c>
      <c r="BF140" s="60" t="s">
        <v>302</v>
      </c>
      <c r="BG140" s="60" t="s">
        <v>303</v>
      </c>
      <c r="BH140" s="60" t="s">
        <v>304</v>
      </c>
      <c r="BI140" s="60" t="s">
        <v>305</v>
      </c>
      <c r="BJ140" s="60" t="s">
        <v>306</v>
      </c>
      <c r="BK140" s="60" t="s">
        <v>307</v>
      </c>
      <c r="BL140" s="60" t="s">
        <v>308</v>
      </c>
      <c r="BM140" s="60" t="s">
        <v>309</v>
      </c>
      <c r="BN140" s="60" t="s">
        <v>310</v>
      </c>
      <c r="BO140" s="60" t="s">
        <v>311</v>
      </c>
      <c r="BP140" s="60" t="s">
        <v>312</v>
      </c>
      <c r="BQ140" s="60" t="s">
        <v>313</v>
      </c>
      <c r="BR140" s="60" t="s">
        <v>314</v>
      </c>
      <c r="BS140" s="60" t="s">
        <v>315</v>
      </c>
      <c r="BT140" s="60" t="s">
        <v>316</v>
      </c>
      <c r="BU140" s="60" t="s">
        <v>317</v>
      </c>
      <c r="BV140" s="60" t="s">
        <v>318</v>
      </c>
      <c r="BW140" s="60" t="s">
        <v>319</v>
      </c>
      <c r="BX140" s="60" t="s">
        <v>320</v>
      </c>
      <c r="BY140" s="60" t="s">
        <v>321</v>
      </c>
      <c r="BZ140" s="60" t="s">
        <v>322</v>
      </c>
      <c r="CA140" s="60" t="s">
        <v>323</v>
      </c>
      <c r="CB140" s="60" t="s">
        <v>324</v>
      </c>
      <c r="CC140" s="60" t="s">
        <v>325</v>
      </c>
      <c r="CD140" s="60" t="s">
        <v>326</v>
      </c>
      <c r="CE140" s="60" t="s">
        <v>327</v>
      </c>
      <c r="CF140" s="60" t="s">
        <v>328</v>
      </c>
      <c r="CG140" s="60" t="s">
        <v>329</v>
      </c>
      <c r="CH140" s="60" t="s">
        <v>330</v>
      </c>
      <c r="CI140" s="60" t="s">
        <v>331</v>
      </c>
      <c r="CJ140" s="60" t="s">
        <v>332</v>
      </c>
      <c r="CK140" s="60" t="s">
        <v>333</v>
      </c>
      <c r="CL140" s="60" t="s">
        <v>334</v>
      </c>
      <c r="CM140" s="60" t="s">
        <v>335</v>
      </c>
      <c r="CN140" s="60" t="s">
        <v>336</v>
      </c>
      <c r="CO140" s="60" t="s">
        <v>337</v>
      </c>
      <c r="CP140" s="60" t="s">
        <v>338</v>
      </c>
      <c r="CQ140" s="60" t="s">
        <v>339</v>
      </c>
      <c r="CR140" s="60" t="s">
        <v>340</v>
      </c>
      <c r="CS140" s="60" t="s">
        <v>341</v>
      </c>
      <c r="CT140" s="60" t="s">
        <v>342</v>
      </c>
      <c r="CU140" s="60" t="s">
        <v>343</v>
      </c>
      <c r="CV140" s="60" t="s">
        <v>344</v>
      </c>
      <c r="CW140" s="60" t="s">
        <v>345</v>
      </c>
      <c r="CX140" s="60" t="s">
        <v>346</v>
      </c>
      <c r="CY140" s="60" t="s">
        <v>347</v>
      </c>
      <c r="CZ140" s="60" t="s">
        <v>348</v>
      </c>
      <c r="DA140" s="60" t="s">
        <v>349</v>
      </c>
      <c r="DB140" s="60" t="s">
        <v>350</v>
      </c>
      <c r="DC140" s="60" t="s">
        <v>351</v>
      </c>
      <c r="DD140" s="60" t="s">
        <v>352</v>
      </c>
      <c r="DE140" s="60" t="s">
        <v>353</v>
      </c>
      <c r="DF140" s="60" t="s">
        <v>354</v>
      </c>
      <c r="DG140" s="60" t="s">
        <v>355</v>
      </c>
      <c r="DH140" s="60" t="s">
        <v>356</v>
      </c>
      <c r="DI140" s="60" t="s">
        <v>357</v>
      </c>
      <c r="DJ140" s="60" t="s">
        <v>358</v>
      </c>
      <c r="DK140" s="60" t="s">
        <v>359</v>
      </c>
      <c r="DL140" s="60" t="s">
        <v>360</v>
      </c>
      <c r="DM140" s="60" t="s">
        <v>361</v>
      </c>
      <c r="DN140" s="60" t="s">
        <v>362</v>
      </c>
      <c r="DO140" s="60" t="s">
        <v>208</v>
      </c>
      <c r="DP140" s="60" t="s">
        <v>363</v>
      </c>
      <c r="DQ140" s="60" t="s">
        <v>364</v>
      </c>
      <c r="DR140"/>
    </row>
    <row r="141" s="41" customFormat="1" spans="1:122">
      <c r="A141" s="43" t="s">
        <v>441</v>
      </c>
      <c r="B141" s="75">
        <v>44874</v>
      </c>
      <c r="C141" s="75">
        <v>44874</v>
      </c>
      <c r="D141" s="76" t="s">
        <v>513</v>
      </c>
      <c r="E141" s="76" t="s">
        <v>366</v>
      </c>
      <c r="F141" s="76" t="s">
        <v>367</v>
      </c>
      <c r="G141" s="76" t="s">
        <v>368</v>
      </c>
      <c r="H141" s="77">
        <v>1</v>
      </c>
      <c r="I141" s="77">
        <v>0</v>
      </c>
      <c r="J141" s="76" t="s">
        <v>234</v>
      </c>
      <c r="K141" s="76" t="s">
        <v>369</v>
      </c>
      <c r="L141" s="76" t="s">
        <v>369</v>
      </c>
      <c r="M141" s="75">
        <v>44874</v>
      </c>
      <c r="N141" s="76" t="s">
        <v>514</v>
      </c>
      <c r="O141" s="76" t="s">
        <v>366</v>
      </c>
      <c r="P141" s="77">
        <v>0</v>
      </c>
      <c r="Q141" s="76" t="s">
        <v>515</v>
      </c>
      <c r="R141" s="76" t="s">
        <v>516</v>
      </c>
      <c r="S141" s="77">
        <v>25</v>
      </c>
      <c r="T141" s="76" t="s">
        <v>517</v>
      </c>
      <c r="U141" s="77">
        <v>5</v>
      </c>
      <c r="V141" s="76" t="s">
        <v>368</v>
      </c>
      <c r="W141" s="76" t="s">
        <v>374</v>
      </c>
      <c r="X141" s="76" t="s">
        <v>234</v>
      </c>
      <c r="Y141" s="76" t="s">
        <v>375</v>
      </c>
      <c r="Z141" s="76" t="s">
        <v>376</v>
      </c>
      <c r="AA141" s="76" t="s">
        <v>377</v>
      </c>
      <c r="AB141" s="76" t="s">
        <v>518</v>
      </c>
      <c r="AC141" s="77">
        <v>125</v>
      </c>
      <c r="AD141" s="76" t="s">
        <v>379</v>
      </c>
      <c r="AE141" s="102">
        <v>44875.1368981482</v>
      </c>
      <c r="AF141" s="76" t="s">
        <v>380</v>
      </c>
      <c r="AG141" s="76" t="s">
        <v>381</v>
      </c>
      <c r="AH141" s="76" t="s">
        <v>212</v>
      </c>
      <c r="AI141" s="76" t="s">
        <v>213</v>
      </c>
      <c r="AJ141" s="76" t="s">
        <v>210</v>
      </c>
      <c r="AK141" s="76" t="s">
        <v>366</v>
      </c>
      <c r="AL141" s="76" t="s">
        <v>382</v>
      </c>
      <c r="AM141" s="76" t="s">
        <v>366</v>
      </c>
      <c r="AN141" s="76" t="s">
        <v>233</v>
      </c>
      <c r="AO141" s="76" t="s">
        <v>366</v>
      </c>
      <c r="AP141" s="76" t="s">
        <v>379</v>
      </c>
      <c r="AQ141" s="76" t="s">
        <v>379</v>
      </c>
      <c r="AR141" s="76" t="s">
        <v>383</v>
      </c>
      <c r="AS141" s="76" t="s">
        <v>366</v>
      </c>
      <c r="AT141" s="76" t="s">
        <v>366</v>
      </c>
      <c r="AU141" s="77">
        <v>0</v>
      </c>
      <c r="AV141" s="76" t="s">
        <v>366</v>
      </c>
      <c r="AW141" s="76" t="s">
        <v>366</v>
      </c>
      <c r="AX141" s="76" t="s">
        <v>366</v>
      </c>
      <c r="AY141" s="76" t="s">
        <v>1035</v>
      </c>
      <c r="AZ141" s="76" t="s">
        <v>1036</v>
      </c>
      <c r="BA141" s="76" t="s">
        <v>232</v>
      </c>
      <c r="BB141" s="76" t="s">
        <v>379</v>
      </c>
      <c r="BC141" s="76" t="s">
        <v>382</v>
      </c>
      <c r="BD141" s="76" t="s">
        <v>1037</v>
      </c>
      <c r="BE141" s="76" t="s">
        <v>382</v>
      </c>
      <c r="BF141" s="76" t="s">
        <v>387</v>
      </c>
      <c r="BG141" s="76" t="s">
        <v>387</v>
      </c>
      <c r="BH141" s="76" t="s">
        <v>240</v>
      </c>
      <c r="BI141" s="76" t="s">
        <v>234</v>
      </c>
      <c r="BJ141" s="76" t="s">
        <v>234</v>
      </c>
      <c r="BK141" s="76" t="s">
        <v>234</v>
      </c>
      <c r="BL141" s="76" t="s">
        <v>234</v>
      </c>
      <c r="BM141" s="76" t="s">
        <v>399</v>
      </c>
      <c r="BN141" s="76" t="s">
        <v>399</v>
      </c>
      <c r="BO141" s="76" t="s">
        <v>399</v>
      </c>
      <c r="BP141" s="76" t="s">
        <v>366</v>
      </c>
      <c r="BQ141" s="76" t="s">
        <v>366</v>
      </c>
      <c r="BR141" s="76" t="s">
        <v>366</v>
      </c>
      <c r="BS141" s="76" t="s">
        <v>522</v>
      </c>
      <c r="BT141" s="76" t="s">
        <v>382</v>
      </c>
      <c r="BU141" s="76" t="s">
        <v>523</v>
      </c>
      <c r="BV141" s="76" t="s">
        <v>382</v>
      </c>
      <c r="BW141" s="76" t="s">
        <v>523</v>
      </c>
      <c r="BX141" s="76" t="s">
        <v>382</v>
      </c>
      <c r="BY141" s="77">
        <v>1</v>
      </c>
      <c r="BZ141" s="77">
        <v>7925</v>
      </c>
      <c r="CA141" s="77">
        <v>0</v>
      </c>
      <c r="CB141" s="77">
        <v>6</v>
      </c>
      <c r="CC141" s="77">
        <v>5</v>
      </c>
      <c r="CD141" s="76" t="s">
        <v>977</v>
      </c>
      <c r="CE141" s="102">
        <v>45082.3915046296</v>
      </c>
      <c r="CF141" s="75" t="s">
        <v>389</v>
      </c>
      <c r="CG141" s="103">
        <v>45082.3892962269</v>
      </c>
      <c r="CH141" s="104">
        <v>0.389293981481481</v>
      </c>
      <c r="CI141" s="75" t="s">
        <v>389</v>
      </c>
      <c r="CJ141" s="76" t="s">
        <v>390</v>
      </c>
      <c r="CK141" s="76" t="s">
        <v>234</v>
      </c>
      <c r="CL141" s="76" t="s">
        <v>234</v>
      </c>
      <c r="CM141" s="76" t="s">
        <v>225</v>
      </c>
      <c r="CN141" s="76" t="s">
        <v>225</v>
      </c>
      <c r="CO141" s="76" t="s">
        <v>225</v>
      </c>
      <c r="CP141" s="76" t="s">
        <v>225</v>
      </c>
      <c r="CQ141" s="76" t="s">
        <v>978</v>
      </c>
      <c r="CR141" s="76" t="s">
        <v>225</v>
      </c>
      <c r="CS141" s="76" t="s">
        <v>225</v>
      </c>
      <c r="CT141" s="76" t="s">
        <v>225</v>
      </c>
      <c r="CU141" s="76" t="s">
        <v>234</v>
      </c>
      <c r="CV141" s="76" t="s">
        <v>225</v>
      </c>
      <c r="CW141" s="76" t="s">
        <v>234</v>
      </c>
      <c r="CX141" s="76" t="s">
        <v>234</v>
      </c>
      <c r="CY141" s="76" t="s">
        <v>225</v>
      </c>
      <c r="CZ141" s="76" t="s">
        <v>234</v>
      </c>
      <c r="DA141" s="76" t="s">
        <v>234</v>
      </c>
      <c r="DB141" s="76" t="s">
        <v>225</v>
      </c>
      <c r="DC141" s="76" t="s">
        <v>234</v>
      </c>
      <c r="DD141" s="76" t="s">
        <v>234</v>
      </c>
      <c r="DE141" s="76" t="s">
        <v>234</v>
      </c>
      <c r="DF141" s="76" t="s">
        <v>234</v>
      </c>
      <c r="DG141" s="76" t="s">
        <v>225</v>
      </c>
      <c r="DH141" s="76" t="s">
        <v>234</v>
      </c>
      <c r="DI141" s="76" t="s">
        <v>225</v>
      </c>
      <c r="DJ141" s="76" t="s">
        <v>225</v>
      </c>
      <c r="DK141" s="76" t="s">
        <v>225</v>
      </c>
      <c r="DL141" s="76" t="s">
        <v>382</v>
      </c>
      <c r="DM141" s="76" t="s">
        <v>382</v>
      </c>
      <c r="DN141" s="76" t="s">
        <v>382</v>
      </c>
      <c r="DO141" s="103">
        <v>45082.3963587731</v>
      </c>
      <c r="DP141" s="103">
        <v>45082.3892962269</v>
      </c>
      <c r="DQ141" s="76" t="s">
        <v>1038</v>
      </c>
      <c r="DR141"/>
    </row>
    <row r="142" s="41" customFormat="1" spans="1:122">
      <c r="A142" s="43" t="s">
        <v>442</v>
      </c>
      <c r="B142" s="45">
        <v>44874</v>
      </c>
      <c r="C142" s="45">
        <v>44874</v>
      </c>
      <c r="D142" s="46" t="s">
        <v>513</v>
      </c>
      <c r="E142" s="46" t="s">
        <v>366</v>
      </c>
      <c r="F142" s="46" t="s">
        <v>367</v>
      </c>
      <c r="G142" s="46" t="s">
        <v>368</v>
      </c>
      <c r="H142" s="47">
        <v>1</v>
      </c>
      <c r="I142" s="47">
        <v>0</v>
      </c>
      <c r="J142" s="46" t="s">
        <v>234</v>
      </c>
      <c r="K142" s="46" t="s">
        <v>369</v>
      </c>
      <c r="L142" s="46" t="s">
        <v>369</v>
      </c>
      <c r="M142" s="45">
        <v>44874</v>
      </c>
      <c r="N142" s="46" t="s">
        <v>514</v>
      </c>
      <c r="O142" s="46" t="s">
        <v>366</v>
      </c>
      <c r="P142" s="47">
        <v>0</v>
      </c>
      <c r="Q142" s="46" t="s">
        <v>515</v>
      </c>
      <c r="R142" s="46" t="s">
        <v>516</v>
      </c>
      <c r="S142" s="47">
        <v>25</v>
      </c>
      <c r="T142" s="46" t="s">
        <v>517</v>
      </c>
      <c r="U142" s="47">
        <v>5</v>
      </c>
      <c r="V142" s="46" t="s">
        <v>368</v>
      </c>
      <c r="W142" s="46" t="s">
        <v>374</v>
      </c>
      <c r="X142" s="46" t="s">
        <v>234</v>
      </c>
      <c r="Y142" s="46" t="s">
        <v>375</v>
      </c>
      <c r="Z142" s="46" t="s">
        <v>376</v>
      </c>
      <c r="AA142" s="46" t="s">
        <v>377</v>
      </c>
      <c r="AB142" s="46" t="s">
        <v>518</v>
      </c>
      <c r="AC142" s="47">
        <v>125</v>
      </c>
      <c r="AD142" s="46" t="s">
        <v>379</v>
      </c>
      <c r="AE142" s="62">
        <v>44875.1368981482</v>
      </c>
      <c r="AF142" s="46" t="s">
        <v>380</v>
      </c>
      <c r="AG142" s="46" t="s">
        <v>381</v>
      </c>
      <c r="AH142" s="46" t="s">
        <v>212</v>
      </c>
      <c r="AI142" s="46" t="s">
        <v>213</v>
      </c>
      <c r="AJ142" s="46" t="s">
        <v>210</v>
      </c>
      <c r="AK142" s="46" t="s">
        <v>366</v>
      </c>
      <c r="AL142" s="46" t="s">
        <v>382</v>
      </c>
      <c r="AM142" s="46" t="s">
        <v>366</v>
      </c>
      <c r="AN142" s="46" t="s">
        <v>233</v>
      </c>
      <c r="AO142" s="46" t="s">
        <v>366</v>
      </c>
      <c r="AP142" s="46" t="s">
        <v>379</v>
      </c>
      <c r="AQ142" s="46" t="s">
        <v>379</v>
      </c>
      <c r="AR142" s="46" t="s">
        <v>383</v>
      </c>
      <c r="AS142" s="46" t="s">
        <v>366</v>
      </c>
      <c r="AT142" s="46" t="s">
        <v>366</v>
      </c>
      <c r="AU142" s="47">
        <v>0</v>
      </c>
      <c r="AV142" s="46" t="s">
        <v>366</v>
      </c>
      <c r="AW142" s="46" t="s">
        <v>366</v>
      </c>
      <c r="AX142" s="46" t="s">
        <v>366</v>
      </c>
      <c r="AY142" s="46" t="s">
        <v>1035</v>
      </c>
      <c r="AZ142" s="46" t="s">
        <v>1036</v>
      </c>
      <c r="BA142" s="46" t="s">
        <v>232</v>
      </c>
      <c r="BB142" s="46" t="s">
        <v>379</v>
      </c>
      <c r="BC142" s="46" t="s">
        <v>382</v>
      </c>
      <c r="BD142" s="46" t="s">
        <v>1037</v>
      </c>
      <c r="BE142" s="46" t="s">
        <v>382</v>
      </c>
      <c r="BF142" s="46" t="s">
        <v>387</v>
      </c>
      <c r="BG142" s="46" t="s">
        <v>387</v>
      </c>
      <c r="BH142" s="46" t="s">
        <v>240</v>
      </c>
      <c r="BI142" s="46" t="s">
        <v>234</v>
      </c>
      <c r="BJ142" s="46" t="s">
        <v>234</v>
      </c>
      <c r="BK142" s="46" t="s">
        <v>234</v>
      </c>
      <c r="BL142" s="46" t="s">
        <v>234</v>
      </c>
      <c r="BM142" s="46" t="s">
        <v>399</v>
      </c>
      <c r="BN142" s="46" t="s">
        <v>399</v>
      </c>
      <c r="BO142" s="46" t="s">
        <v>399</v>
      </c>
      <c r="BP142" s="46" t="s">
        <v>366</v>
      </c>
      <c r="BQ142" s="46" t="s">
        <v>366</v>
      </c>
      <c r="BR142" s="46" t="s">
        <v>366</v>
      </c>
      <c r="BS142" s="46" t="s">
        <v>522</v>
      </c>
      <c r="BT142" s="46" t="s">
        <v>382</v>
      </c>
      <c r="BU142" s="46" t="s">
        <v>523</v>
      </c>
      <c r="BV142" s="46" t="s">
        <v>382</v>
      </c>
      <c r="BW142" s="46" t="s">
        <v>523</v>
      </c>
      <c r="BX142" s="46" t="s">
        <v>382</v>
      </c>
      <c r="BY142" s="47">
        <v>17</v>
      </c>
      <c r="BZ142" s="47">
        <v>7925</v>
      </c>
      <c r="CA142" s="47">
        <v>0</v>
      </c>
      <c r="CB142" s="47">
        <v>19</v>
      </c>
      <c r="CC142" s="47">
        <v>11</v>
      </c>
      <c r="CD142" s="46" t="s">
        <v>219</v>
      </c>
      <c r="CE142" s="62">
        <v>45084.5233680556</v>
      </c>
      <c r="CF142" s="45" t="s">
        <v>389</v>
      </c>
      <c r="CG142" s="66">
        <v>45084.5204207523</v>
      </c>
      <c r="CH142" s="67">
        <v>0.520416666666667</v>
      </c>
      <c r="CI142" s="45" t="s">
        <v>389</v>
      </c>
      <c r="CJ142" s="46" t="s">
        <v>390</v>
      </c>
      <c r="CK142" s="46" t="s">
        <v>234</v>
      </c>
      <c r="CL142" s="46" t="s">
        <v>234</v>
      </c>
      <c r="CM142" s="46" t="s">
        <v>225</v>
      </c>
      <c r="CN142" s="46" t="s">
        <v>225</v>
      </c>
      <c r="CO142" s="46" t="s">
        <v>366</v>
      </c>
      <c r="CP142" s="46" t="s">
        <v>225</v>
      </c>
      <c r="CQ142" s="46" t="s">
        <v>391</v>
      </c>
      <c r="CR142" s="46" t="s">
        <v>225</v>
      </c>
      <c r="CS142" s="46" t="s">
        <v>225</v>
      </c>
      <c r="CT142" s="46" t="s">
        <v>234</v>
      </c>
      <c r="CU142" s="46" t="s">
        <v>234</v>
      </c>
      <c r="CV142" s="46" t="s">
        <v>225</v>
      </c>
      <c r="CW142" s="46" t="s">
        <v>234</v>
      </c>
      <c r="CX142" s="46" t="s">
        <v>234</v>
      </c>
      <c r="CY142" s="46" t="s">
        <v>225</v>
      </c>
      <c r="CZ142" s="46" t="s">
        <v>234</v>
      </c>
      <c r="DA142" s="46" t="s">
        <v>234</v>
      </c>
      <c r="DB142" s="46" t="s">
        <v>225</v>
      </c>
      <c r="DC142" s="46" t="s">
        <v>234</v>
      </c>
      <c r="DD142" s="46" t="s">
        <v>234</v>
      </c>
      <c r="DE142" s="46" t="s">
        <v>234</v>
      </c>
      <c r="DF142" s="46" t="s">
        <v>234</v>
      </c>
      <c r="DG142" s="46" t="s">
        <v>225</v>
      </c>
      <c r="DH142" s="46" t="s">
        <v>234</v>
      </c>
      <c r="DI142" s="46" t="s">
        <v>225</v>
      </c>
      <c r="DJ142" s="46" t="s">
        <v>225</v>
      </c>
      <c r="DK142" s="46" t="s">
        <v>225</v>
      </c>
      <c r="DL142" s="46" t="s">
        <v>382</v>
      </c>
      <c r="DM142" s="46" t="s">
        <v>382</v>
      </c>
      <c r="DN142" s="46" t="s">
        <v>382</v>
      </c>
      <c r="DO142" s="66">
        <v>45084.5204207523</v>
      </c>
      <c r="DP142" s="66">
        <v>45084.5204207523</v>
      </c>
      <c r="DQ142" s="46" t="s">
        <v>1038</v>
      </c>
      <c r="DR142"/>
    </row>
    <row r="143" s="41" customFormat="1" spans="1:122">
      <c r="A143" s="43"/>
      <c r="B143" s="61" t="str">
        <f t="shared" ref="B143:BM143" si="10">IF(B141&lt;&gt;B142,"差異あり","")</f>
        <v/>
      </c>
      <c r="C143" s="61" t="str">
        <f t="shared" si="10"/>
        <v/>
      </c>
      <c r="D143" s="61" t="str">
        <f t="shared" si="10"/>
        <v/>
      </c>
      <c r="E143" s="61" t="str">
        <f t="shared" si="10"/>
        <v/>
      </c>
      <c r="F143" s="61" t="str">
        <f t="shared" si="10"/>
        <v/>
      </c>
      <c r="G143" s="61" t="str">
        <f t="shared" si="10"/>
        <v/>
      </c>
      <c r="H143" s="61" t="str">
        <f t="shared" si="10"/>
        <v/>
      </c>
      <c r="I143" s="61" t="str">
        <f t="shared" si="10"/>
        <v/>
      </c>
      <c r="J143" s="61" t="str">
        <f t="shared" si="10"/>
        <v/>
      </c>
      <c r="K143" s="61" t="str">
        <f t="shared" si="10"/>
        <v/>
      </c>
      <c r="L143" s="61" t="str">
        <f t="shared" si="10"/>
        <v/>
      </c>
      <c r="M143" s="61" t="str">
        <f t="shared" si="10"/>
        <v/>
      </c>
      <c r="N143" s="61" t="str">
        <f t="shared" si="10"/>
        <v/>
      </c>
      <c r="O143" s="61" t="str">
        <f t="shared" si="10"/>
        <v/>
      </c>
      <c r="P143" s="61" t="str">
        <f t="shared" si="10"/>
        <v/>
      </c>
      <c r="Q143" s="61" t="str">
        <f t="shared" si="10"/>
        <v/>
      </c>
      <c r="R143" s="61" t="str">
        <f t="shared" si="10"/>
        <v/>
      </c>
      <c r="S143" s="61" t="str">
        <f t="shared" si="10"/>
        <v/>
      </c>
      <c r="T143" s="61" t="str">
        <f t="shared" si="10"/>
        <v/>
      </c>
      <c r="U143" s="61" t="str">
        <f t="shared" si="10"/>
        <v/>
      </c>
      <c r="V143" s="61" t="str">
        <f t="shared" si="10"/>
        <v/>
      </c>
      <c r="W143" s="61" t="str">
        <f t="shared" si="10"/>
        <v/>
      </c>
      <c r="X143" s="61" t="str">
        <f t="shared" si="10"/>
        <v/>
      </c>
      <c r="Y143" s="61" t="str">
        <f t="shared" si="10"/>
        <v/>
      </c>
      <c r="Z143" s="61" t="str">
        <f t="shared" si="10"/>
        <v/>
      </c>
      <c r="AA143" s="61" t="str">
        <f t="shared" si="10"/>
        <v/>
      </c>
      <c r="AB143" s="61" t="str">
        <f t="shared" si="10"/>
        <v/>
      </c>
      <c r="AC143" s="61" t="str">
        <f t="shared" si="10"/>
        <v/>
      </c>
      <c r="AD143" s="61" t="str">
        <f t="shared" si="10"/>
        <v/>
      </c>
      <c r="AE143" s="61" t="str">
        <f t="shared" si="10"/>
        <v/>
      </c>
      <c r="AF143" s="61" t="str">
        <f t="shared" si="10"/>
        <v/>
      </c>
      <c r="AG143" s="61" t="str">
        <f t="shared" si="10"/>
        <v/>
      </c>
      <c r="AH143" s="61" t="str">
        <f t="shared" si="10"/>
        <v/>
      </c>
      <c r="AI143" s="61" t="str">
        <f t="shared" si="10"/>
        <v/>
      </c>
      <c r="AJ143" s="61" t="str">
        <f t="shared" si="10"/>
        <v/>
      </c>
      <c r="AK143" s="61" t="str">
        <f t="shared" si="10"/>
        <v/>
      </c>
      <c r="AL143" s="61" t="str">
        <f t="shared" si="10"/>
        <v/>
      </c>
      <c r="AM143" s="61" t="str">
        <f t="shared" si="10"/>
        <v/>
      </c>
      <c r="AN143" s="61" t="str">
        <f t="shared" si="10"/>
        <v/>
      </c>
      <c r="AO143" s="61" t="str">
        <f t="shared" si="10"/>
        <v/>
      </c>
      <c r="AP143" s="61" t="str">
        <f t="shared" si="10"/>
        <v/>
      </c>
      <c r="AQ143" s="61" t="str">
        <f t="shared" si="10"/>
        <v/>
      </c>
      <c r="AR143" s="61" t="str">
        <f t="shared" si="10"/>
        <v/>
      </c>
      <c r="AS143" s="61" t="str">
        <f t="shared" si="10"/>
        <v/>
      </c>
      <c r="AT143" s="61" t="str">
        <f t="shared" si="10"/>
        <v/>
      </c>
      <c r="AU143" s="61" t="str">
        <f t="shared" si="10"/>
        <v/>
      </c>
      <c r="AV143" s="61" t="str">
        <f t="shared" si="10"/>
        <v/>
      </c>
      <c r="AW143" s="61" t="str">
        <f t="shared" si="10"/>
        <v/>
      </c>
      <c r="AX143" s="61" t="str">
        <f t="shared" si="10"/>
        <v/>
      </c>
      <c r="AY143" s="61" t="str">
        <f t="shared" si="10"/>
        <v/>
      </c>
      <c r="AZ143" s="61" t="str">
        <f t="shared" si="10"/>
        <v/>
      </c>
      <c r="BA143" s="61" t="str">
        <f t="shared" si="10"/>
        <v/>
      </c>
      <c r="BB143" s="61" t="str">
        <f t="shared" si="10"/>
        <v/>
      </c>
      <c r="BC143" s="61" t="str">
        <f t="shared" si="10"/>
        <v/>
      </c>
      <c r="BD143" s="61" t="str">
        <f t="shared" si="10"/>
        <v/>
      </c>
      <c r="BE143" s="61" t="str">
        <f t="shared" si="10"/>
        <v/>
      </c>
      <c r="BF143" s="61" t="str">
        <f t="shared" si="10"/>
        <v/>
      </c>
      <c r="BG143" s="61" t="str">
        <f t="shared" si="10"/>
        <v/>
      </c>
      <c r="BH143" s="61" t="str">
        <f t="shared" si="10"/>
        <v/>
      </c>
      <c r="BI143" s="61" t="str">
        <f t="shared" si="10"/>
        <v/>
      </c>
      <c r="BJ143" s="61" t="str">
        <f t="shared" si="10"/>
        <v/>
      </c>
      <c r="BK143" s="61" t="str">
        <f t="shared" si="10"/>
        <v/>
      </c>
      <c r="BL143" s="61" t="str">
        <f t="shared" si="10"/>
        <v/>
      </c>
      <c r="BM143" s="61" t="str">
        <f t="shared" si="10"/>
        <v/>
      </c>
      <c r="BN143" s="61" t="str">
        <f t="shared" ref="BN143:DQ143" si="11">IF(BN141&lt;&gt;BN142,"差異あり","")</f>
        <v/>
      </c>
      <c r="BO143" s="61" t="str">
        <f t="shared" si="11"/>
        <v/>
      </c>
      <c r="BP143" s="61" t="str">
        <f t="shared" si="11"/>
        <v/>
      </c>
      <c r="BQ143" s="61" t="str">
        <f t="shared" si="11"/>
        <v/>
      </c>
      <c r="BR143" s="61" t="str">
        <f t="shared" si="11"/>
        <v/>
      </c>
      <c r="BS143" s="61" t="str">
        <f t="shared" si="11"/>
        <v/>
      </c>
      <c r="BT143" s="61" t="str">
        <f t="shared" si="11"/>
        <v/>
      </c>
      <c r="BU143" s="61" t="str">
        <f t="shared" si="11"/>
        <v/>
      </c>
      <c r="BV143" s="61" t="str">
        <f t="shared" si="11"/>
        <v/>
      </c>
      <c r="BW143" s="61" t="str">
        <f t="shared" si="11"/>
        <v/>
      </c>
      <c r="BX143" s="61" t="str">
        <f t="shared" si="11"/>
        <v/>
      </c>
      <c r="BY143" s="61" t="str">
        <f t="shared" si="11"/>
        <v>差異あり</v>
      </c>
      <c r="BZ143" s="61" t="str">
        <f t="shared" si="11"/>
        <v/>
      </c>
      <c r="CA143" s="61" t="str">
        <f t="shared" si="11"/>
        <v/>
      </c>
      <c r="CB143" s="61" t="str">
        <f t="shared" si="11"/>
        <v>差異あり</v>
      </c>
      <c r="CC143" s="61" t="str">
        <f t="shared" si="11"/>
        <v>差異あり</v>
      </c>
      <c r="CD143" s="61" t="str">
        <f t="shared" si="11"/>
        <v>差異あり</v>
      </c>
      <c r="CE143" s="61" t="str">
        <f t="shared" si="11"/>
        <v>差異あり</v>
      </c>
      <c r="CF143" s="61" t="str">
        <f t="shared" si="11"/>
        <v/>
      </c>
      <c r="CG143" s="61" t="str">
        <f t="shared" si="11"/>
        <v>差異あり</v>
      </c>
      <c r="CH143" s="61" t="str">
        <f t="shared" si="11"/>
        <v>差異あり</v>
      </c>
      <c r="CI143" s="61" t="str">
        <f t="shared" si="11"/>
        <v/>
      </c>
      <c r="CJ143" s="61" t="str">
        <f t="shared" si="11"/>
        <v/>
      </c>
      <c r="CK143" s="61" t="str">
        <f t="shared" si="11"/>
        <v/>
      </c>
      <c r="CL143" s="61" t="str">
        <f t="shared" si="11"/>
        <v/>
      </c>
      <c r="CM143" s="61" t="str">
        <f t="shared" si="11"/>
        <v/>
      </c>
      <c r="CN143" s="61" t="str">
        <f t="shared" si="11"/>
        <v/>
      </c>
      <c r="CO143" s="61" t="str">
        <f t="shared" si="11"/>
        <v>差異あり</v>
      </c>
      <c r="CP143" s="61" t="str">
        <f t="shared" si="11"/>
        <v/>
      </c>
      <c r="CQ143" s="61" t="str">
        <f t="shared" si="11"/>
        <v>差異あり</v>
      </c>
      <c r="CR143" s="61" t="str">
        <f t="shared" si="11"/>
        <v/>
      </c>
      <c r="CS143" s="61" t="str">
        <f t="shared" si="11"/>
        <v/>
      </c>
      <c r="CT143" s="61" t="str">
        <f t="shared" si="11"/>
        <v>差異あり</v>
      </c>
      <c r="CU143" s="61" t="str">
        <f t="shared" si="11"/>
        <v/>
      </c>
      <c r="CV143" s="61" t="str">
        <f t="shared" si="11"/>
        <v/>
      </c>
      <c r="CW143" s="61" t="str">
        <f t="shared" si="11"/>
        <v/>
      </c>
      <c r="CX143" s="61" t="str">
        <f t="shared" si="11"/>
        <v/>
      </c>
      <c r="CY143" s="61" t="str">
        <f t="shared" si="11"/>
        <v/>
      </c>
      <c r="CZ143" s="61" t="str">
        <f t="shared" si="11"/>
        <v/>
      </c>
      <c r="DA143" s="61" t="str">
        <f t="shared" si="11"/>
        <v/>
      </c>
      <c r="DB143" s="61" t="str">
        <f t="shared" si="11"/>
        <v/>
      </c>
      <c r="DC143" s="61" t="str">
        <f t="shared" si="11"/>
        <v/>
      </c>
      <c r="DD143" s="61" t="str">
        <f t="shared" si="11"/>
        <v/>
      </c>
      <c r="DE143" s="61" t="str">
        <f t="shared" si="11"/>
        <v/>
      </c>
      <c r="DF143" s="61" t="str">
        <f t="shared" si="11"/>
        <v/>
      </c>
      <c r="DG143" s="61" t="str">
        <f t="shared" si="11"/>
        <v/>
      </c>
      <c r="DH143" s="61" t="str">
        <f t="shared" si="11"/>
        <v/>
      </c>
      <c r="DI143" s="61" t="str">
        <f t="shared" si="11"/>
        <v/>
      </c>
      <c r="DJ143" s="61" t="str">
        <f t="shared" si="11"/>
        <v/>
      </c>
      <c r="DK143" s="61" t="str">
        <f t="shared" si="11"/>
        <v/>
      </c>
      <c r="DL143" s="61" t="str">
        <f t="shared" si="11"/>
        <v/>
      </c>
      <c r="DM143" s="61" t="str">
        <f t="shared" si="11"/>
        <v/>
      </c>
      <c r="DN143" s="61" t="str">
        <f t="shared" si="11"/>
        <v/>
      </c>
      <c r="DO143" s="61" t="str">
        <f t="shared" si="11"/>
        <v>差異あり</v>
      </c>
      <c r="DP143" s="61" t="str">
        <f t="shared" si="11"/>
        <v>差異あり</v>
      </c>
      <c r="DQ143" s="61" t="str">
        <f t="shared" si="11"/>
        <v/>
      </c>
      <c r="DR143" s="43"/>
    </row>
    <row r="144" s="41" customFormat="1" spans="1:122">
      <c r="A144" s="43"/>
      <c r="DR144" s="43"/>
    </row>
    <row r="145" s="41" customFormat="1" spans="1:122">
      <c r="A145" s="43"/>
      <c r="B145" s="43" t="s">
        <v>437</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c r="BU145" s="43"/>
      <c r="BV145" s="43"/>
      <c r="BW145" s="43"/>
      <c r="BX145" s="43"/>
      <c r="BY145" s="43"/>
      <c r="BZ145" s="43"/>
      <c r="CA145" s="43"/>
      <c r="CB145" s="43"/>
      <c r="CC145" s="43"/>
      <c r="CD145" s="43"/>
      <c r="CE145" s="43"/>
      <c r="CF145" s="43"/>
      <c r="CG145" s="43"/>
      <c r="CH145" s="43"/>
      <c r="CI145" s="43"/>
      <c r="CJ145" s="43"/>
      <c r="CK145" s="43"/>
      <c r="CL145" s="43"/>
      <c r="CM145" s="43"/>
      <c r="CN145" s="43"/>
      <c r="CO145" s="43"/>
      <c r="CP145" s="43"/>
      <c r="CQ145" s="43"/>
      <c r="CR145" s="43"/>
      <c r="CS145" s="43"/>
      <c r="CT145" s="43"/>
      <c r="CU145" s="43"/>
      <c r="CV145" s="43"/>
      <c r="CW145" s="43"/>
      <c r="CX145" s="43"/>
      <c r="CY145" s="43"/>
      <c r="CZ145" s="43"/>
      <c r="DA145" s="43"/>
      <c r="DB145" s="43"/>
      <c r="DC145" s="43"/>
      <c r="DD145" s="43"/>
      <c r="DE145" s="43"/>
      <c r="DF145" s="43"/>
      <c r="DG145" s="43"/>
      <c r="DH145" s="43"/>
      <c r="DI145" s="43"/>
      <c r="DJ145" s="43"/>
      <c r="DK145" s="43"/>
      <c r="DL145" s="43"/>
      <c r="DM145" s="43"/>
      <c r="DN145" s="43"/>
      <c r="DO145" s="43"/>
      <c r="DP145" s="43"/>
      <c r="DQ145" s="43"/>
      <c r="DR145" s="43"/>
    </row>
    <row r="146" s="41" customFormat="1" ht="27" spans="1:122">
      <c r="A146" s="43"/>
      <c r="B146" s="60" t="s">
        <v>249</v>
      </c>
      <c r="C146" s="60" t="s">
        <v>250</v>
      </c>
      <c r="D146" s="60" t="s">
        <v>251</v>
      </c>
      <c r="E146" s="60" t="s">
        <v>252</v>
      </c>
      <c r="F146" s="60" t="s">
        <v>253</v>
      </c>
      <c r="G146" s="60" t="s">
        <v>156</v>
      </c>
      <c r="H146" s="60" t="s">
        <v>254</v>
      </c>
      <c r="I146" s="60" t="s">
        <v>255</v>
      </c>
      <c r="J146" s="60" t="s">
        <v>256</v>
      </c>
      <c r="K146" s="60" t="s">
        <v>257</v>
      </c>
      <c r="L146" s="60" t="s">
        <v>258</v>
      </c>
      <c r="M146" s="60" t="s">
        <v>259</v>
      </c>
      <c r="N146" s="60" t="s">
        <v>260</v>
      </c>
      <c r="O146" s="60" t="s">
        <v>261</v>
      </c>
      <c r="P146" s="60" t="s">
        <v>262</v>
      </c>
      <c r="Q146" s="60" t="s">
        <v>263</v>
      </c>
      <c r="R146" s="60" t="s">
        <v>264</v>
      </c>
      <c r="S146" s="60" t="s">
        <v>265</v>
      </c>
      <c r="T146" s="60" t="s">
        <v>266</v>
      </c>
      <c r="U146" s="60" t="s">
        <v>267</v>
      </c>
      <c r="V146" s="60" t="s">
        <v>268</v>
      </c>
      <c r="W146" s="60" t="s">
        <v>269</v>
      </c>
      <c r="X146" s="60" t="s">
        <v>270</v>
      </c>
      <c r="Y146" s="60" t="s">
        <v>271</v>
      </c>
      <c r="Z146" s="60" t="s">
        <v>272</v>
      </c>
      <c r="AA146" s="60" t="s">
        <v>273</v>
      </c>
      <c r="AB146" s="60" t="s">
        <v>274</v>
      </c>
      <c r="AC146" s="60" t="s">
        <v>275</v>
      </c>
      <c r="AD146" s="60" t="s">
        <v>276</v>
      </c>
      <c r="AE146" s="60" t="s">
        <v>277</v>
      </c>
      <c r="AF146" s="60" t="s">
        <v>278</v>
      </c>
      <c r="AG146" s="60" t="s">
        <v>279</v>
      </c>
      <c r="AH146" s="60" t="s">
        <v>159</v>
      </c>
      <c r="AI146" s="60" t="s">
        <v>280</v>
      </c>
      <c r="AJ146" s="60" t="s">
        <v>157</v>
      </c>
      <c r="AK146" s="60" t="s">
        <v>281</v>
      </c>
      <c r="AL146" s="60" t="s">
        <v>282</v>
      </c>
      <c r="AM146" s="60" t="s">
        <v>283</v>
      </c>
      <c r="AN146" s="60" t="s">
        <v>284</v>
      </c>
      <c r="AO146" s="60" t="s">
        <v>285</v>
      </c>
      <c r="AP146" s="60" t="s">
        <v>286</v>
      </c>
      <c r="AQ146" s="60" t="s">
        <v>287</v>
      </c>
      <c r="AR146" s="60" t="s">
        <v>288</v>
      </c>
      <c r="AS146" s="60" t="s">
        <v>289</v>
      </c>
      <c r="AT146" s="60" t="s">
        <v>290</v>
      </c>
      <c r="AU146" s="60" t="s">
        <v>291</v>
      </c>
      <c r="AV146" s="60" t="s">
        <v>292</v>
      </c>
      <c r="AW146" s="60" t="s">
        <v>293</v>
      </c>
      <c r="AX146" s="60" t="s">
        <v>294</v>
      </c>
      <c r="AY146" s="60" t="s">
        <v>295</v>
      </c>
      <c r="AZ146" s="60" t="s">
        <v>296</v>
      </c>
      <c r="BA146" s="60" t="s">
        <v>297</v>
      </c>
      <c r="BB146" s="60" t="s">
        <v>298</v>
      </c>
      <c r="BC146" s="60" t="s">
        <v>299</v>
      </c>
      <c r="BD146" s="60" t="s">
        <v>300</v>
      </c>
      <c r="BE146" s="60" t="s">
        <v>301</v>
      </c>
      <c r="BF146" s="60" t="s">
        <v>302</v>
      </c>
      <c r="BG146" s="60" t="s">
        <v>303</v>
      </c>
      <c r="BH146" s="60" t="s">
        <v>304</v>
      </c>
      <c r="BI146" s="60" t="s">
        <v>305</v>
      </c>
      <c r="BJ146" s="60" t="s">
        <v>306</v>
      </c>
      <c r="BK146" s="60" t="s">
        <v>307</v>
      </c>
      <c r="BL146" s="60" t="s">
        <v>308</v>
      </c>
      <c r="BM146" s="60" t="s">
        <v>309</v>
      </c>
      <c r="BN146" s="60" t="s">
        <v>310</v>
      </c>
      <c r="BO146" s="60" t="s">
        <v>311</v>
      </c>
      <c r="BP146" s="60" t="s">
        <v>312</v>
      </c>
      <c r="BQ146" s="60" t="s">
        <v>313</v>
      </c>
      <c r="BR146" s="60" t="s">
        <v>314</v>
      </c>
      <c r="BS146" s="60" t="s">
        <v>315</v>
      </c>
      <c r="BT146" s="60" t="s">
        <v>316</v>
      </c>
      <c r="BU146" s="60" t="s">
        <v>317</v>
      </c>
      <c r="BV146" s="60" t="s">
        <v>318</v>
      </c>
      <c r="BW146" s="60" t="s">
        <v>319</v>
      </c>
      <c r="BX146" s="60" t="s">
        <v>320</v>
      </c>
      <c r="BY146" s="60" t="s">
        <v>321</v>
      </c>
      <c r="BZ146" s="60" t="s">
        <v>322</v>
      </c>
      <c r="CA146" s="60" t="s">
        <v>323</v>
      </c>
      <c r="CB146" s="60" t="s">
        <v>324</v>
      </c>
      <c r="CC146" s="60" t="s">
        <v>325</v>
      </c>
      <c r="CD146" s="60" t="s">
        <v>326</v>
      </c>
      <c r="CE146" s="60" t="s">
        <v>327</v>
      </c>
      <c r="CF146" s="60" t="s">
        <v>328</v>
      </c>
      <c r="CG146" s="60" t="s">
        <v>329</v>
      </c>
      <c r="CH146" s="60" t="s">
        <v>330</v>
      </c>
      <c r="CI146" s="60" t="s">
        <v>331</v>
      </c>
      <c r="CJ146" s="60" t="s">
        <v>332</v>
      </c>
      <c r="CK146" s="60" t="s">
        <v>333</v>
      </c>
      <c r="CL146" s="60" t="s">
        <v>334</v>
      </c>
      <c r="CM146" s="60" t="s">
        <v>335</v>
      </c>
      <c r="CN146" s="60" t="s">
        <v>336</v>
      </c>
      <c r="CO146" s="60" t="s">
        <v>337</v>
      </c>
      <c r="CP146" s="60" t="s">
        <v>338</v>
      </c>
      <c r="CQ146" s="60" t="s">
        <v>339</v>
      </c>
      <c r="CR146" s="60" t="s">
        <v>340</v>
      </c>
      <c r="CS146" s="60" t="s">
        <v>341</v>
      </c>
      <c r="CT146" s="60" t="s">
        <v>342</v>
      </c>
      <c r="CU146" s="60" t="s">
        <v>343</v>
      </c>
      <c r="CV146" s="60" t="s">
        <v>344</v>
      </c>
      <c r="CW146" s="60" t="s">
        <v>345</v>
      </c>
      <c r="CX146" s="60" t="s">
        <v>346</v>
      </c>
      <c r="CY146" s="60" t="s">
        <v>347</v>
      </c>
      <c r="CZ146" s="60" t="s">
        <v>348</v>
      </c>
      <c r="DA146" s="60" t="s">
        <v>349</v>
      </c>
      <c r="DB146" s="60" t="s">
        <v>350</v>
      </c>
      <c r="DC146" s="60" t="s">
        <v>351</v>
      </c>
      <c r="DD146" s="60" t="s">
        <v>352</v>
      </c>
      <c r="DE146" s="60" t="s">
        <v>353</v>
      </c>
      <c r="DF146" s="60" t="s">
        <v>354</v>
      </c>
      <c r="DG146" s="60" t="s">
        <v>355</v>
      </c>
      <c r="DH146" s="60" t="s">
        <v>356</v>
      </c>
      <c r="DI146" s="60" t="s">
        <v>357</v>
      </c>
      <c r="DJ146" s="60" t="s">
        <v>358</v>
      </c>
      <c r="DK146" s="60" t="s">
        <v>359</v>
      </c>
      <c r="DL146" s="60" t="s">
        <v>360</v>
      </c>
      <c r="DM146" s="60" t="s">
        <v>361</v>
      </c>
      <c r="DN146" s="60" t="s">
        <v>362</v>
      </c>
      <c r="DO146" s="60" t="s">
        <v>208</v>
      </c>
      <c r="DP146" s="60" t="s">
        <v>363</v>
      </c>
      <c r="DQ146" s="60" t="s">
        <v>364</v>
      </c>
      <c r="DR146"/>
    </row>
    <row r="147" s="41" customFormat="1" spans="1:122">
      <c r="A147" s="43" t="s">
        <v>441</v>
      </c>
      <c r="B147" s="75">
        <v>44874</v>
      </c>
      <c r="C147" s="75">
        <v>44874</v>
      </c>
      <c r="D147" s="76" t="s">
        <v>513</v>
      </c>
      <c r="E147" s="76" t="s">
        <v>366</v>
      </c>
      <c r="F147" s="76" t="s">
        <v>367</v>
      </c>
      <c r="G147" s="76" t="s">
        <v>393</v>
      </c>
      <c r="H147" s="77">
        <v>1</v>
      </c>
      <c r="I147" s="77">
        <v>0</v>
      </c>
      <c r="J147" s="76" t="s">
        <v>234</v>
      </c>
      <c r="K147" s="76" t="s">
        <v>369</v>
      </c>
      <c r="L147" s="76" t="s">
        <v>369</v>
      </c>
      <c r="M147" s="75">
        <v>44874</v>
      </c>
      <c r="N147" s="76" t="s">
        <v>514</v>
      </c>
      <c r="O147" s="76" t="s">
        <v>366</v>
      </c>
      <c r="P147" s="77">
        <v>0</v>
      </c>
      <c r="Q147" s="76" t="s">
        <v>515</v>
      </c>
      <c r="R147" s="76" t="s">
        <v>516</v>
      </c>
      <c r="S147" s="77">
        <v>25</v>
      </c>
      <c r="T147" s="76" t="s">
        <v>517</v>
      </c>
      <c r="U147" s="77">
        <v>5</v>
      </c>
      <c r="V147" s="76" t="s">
        <v>393</v>
      </c>
      <c r="W147" s="76" t="s">
        <v>374</v>
      </c>
      <c r="X147" s="76" t="s">
        <v>234</v>
      </c>
      <c r="Y147" s="76" t="s">
        <v>375</v>
      </c>
      <c r="Z147" s="76" t="s">
        <v>376</v>
      </c>
      <c r="AA147" s="76" t="s">
        <v>377</v>
      </c>
      <c r="AB147" s="76" t="s">
        <v>394</v>
      </c>
      <c r="AC147" s="77">
        <v>125</v>
      </c>
      <c r="AD147" s="76" t="s">
        <v>379</v>
      </c>
      <c r="AE147" s="102">
        <v>44875.1368981482</v>
      </c>
      <c r="AF147" s="76" t="s">
        <v>395</v>
      </c>
      <c r="AG147" s="76" t="s">
        <v>381</v>
      </c>
      <c r="AH147" s="76" t="s">
        <v>212</v>
      </c>
      <c r="AI147" s="76" t="s">
        <v>213</v>
      </c>
      <c r="AJ147" s="76" t="s">
        <v>210</v>
      </c>
      <c r="AK147" s="76" t="s">
        <v>366</v>
      </c>
      <c r="AL147" s="76" t="s">
        <v>382</v>
      </c>
      <c r="AM147" s="76" t="s">
        <v>366</v>
      </c>
      <c r="AN147" s="76" t="s">
        <v>233</v>
      </c>
      <c r="AO147" s="76" t="s">
        <v>366</v>
      </c>
      <c r="AP147" s="76" t="s">
        <v>379</v>
      </c>
      <c r="AQ147" s="76" t="s">
        <v>379</v>
      </c>
      <c r="AR147" s="76" t="s">
        <v>383</v>
      </c>
      <c r="AS147" s="76" t="s">
        <v>366</v>
      </c>
      <c r="AT147" s="76" t="s">
        <v>366</v>
      </c>
      <c r="AU147" s="77">
        <v>0</v>
      </c>
      <c r="AV147" s="76" t="s">
        <v>366</v>
      </c>
      <c r="AW147" s="76" t="s">
        <v>366</v>
      </c>
      <c r="AX147" s="76" t="s">
        <v>366</v>
      </c>
      <c r="AY147" s="76" t="s">
        <v>1039</v>
      </c>
      <c r="AZ147" s="76" t="s">
        <v>1040</v>
      </c>
      <c r="BA147" s="76" t="s">
        <v>232</v>
      </c>
      <c r="BB147" s="76" t="s">
        <v>379</v>
      </c>
      <c r="BC147" s="76" t="s">
        <v>382</v>
      </c>
      <c r="BD147" s="76" t="s">
        <v>1041</v>
      </c>
      <c r="BE147" s="76" t="s">
        <v>382</v>
      </c>
      <c r="BF147" s="76" t="s">
        <v>528</v>
      </c>
      <c r="BG147" s="76" t="s">
        <v>387</v>
      </c>
      <c r="BH147" s="76" t="s">
        <v>240</v>
      </c>
      <c r="BI147" s="76" t="s">
        <v>234</v>
      </c>
      <c r="BJ147" s="76" t="s">
        <v>234</v>
      </c>
      <c r="BK147" s="76" t="s">
        <v>234</v>
      </c>
      <c r="BL147" s="76" t="s">
        <v>234</v>
      </c>
      <c r="BM147" s="76" t="s">
        <v>529</v>
      </c>
      <c r="BN147" s="76" t="s">
        <v>529</v>
      </c>
      <c r="BO147" s="76" t="s">
        <v>529</v>
      </c>
      <c r="BP147" s="76" t="s">
        <v>366</v>
      </c>
      <c r="BQ147" s="76" t="s">
        <v>366</v>
      </c>
      <c r="BR147" s="76" t="s">
        <v>366</v>
      </c>
      <c r="BS147" s="76" t="s">
        <v>522</v>
      </c>
      <c r="BT147" s="76" t="s">
        <v>382</v>
      </c>
      <c r="BU147" s="76" t="s">
        <v>523</v>
      </c>
      <c r="BV147" s="76" t="s">
        <v>382</v>
      </c>
      <c r="BW147" s="76" t="s">
        <v>523</v>
      </c>
      <c r="BX147" s="76" t="s">
        <v>382</v>
      </c>
      <c r="BY147" s="77">
        <v>1</v>
      </c>
      <c r="BZ147" s="77">
        <v>7925</v>
      </c>
      <c r="CA147" s="77">
        <v>0</v>
      </c>
      <c r="CB147" s="77">
        <v>14</v>
      </c>
      <c r="CC147" s="77">
        <v>14</v>
      </c>
      <c r="CD147" s="76" t="s">
        <v>977</v>
      </c>
      <c r="CE147" s="102">
        <v>45082.3915046296</v>
      </c>
      <c r="CF147" s="75" t="s">
        <v>389</v>
      </c>
      <c r="CG147" s="103">
        <v>45082.3892962037</v>
      </c>
      <c r="CH147" s="104">
        <v>0.389293981481481</v>
      </c>
      <c r="CI147" s="75" t="s">
        <v>389</v>
      </c>
      <c r="CJ147" s="76" t="s">
        <v>390</v>
      </c>
      <c r="CK147" s="76" t="s">
        <v>234</v>
      </c>
      <c r="CL147" s="76" t="s">
        <v>234</v>
      </c>
      <c r="CM147" s="76" t="s">
        <v>225</v>
      </c>
      <c r="CN147" s="76" t="s">
        <v>225</v>
      </c>
      <c r="CO147" s="76" t="s">
        <v>225</v>
      </c>
      <c r="CP147" s="76" t="s">
        <v>225</v>
      </c>
      <c r="CQ147" s="76" t="s">
        <v>978</v>
      </c>
      <c r="CR147" s="76" t="s">
        <v>225</v>
      </c>
      <c r="CS147" s="76" t="s">
        <v>234</v>
      </c>
      <c r="CT147" s="76" t="s">
        <v>225</v>
      </c>
      <c r="CU147" s="76" t="s">
        <v>234</v>
      </c>
      <c r="CV147" s="76" t="s">
        <v>225</v>
      </c>
      <c r="CW147" s="76" t="s">
        <v>234</v>
      </c>
      <c r="CX147" s="76" t="s">
        <v>234</v>
      </c>
      <c r="CY147" s="76" t="s">
        <v>225</v>
      </c>
      <c r="CZ147" s="76" t="s">
        <v>234</v>
      </c>
      <c r="DA147" s="76" t="s">
        <v>234</v>
      </c>
      <c r="DB147" s="76" t="s">
        <v>225</v>
      </c>
      <c r="DC147" s="76" t="s">
        <v>234</v>
      </c>
      <c r="DD147" s="76" t="s">
        <v>234</v>
      </c>
      <c r="DE147" s="76" t="s">
        <v>234</v>
      </c>
      <c r="DF147" s="76" t="s">
        <v>234</v>
      </c>
      <c r="DG147" s="76" t="s">
        <v>225</v>
      </c>
      <c r="DH147" s="76" t="s">
        <v>234</v>
      </c>
      <c r="DI147" s="76" t="s">
        <v>225</v>
      </c>
      <c r="DJ147" s="76" t="s">
        <v>225</v>
      </c>
      <c r="DK147" s="76" t="s">
        <v>225</v>
      </c>
      <c r="DL147" s="76" t="s">
        <v>382</v>
      </c>
      <c r="DM147" s="76" t="s">
        <v>382</v>
      </c>
      <c r="DN147" s="76" t="s">
        <v>382</v>
      </c>
      <c r="DO147" s="103">
        <v>45082.3963593287</v>
      </c>
      <c r="DP147" s="103">
        <v>45082.3892962037</v>
      </c>
      <c r="DQ147" s="76" t="s">
        <v>1042</v>
      </c>
      <c r="DR147"/>
    </row>
    <row r="148" s="41" customFormat="1" spans="1:122">
      <c r="A148" s="43" t="s">
        <v>442</v>
      </c>
      <c r="B148" s="45">
        <v>44874</v>
      </c>
      <c r="C148" s="45">
        <v>44874</v>
      </c>
      <c r="D148" s="46" t="s">
        <v>513</v>
      </c>
      <c r="E148" s="46" t="s">
        <v>366</v>
      </c>
      <c r="F148" s="46" t="s">
        <v>367</v>
      </c>
      <c r="G148" s="46" t="s">
        <v>393</v>
      </c>
      <c r="H148" s="47">
        <v>1</v>
      </c>
      <c r="I148" s="47">
        <v>0</v>
      </c>
      <c r="J148" s="46" t="s">
        <v>234</v>
      </c>
      <c r="K148" s="46" t="s">
        <v>369</v>
      </c>
      <c r="L148" s="46" t="s">
        <v>369</v>
      </c>
      <c r="M148" s="45">
        <v>44874</v>
      </c>
      <c r="N148" s="46" t="s">
        <v>514</v>
      </c>
      <c r="O148" s="46" t="s">
        <v>366</v>
      </c>
      <c r="P148" s="47">
        <v>0</v>
      </c>
      <c r="Q148" s="46" t="s">
        <v>515</v>
      </c>
      <c r="R148" s="46" t="s">
        <v>516</v>
      </c>
      <c r="S148" s="47">
        <v>25</v>
      </c>
      <c r="T148" s="46" t="s">
        <v>517</v>
      </c>
      <c r="U148" s="47">
        <v>5</v>
      </c>
      <c r="V148" s="46" t="s">
        <v>393</v>
      </c>
      <c r="W148" s="46" t="s">
        <v>374</v>
      </c>
      <c r="X148" s="46" t="s">
        <v>234</v>
      </c>
      <c r="Y148" s="46" t="s">
        <v>375</v>
      </c>
      <c r="Z148" s="46" t="s">
        <v>376</v>
      </c>
      <c r="AA148" s="46" t="s">
        <v>377</v>
      </c>
      <c r="AB148" s="46" t="s">
        <v>394</v>
      </c>
      <c r="AC148" s="47">
        <v>125</v>
      </c>
      <c r="AD148" s="46" t="s">
        <v>379</v>
      </c>
      <c r="AE148" s="62">
        <v>44875.1368981482</v>
      </c>
      <c r="AF148" s="46" t="s">
        <v>395</v>
      </c>
      <c r="AG148" s="46" t="s">
        <v>381</v>
      </c>
      <c r="AH148" s="46" t="s">
        <v>212</v>
      </c>
      <c r="AI148" s="46" t="s">
        <v>213</v>
      </c>
      <c r="AJ148" s="46" t="s">
        <v>210</v>
      </c>
      <c r="AK148" s="46" t="s">
        <v>366</v>
      </c>
      <c r="AL148" s="46" t="s">
        <v>382</v>
      </c>
      <c r="AM148" s="46" t="s">
        <v>366</v>
      </c>
      <c r="AN148" s="46" t="s">
        <v>233</v>
      </c>
      <c r="AO148" s="46" t="s">
        <v>366</v>
      </c>
      <c r="AP148" s="46" t="s">
        <v>379</v>
      </c>
      <c r="AQ148" s="46" t="s">
        <v>379</v>
      </c>
      <c r="AR148" s="46" t="s">
        <v>383</v>
      </c>
      <c r="AS148" s="46" t="s">
        <v>366</v>
      </c>
      <c r="AT148" s="46" t="s">
        <v>366</v>
      </c>
      <c r="AU148" s="47">
        <v>0</v>
      </c>
      <c r="AV148" s="46" t="s">
        <v>366</v>
      </c>
      <c r="AW148" s="46" t="s">
        <v>366</v>
      </c>
      <c r="AX148" s="46" t="s">
        <v>366</v>
      </c>
      <c r="AY148" s="46" t="s">
        <v>1039</v>
      </c>
      <c r="AZ148" s="46" t="s">
        <v>1040</v>
      </c>
      <c r="BA148" s="46" t="s">
        <v>232</v>
      </c>
      <c r="BB148" s="46" t="s">
        <v>379</v>
      </c>
      <c r="BC148" s="46" t="s">
        <v>382</v>
      </c>
      <c r="BD148" s="46" t="s">
        <v>1041</v>
      </c>
      <c r="BE148" s="46" t="s">
        <v>382</v>
      </c>
      <c r="BF148" s="46" t="s">
        <v>528</v>
      </c>
      <c r="BG148" s="46" t="s">
        <v>387</v>
      </c>
      <c r="BH148" s="46" t="s">
        <v>240</v>
      </c>
      <c r="BI148" s="46" t="s">
        <v>234</v>
      </c>
      <c r="BJ148" s="46" t="s">
        <v>234</v>
      </c>
      <c r="BK148" s="46" t="s">
        <v>234</v>
      </c>
      <c r="BL148" s="46" t="s">
        <v>234</v>
      </c>
      <c r="BM148" s="46" t="s">
        <v>529</v>
      </c>
      <c r="BN148" s="46" t="s">
        <v>529</v>
      </c>
      <c r="BO148" s="46" t="s">
        <v>529</v>
      </c>
      <c r="BP148" s="46" t="s">
        <v>366</v>
      </c>
      <c r="BQ148" s="46" t="s">
        <v>366</v>
      </c>
      <c r="BR148" s="46" t="s">
        <v>366</v>
      </c>
      <c r="BS148" s="46" t="s">
        <v>522</v>
      </c>
      <c r="BT148" s="46" t="s">
        <v>382</v>
      </c>
      <c r="BU148" s="46" t="s">
        <v>523</v>
      </c>
      <c r="BV148" s="46" t="s">
        <v>382</v>
      </c>
      <c r="BW148" s="46" t="s">
        <v>523</v>
      </c>
      <c r="BX148" s="46" t="s">
        <v>382</v>
      </c>
      <c r="BY148" s="47">
        <v>17</v>
      </c>
      <c r="BZ148" s="47">
        <v>7925</v>
      </c>
      <c r="CA148" s="47">
        <v>0</v>
      </c>
      <c r="CB148" s="47">
        <v>48</v>
      </c>
      <c r="CC148" s="47">
        <v>12</v>
      </c>
      <c r="CD148" s="46" t="s">
        <v>219</v>
      </c>
      <c r="CE148" s="62">
        <v>45084.5233680556</v>
      </c>
      <c r="CF148" s="45" t="s">
        <v>389</v>
      </c>
      <c r="CG148" s="66">
        <v>45084.5204207407</v>
      </c>
      <c r="CH148" s="67">
        <v>0.520416666666667</v>
      </c>
      <c r="CI148" s="45" t="s">
        <v>389</v>
      </c>
      <c r="CJ148" s="46" t="s">
        <v>390</v>
      </c>
      <c r="CK148" s="46" t="s">
        <v>234</v>
      </c>
      <c r="CL148" s="46" t="s">
        <v>234</v>
      </c>
      <c r="CM148" s="46" t="s">
        <v>225</v>
      </c>
      <c r="CN148" s="46" t="s">
        <v>225</v>
      </c>
      <c r="CO148" s="46" t="s">
        <v>366</v>
      </c>
      <c r="CP148" s="46" t="s">
        <v>225</v>
      </c>
      <c r="CQ148" s="46" t="s">
        <v>391</v>
      </c>
      <c r="CR148" s="46" t="s">
        <v>225</v>
      </c>
      <c r="CS148" s="46" t="s">
        <v>234</v>
      </c>
      <c r="CT148" s="46" t="s">
        <v>234</v>
      </c>
      <c r="CU148" s="46" t="s">
        <v>234</v>
      </c>
      <c r="CV148" s="46" t="s">
        <v>225</v>
      </c>
      <c r="CW148" s="46" t="s">
        <v>234</v>
      </c>
      <c r="CX148" s="46" t="s">
        <v>234</v>
      </c>
      <c r="CY148" s="46" t="s">
        <v>225</v>
      </c>
      <c r="CZ148" s="46" t="s">
        <v>234</v>
      </c>
      <c r="DA148" s="46" t="s">
        <v>234</v>
      </c>
      <c r="DB148" s="46" t="s">
        <v>225</v>
      </c>
      <c r="DC148" s="46" t="s">
        <v>234</v>
      </c>
      <c r="DD148" s="46" t="s">
        <v>234</v>
      </c>
      <c r="DE148" s="46" t="s">
        <v>234</v>
      </c>
      <c r="DF148" s="46" t="s">
        <v>234</v>
      </c>
      <c r="DG148" s="46" t="s">
        <v>225</v>
      </c>
      <c r="DH148" s="46" t="s">
        <v>234</v>
      </c>
      <c r="DI148" s="46" t="s">
        <v>225</v>
      </c>
      <c r="DJ148" s="46" t="s">
        <v>225</v>
      </c>
      <c r="DK148" s="46" t="s">
        <v>225</v>
      </c>
      <c r="DL148" s="46" t="s">
        <v>382</v>
      </c>
      <c r="DM148" s="46" t="s">
        <v>382</v>
      </c>
      <c r="DN148" s="46" t="s">
        <v>382</v>
      </c>
      <c r="DO148" s="66">
        <v>45084.5204207407</v>
      </c>
      <c r="DP148" s="66">
        <v>45084.5204207407</v>
      </c>
      <c r="DQ148" s="46" t="s">
        <v>1042</v>
      </c>
      <c r="DR148"/>
    </row>
    <row r="149" s="41" customFormat="1" spans="1:122">
      <c r="A149" s="43"/>
      <c r="B149" s="61" t="str">
        <f t="shared" ref="B149:BM149" si="12">IF(B147&lt;&gt;B148,"差異あり","")</f>
        <v/>
      </c>
      <c r="C149" s="61" t="str">
        <f t="shared" si="12"/>
        <v/>
      </c>
      <c r="D149" s="61" t="str">
        <f t="shared" si="12"/>
        <v/>
      </c>
      <c r="E149" s="61" t="str">
        <f t="shared" si="12"/>
        <v/>
      </c>
      <c r="F149" s="61" t="str">
        <f t="shared" si="12"/>
        <v/>
      </c>
      <c r="G149" s="61" t="str">
        <f t="shared" si="12"/>
        <v/>
      </c>
      <c r="H149" s="61" t="str">
        <f t="shared" si="12"/>
        <v/>
      </c>
      <c r="I149" s="61" t="str">
        <f t="shared" si="12"/>
        <v/>
      </c>
      <c r="J149" s="61" t="str">
        <f t="shared" si="12"/>
        <v/>
      </c>
      <c r="K149" s="61" t="str">
        <f t="shared" si="12"/>
        <v/>
      </c>
      <c r="L149" s="61" t="str">
        <f t="shared" si="12"/>
        <v/>
      </c>
      <c r="M149" s="61" t="str">
        <f t="shared" si="12"/>
        <v/>
      </c>
      <c r="N149" s="61" t="str">
        <f t="shared" si="12"/>
        <v/>
      </c>
      <c r="O149" s="61" t="str">
        <f t="shared" si="12"/>
        <v/>
      </c>
      <c r="P149" s="61" t="str">
        <f t="shared" si="12"/>
        <v/>
      </c>
      <c r="Q149" s="61" t="str">
        <f t="shared" si="12"/>
        <v/>
      </c>
      <c r="R149" s="61" t="str">
        <f t="shared" si="12"/>
        <v/>
      </c>
      <c r="S149" s="61" t="str">
        <f t="shared" si="12"/>
        <v/>
      </c>
      <c r="T149" s="61" t="str">
        <f t="shared" si="12"/>
        <v/>
      </c>
      <c r="U149" s="61" t="str">
        <f t="shared" si="12"/>
        <v/>
      </c>
      <c r="V149" s="61" t="str">
        <f t="shared" si="12"/>
        <v/>
      </c>
      <c r="W149" s="61" t="str">
        <f t="shared" si="12"/>
        <v/>
      </c>
      <c r="X149" s="61" t="str">
        <f t="shared" si="12"/>
        <v/>
      </c>
      <c r="Y149" s="61" t="str">
        <f t="shared" si="12"/>
        <v/>
      </c>
      <c r="Z149" s="61" t="str">
        <f t="shared" si="12"/>
        <v/>
      </c>
      <c r="AA149" s="61" t="str">
        <f t="shared" si="12"/>
        <v/>
      </c>
      <c r="AB149" s="61" t="str">
        <f t="shared" si="12"/>
        <v/>
      </c>
      <c r="AC149" s="61" t="str">
        <f t="shared" si="12"/>
        <v/>
      </c>
      <c r="AD149" s="61" t="str">
        <f t="shared" si="12"/>
        <v/>
      </c>
      <c r="AE149" s="61" t="str">
        <f t="shared" si="12"/>
        <v/>
      </c>
      <c r="AF149" s="61" t="str">
        <f t="shared" si="12"/>
        <v/>
      </c>
      <c r="AG149" s="61" t="str">
        <f t="shared" si="12"/>
        <v/>
      </c>
      <c r="AH149" s="61" t="str">
        <f t="shared" si="12"/>
        <v/>
      </c>
      <c r="AI149" s="61" t="str">
        <f t="shared" si="12"/>
        <v/>
      </c>
      <c r="AJ149" s="61" t="str">
        <f t="shared" si="12"/>
        <v/>
      </c>
      <c r="AK149" s="61" t="str">
        <f t="shared" si="12"/>
        <v/>
      </c>
      <c r="AL149" s="61" t="str">
        <f t="shared" si="12"/>
        <v/>
      </c>
      <c r="AM149" s="61" t="str">
        <f t="shared" si="12"/>
        <v/>
      </c>
      <c r="AN149" s="61" t="str">
        <f t="shared" si="12"/>
        <v/>
      </c>
      <c r="AO149" s="61" t="str">
        <f t="shared" si="12"/>
        <v/>
      </c>
      <c r="AP149" s="61" t="str">
        <f t="shared" si="12"/>
        <v/>
      </c>
      <c r="AQ149" s="61" t="str">
        <f t="shared" si="12"/>
        <v/>
      </c>
      <c r="AR149" s="61" t="str">
        <f t="shared" si="12"/>
        <v/>
      </c>
      <c r="AS149" s="61" t="str">
        <f t="shared" si="12"/>
        <v/>
      </c>
      <c r="AT149" s="61" t="str">
        <f t="shared" si="12"/>
        <v/>
      </c>
      <c r="AU149" s="61" t="str">
        <f t="shared" si="12"/>
        <v/>
      </c>
      <c r="AV149" s="61" t="str">
        <f t="shared" si="12"/>
        <v/>
      </c>
      <c r="AW149" s="61" t="str">
        <f t="shared" si="12"/>
        <v/>
      </c>
      <c r="AX149" s="61" t="str">
        <f t="shared" si="12"/>
        <v/>
      </c>
      <c r="AY149" s="61" t="str">
        <f t="shared" si="12"/>
        <v/>
      </c>
      <c r="AZ149" s="61" t="str">
        <f t="shared" si="12"/>
        <v/>
      </c>
      <c r="BA149" s="61" t="str">
        <f t="shared" si="12"/>
        <v/>
      </c>
      <c r="BB149" s="61" t="str">
        <f t="shared" si="12"/>
        <v/>
      </c>
      <c r="BC149" s="61" t="str">
        <f t="shared" si="12"/>
        <v/>
      </c>
      <c r="BD149" s="61" t="str">
        <f t="shared" si="12"/>
        <v/>
      </c>
      <c r="BE149" s="61" t="str">
        <f t="shared" si="12"/>
        <v/>
      </c>
      <c r="BF149" s="61" t="str">
        <f t="shared" si="12"/>
        <v/>
      </c>
      <c r="BG149" s="61" t="str">
        <f t="shared" si="12"/>
        <v/>
      </c>
      <c r="BH149" s="61" t="str">
        <f t="shared" si="12"/>
        <v/>
      </c>
      <c r="BI149" s="61" t="str">
        <f t="shared" si="12"/>
        <v/>
      </c>
      <c r="BJ149" s="61" t="str">
        <f t="shared" si="12"/>
        <v/>
      </c>
      <c r="BK149" s="61" t="str">
        <f t="shared" si="12"/>
        <v/>
      </c>
      <c r="BL149" s="61" t="str">
        <f t="shared" si="12"/>
        <v/>
      </c>
      <c r="BM149" s="61" t="str">
        <f t="shared" si="12"/>
        <v/>
      </c>
      <c r="BN149" s="61" t="str">
        <f t="shared" ref="BN149:DQ149" si="13">IF(BN147&lt;&gt;BN148,"差異あり","")</f>
        <v/>
      </c>
      <c r="BO149" s="61" t="str">
        <f t="shared" si="13"/>
        <v/>
      </c>
      <c r="BP149" s="61" t="str">
        <f t="shared" si="13"/>
        <v/>
      </c>
      <c r="BQ149" s="61" t="str">
        <f t="shared" si="13"/>
        <v/>
      </c>
      <c r="BR149" s="61" t="str">
        <f t="shared" si="13"/>
        <v/>
      </c>
      <c r="BS149" s="61" t="str">
        <f t="shared" si="13"/>
        <v/>
      </c>
      <c r="BT149" s="61" t="str">
        <f t="shared" si="13"/>
        <v/>
      </c>
      <c r="BU149" s="61" t="str">
        <f t="shared" si="13"/>
        <v/>
      </c>
      <c r="BV149" s="61" t="str">
        <f t="shared" si="13"/>
        <v/>
      </c>
      <c r="BW149" s="61" t="str">
        <f t="shared" si="13"/>
        <v/>
      </c>
      <c r="BX149" s="61" t="str">
        <f t="shared" si="13"/>
        <v/>
      </c>
      <c r="BY149" s="61" t="str">
        <f t="shared" si="13"/>
        <v>差異あり</v>
      </c>
      <c r="BZ149" s="61" t="str">
        <f t="shared" si="13"/>
        <v/>
      </c>
      <c r="CA149" s="61" t="str">
        <f t="shared" si="13"/>
        <v/>
      </c>
      <c r="CB149" s="61" t="str">
        <f t="shared" si="13"/>
        <v>差異あり</v>
      </c>
      <c r="CC149" s="61" t="str">
        <f t="shared" si="13"/>
        <v>差異あり</v>
      </c>
      <c r="CD149" s="61" t="str">
        <f t="shared" si="13"/>
        <v>差異あり</v>
      </c>
      <c r="CE149" s="61" t="str">
        <f t="shared" si="13"/>
        <v>差異あり</v>
      </c>
      <c r="CF149" s="61" t="str">
        <f t="shared" si="13"/>
        <v/>
      </c>
      <c r="CG149" s="61" t="str">
        <f t="shared" si="13"/>
        <v>差異あり</v>
      </c>
      <c r="CH149" s="61" t="str">
        <f t="shared" si="13"/>
        <v>差異あり</v>
      </c>
      <c r="CI149" s="61" t="str">
        <f t="shared" si="13"/>
        <v/>
      </c>
      <c r="CJ149" s="61" t="str">
        <f t="shared" si="13"/>
        <v/>
      </c>
      <c r="CK149" s="61" t="str">
        <f t="shared" si="13"/>
        <v/>
      </c>
      <c r="CL149" s="61" t="str">
        <f t="shared" si="13"/>
        <v/>
      </c>
      <c r="CM149" s="61" t="str">
        <f t="shared" si="13"/>
        <v/>
      </c>
      <c r="CN149" s="61" t="str">
        <f t="shared" si="13"/>
        <v/>
      </c>
      <c r="CO149" s="61" t="str">
        <f t="shared" si="13"/>
        <v>差異あり</v>
      </c>
      <c r="CP149" s="61" t="str">
        <f t="shared" si="13"/>
        <v/>
      </c>
      <c r="CQ149" s="61" t="str">
        <f t="shared" si="13"/>
        <v>差異あり</v>
      </c>
      <c r="CR149" s="61" t="str">
        <f t="shared" si="13"/>
        <v/>
      </c>
      <c r="CS149" s="61" t="str">
        <f t="shared" si="13"/>
        <v/>
      </c>
      <c r="CT149" s="61" t="str">
        <f t="shared" si="13"/>
        <v>差異あり</v>
      </c>
      <c r="CU149" s="61" t="str">
        <f t="shared" si="13"/>
        <v/>
      </c>
      <c r="CV149" s="61" t="str">
        <f t="shared" si="13"/>
        <v/>
      </c>
      <c r="CW149" s="61" t="str">
        <f t="shared" si="13"/>
        <v/>
      </c>
      <c r="CX149" s="61" t="str">
        <f t="shared" si="13"/>
        <v/>
      </c>
      <c r="CY149" s="61" t="str">
        <f t="shared" si="13"/>
        <v/>
      </c>
      <c r="CZ149" s="61" t="str">
        <f t="shared" si="13"/>
        <v/>
      </c>
      <c r="DA149" s="61" t="str">
        <f t="shared" si="13"/>
        <v/>
      </c>
      <c r="DB149" s="61" t="str">
        <f t="shared" si="13"/>
        <v/>
      </c>
      <c r="DC149" s="61" t="str">
        <f t="shared" si="13"/>
        <v/>
      </c>
      <c r="DD149" s="61" t="str">
        <f t="shared" si="13"/>
        <v/>
      </c>
      <c r="DE149" s="61" t="str">
        <f t="shared" si="13"/>
        <v/>
      </c>
      <c r="DF149" s="61" t="str">
        <f t="shared" si="13"/>
        <v/>
      </c>
      <c r="DG149" s="61" t="str">
        <f t="shared" si="13"/>
        <v/>
      </c>
      <c r="DH149" s="61" t="str">
        <f t="shared" si="13"/>
        <v/>
      </c>
      <c r="DI149" s="61" t="str">
        <f t="shared" si="13"/>
        <v/>
      </c>
      <c r="DJ149" s="61" t="str">
        <f t="shared" si="13"/>
        <v/>
      </c>
      <c r="DK149" s="61" t="str">
        <f t="shared" si="13"/>
        <v/>
      </c>
      <c r="DL149" s="61" t="str">
        <f t="shared" si="13"/>
        <v/>
      </c>
      <c r="DM149" s="61" t="str">
        <f t="shared" si="13"/>
        <v/>
      </c>
      <c r="DN149" s="61" t="str">
        <f t="shared" si="13"/>
        <v/>
      </c>
      <c r="DO149" s="61" t="str">
        <f t="shared" si="13"/>
        <v>差異あり</v>
      </c>
      <c r="DP149" s="61" t="str">
        <f t="shared" si="13"/>
        <v>差異あり</v>
      </c>
      <c r="DQ149" s="61" t="str">
        <f t="shared" si="13"/>
        <v/>
      </c>
      <c r="DR149" s="43"/>
    </row>
    <row r="150" s="41" customFormat="1" spans="1:122">
      <c r="A150" s="43"/>
      <c r="DR150" s="43"/>
    </row>
    <row r="151" s="41" customFormat="1" spans="2:122">
      <c r="B151" s="43" t="s">
        <v>438</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row>
    <row r="152" s="41" customFormat="1" ht="27" spans="1:122">
      <c r="A152" s="43"/>
      <c r="B152" s="60" t="s">
        <v>249</v>
      </c>
      <c r="C152" s="60" t="s">
        <v>250</v>
      </c>
      <c r="D152" s="60" t="s">
        <v>251</v>
      </c>
      <c r="E152" s="60" t="s">
        <v>252</v>
      </c>
      <c r="F152" s="60" t="s">
        <v>253</v>
      </c>
      <c r="G152" s="60" t="s">
        <v>156</v>
      </c>
      <c r="H152" s="60" t="s">
        <v>254</v>
      </c>
      <c r="I152" s="60" t="s">
        <v>255</v>
      </c>
      <c r="J152" s="60" t="s">
        <v>256</v>
      </c>
      <c r="K152" s="60" t="s">
        <v>257</v>
      </c>
      <c r="L152" s="60" t="s">
        <v>258</v>
      </c>
      <c r="M152" s="60" t="s">
        <v>259</v>
      </c>
      <c r="N152" s="60" t="s">
        <v>260</v>
      </c>
      <c r="O152" s="60" t="s">
        <v>261</v>
      </c>
      <c r="P152" s="60" t="s">
        <v>262</v>
      </c>
      <c r="Q152" s="60" t="s">
        <v>263</v>
      </c>
      <c r="R152" s="60" t="s">
        <v>264</v>
      </c>
      <c r="S152" s="60" t="s">
        <v>265</v>
      </c>
      <c r="T152" s="60" t="s">
        <v>266</v>
      </c>
      <c r="U152" s="60" t="s">
        <v>267</v>
      </c>
      <c r="V152" s="60" t="s">
        <v>268</v>
      </c>
      <c r="W152" s="60" t="s">
        <v>269</v>
      </c>
      <c r="X152" s="60" t="s">
        <v>270</v>
      </c>
      <c r="Y152" s="60" t="s">
        <v>271</v>
      </c>
      <c r="Z152" s="60" t="s">
        <v>272</v>
      </c>
      <c r="AA152" s="60" t="s">
        <v>273</v>
      </c>
      <c r="AB152" s="60" t="s">
        <v>274</v>
      </c>
      <c r="AC152" s="60" t="s">
        <v>275</v>
      </c>
      <c r="AD152" s="60" t="s">
        <v>276</v>
      </c>
      <c r="AE152" s="60" t="s">
        <v>277</v>
      </c>
      <c r="AF152" s="60" t="s">
        <v>278</v>
      </c>
      <c r="AG152" s="60" t="s">
        <v>279</v>
      </c>
      <c r="AH152" s="60" t="s">
        <v>159</v>
      </c>
      <c r="AI152" s="60" t="s">
        <v>280</v>
      </c>
      <c r="AJ152" s="60" t="s">
        <v>157</v>
      </c>
      <c r="AK152" s="60" t="s">
        <v>281</v>
      </c>
      <c r="AL152" s="60" t="s">
        <v>282</v>
      </c>
      <c r="AM152" s="60" t="s">
        <v>283</v>
      </c>
      <c r="AN152" s="60" t="s">
        <v>284</v>
      </c>
      <c r="AO152" s="60" t="s">
        <v>285</v>
      </c>
      <c r="AP152" s="60" t="s">
        <v>286</v>
      </c>
      <c r="AQ152" s="60" t="s">
        <v>287</v>
      </c>
      <c r="AR152" s="60" t="s">
        <v>288</v>
      </c>
      <c r="AS152" s="60" t="s">
        <v>289</v>
      </c>
      <c r="AT152" s="60" t="s">
        <v>290</v>
      </c>
      <c r="AU152" s="60" t="s">
        <v>291</v>
      </c>
      <c r="AV152" s="60" t="s">
        <v>292</v>
      </c>
      <c r="AW152" s="60" t="s">
        <v>293</v>
      </c>
      <c r="AX152" s="60" t="s">
        <v>294</v>
      </c>
      <c r="AY152" s="60" t="s">
        <v>295</v>
      </c>
      <c r="AZ152" s="60" t="s">
        <v>296</v>
      </c>
      <c r="BA152" s="60" t="s">
        <v>297</v>
      </c>
      <c r="BB152" s="60" t="s">
        <v>298</v>
      </c>
      <c r="BC152" s="60" t="s">
        <v>299</v>
      </c>
      <c r="BD152" s="60" t="s">
        <v>300</v>
      </c>
      <c r="BE152" s="60" t="s">
        <v>301</v>
      </c>
      <c r="BF152" s="60" t="s">
        <v>302</v>
      </c>
      <c r="BG152" s="60" t="s">
        <v>303</v>
      </c>
      <c r="BH152" s="60" t="s">
        <v>304</v>
      </c>
      <c r="BI152" s="60" t="s">
        <v>305</v>
      </c>
      <c r="BJ152" s="60" t="s">
        <v>306</v>
      </c>
      <c r="BK152" s="60" t="s">
        <v>307</v>
      </c>
      <c r="BL152" s="60" t="s">
        <v>308</v>
      </c>
      <c r="BM152" s="60" t="s">
        <v>309</v>
      </c>
      <c r="BN152" s="60" t="s">
        <v>310</v>
      </c>
      <c r="BO152" s="60" t="s">
        <v>311</v>
      </c>
      <c r="BP152" s="60" t="s">
        <v>312</v>
      </c>
      <c r="BQ152" s="60" t="s">
        <v>313</v>
      </c>
      <c r="BR152" s="60" t="s">
        <v>314</v>
      </c>
      <c r="BS152" s="60" t="s">
        <v>315</v>
      </c>
      <c r="BT152" s="60" t="s">
        <v>316</v>
      </c>
      <c r="BU152" s="60" t="s">
        <v>317</v>
      </c>
      <c r="BV152" s="60" t="s">
        <v>318</v>
      </c>
      <c r="BW152" s="60" t="s">
        <v>319</v>
      </c>
      <c r="BX152" s="60" t="s">
        <v>320</v>
      </c>
      <c r="BY152" s="60" t="s">
        <v>321</v>
      </c>
      <c r="BZ152" s="60" t="s">
        <v>322</v>
      </c>
      <c r="CA152" s="60" t="s">
        <v>323</v>
      </c>
      <c r="CB152" s="60" t="s">
        <v>324</v>
      </c>
      <c r="CC152" s="60" t="s">
        <v>325</v>
      </c>
      <c r="CD152" s="60" t="s">
        <v>326</v>
      </c>
      <c r="CE152" s="60" t="s">
        <v>327</v>
      </c>
      <c r="CF152" s="60" t="s">
        <v>328</v>
      </c>
      <c r="CG152" s="60" t="s">
        <v>329</v>
      </c>
      <c r="CH152" s="60" t="s">
        <v>330</v>
      </c>
      <c r="CI152" s="60" t="s">
        <v>331</v>
      </c>
      <c r="CJ152" s="60" t="s">
        <v>332</v>
      </c>
      <c r="CK152" s="60" t="s">
        <v>333</v>
      </c>
      <c r="CL152" s="60" t="s">
        <v>334</v>
      </c>
      <c r="CM152" s="60" t="s">
        <v>335</v>
      </c>
      <c r="CN152" s="60" t="s">
        <v>336</v>
      </c>
      <c r="CO152" s="60" t="s">
        <v>337</v>
      </c>
      <c r="CP152" s="60" t="s">
        <v>338</v>
      </c>
      <c r="CQ152" s="60" t="s">
        <v>339</v>
      </c>
      <c r="CR152" s="60" t="s">
        <v>340</v>
      </c>
      <c r="CS152" s="60" t="s">
        <v>341</v>
      </c>
      <c r="CT152" s="60" t="s">
        <v>342</v>
      </c>
      <c r="CU152" s="60" t="s">
        <v>343</v>
      </c>
      <c r="CV152" s="60" t="s">
        <v>344</v>
      </c>
      <c r="CW152" s="60" t="s">
        <v>345</v>
      </c>
      <c r="CX152" s="60" t="s">
        <v>346</v>
      </c>
      <c r="CY152" s="60" t="s">
        <v>347</v>
      </c>
      <c r="CZ152" s="60" t="s">
        <v>348</v>
      </c>
      <c r="DA152" s="60" t="s">
        <v>349</v>
      </c>
      <c r="DB152" s="60" t="s">
        <v>350</v>
      </c>
      <c r="DC152" s="60" t="s">
        <v>351</v>
      </c>
      <c r="DD152" s="60" t="s">
        <v>352</v>
      </c>
      <c r="DE152" s="60" t="s">
        <v>353</v>
      </c>
      <c r="DF152" s="60" t="s">
        <v>354</v>
      </c>
      <c r="DG152" s="60" t="s">
        <v>355</v>
      </c>
      <c r="DH152" s="60" t="s">
        <v>356</v>
      </c>
      <c r="DI152" s="60" t="s">
        <v>357</v>
      </c>
      <c r="DJ152" s="60" t="s">
        <v>358</v>
      </c>
      <c r="DK152" s="60" t="s">
        <v>359</v>
      </c>
      <c r="DL152" s="60" t="s">
        <v>360</v>
      </c>
      <c r="DM152" s="60" t="s">
        <v>361</v>
      </c>
      <c r="DN152" s="60" t="s">
        <v>362</v>
      </c>
      <c r="DO152" s="60" t="s">
        <v>208</v>
      </c>
      <c r="DP152" s="60" t="s">
        <v>363</v>
      </c>
      <c r="DQ152" s="60" t="s">
        <v>364</v>
      </c>
      <c r="DR152"/>
    </row>
    <row r="153" s="41" customFormat="1" spans="1:122">
      <c r="A153" s="43" t="s">
        <v>441</v>
      </c>
      <c r="B153" s="75">
        <v>44874</v>
      </c>
      <c r="C153" s="75">
        <v>44874</v>
      </c>
      <c r="D153" s="76" t="s">
        <v>513</v>
      </c>
      <c r="E153" s="76" t="s">
        <v>366</v>
      </c>
      <c r="F153" s="76" t="s">
        <v>367</v>
      </c>
      <c r="G153" s="76" t="s">
        <v>401</v>
      </c>
      <c r="H153" s="77">
        <v>1</v>
      </c>
      <c r="I153" s="77">
        <v>0</v>
      </c>
      <c r="J153" s="76" t="s">
        <v>234</v>
      </c>
      <c r="K153" s="76" t="s">
        <v>369</v>
      </c>
      <c r="L153" s="76" t="s">
        <v>369</v>
      </c>
      <c r="M153" s="75">
        <v>44874</v>
      </c>
      <c r="N153" s="76" t="s">
        <v>514</v>
      </c>
      <c r="O153" s="76" t="s">
        <v>366</v>
      </c>
      <c r="P153" s="77">
        <v>0</v>
      </c>
      <c r="Q153" s="76" t="s">
        <v>515</v>
      </c>
      <c r="R153" s="76" t="s">
        <v>516</v>
      </c>
      <c r="S153" s="77">
        <v>25</v>
      </c>
      <c r="T153" s="76" t="s">
        <v>517</v>
      </c>
      <c r="U153" s="77">
        <v>5</v>
      </c>
      <c r="V153" s="76" t="s">
        <v>401</v>
      </c>
      <c r="W153" s="76" t="s">
        <v>374</v>
      </c>
      <c r="X153" s="76" t="s">
        <v>234</v>
      </c>
      <c r="Y153" s="76" t="s">
        <v>375</v>
      </c>
      <c r="Z153" s="76" t="s">
        <v>376</v>
      </c>
      <c r="AA153" s="76" t="s">
        <v>377</v>
      </c>
      <c r="AB153" s="76" t="s">
        <v>531</v>
      </c>
      <c r="AC153" s="77">
        <v>125</v>
      </c>
      <c r="AD153" s="76" t="s">
        <v>379</v>
      </c>
      <c r="AE153" s="102">
        <v>44875.1368981482</v>
      </c>
      <c r="AF153" s="76" t="s">
        <v>403</v>
      </c>
      <c r="AG153" s="76" t="s">
        <v>381</v>
      </c>
      <c r="AH153" s="76" t="s">
        <v>212</v>
      </c>
      <c r="AI153" s="76" t="s">
        <v>213</v>
      </c>
      <c r="AJ153" s="76" t="s">
        <v>404</v>
      </c>
      <c r="AK153" s="76" t="s">
        <v>366</v>
      </c>
      <c r="AL153" s="76" t="s">
        <v>382</v>
      </c>
      <c r="AM153" s="76" t="s">
        <v>366</v>
      </c>
      <c r="AN153" s="76" t="s">
        <v>233</v>
      </c>
      <c r="AO153" s="76" t="s">
        <v>366</v>
      </c>
      <c r="AP153" s="76" t="s">
        <v>379</v>
      </c>
      <c r="AQ153" s="76" t="s">
        <v>379</v>
      </c>
      <c r="AR153" s="76" t="s">
        <v>383</v>
      </c>
      <c r="AS153" s="76" t="s">
        <v>366</v>
      </c>
      <c r="AT153" s="76" t="s">
        <v>366</v>
      </c>
      <c r="AU153" s="77">
        <v>0</v>
      </c>
      <c r="AV153" s="76" t="s">
        <v>366</v>
      </c>
      <c r="AW153" s="76" t="s">
        <v>366</v>
      </c>
      <c r="AX153" s="76" t="s">
        <v>366</v>
      </c>
      <c r="AY153" s="76" t="s">
        <v>707</v>
      </c>
      <c r="AZ153" s="76" t="s">
        <v>708</v>
      </c>
      <c r="BA153" s="76" t="s">
        <v>232</v>
      </c>
      <c r="BB153" s="76" t="s">
        <v>379</v>
      </c>
      <c r="BC153" s="76" t="s">
        <v>382</v>
      </c>
      <c r="BD153" s="76" t="s">
        <v>709</v>
      </c>
      <c r="BE153" s="76" t="s">
        <v>382</v>
      </c>
      <c r="BF153" s="76" t="s">
        <v>387</v>
      </c>
      <c r="BG153" s="76" t="s">
        <v>387</v>
      </c>
      <c r="BH153" s="76" t="s">
        <v>240</v>
      </c>
      <c r="BI153" s="76" t="s">
        <v>234</v>
      </c>
      <c r="BJ153" s="76" t="s">
        <v>234</v>
      </c>
      <c r="BK153" s="76" t="s">
        <v>234</v>
      </c>
      <c r="BL153" s="76" t="s">
        <v>234</v>
      </c>
      <c r="BM153" s="76" t="s">
        <v>399</v>
      </c>
      <c r="BN153" s="76" t="s">
        <v>399</v>
      </c>
      <c r="BO153" s="76" t="s">
        <v>399</v>
      </c>
      <c r="BP153" s="76" t="s">
        <v>366</v>
      </c>
      <c r="BQ153" s="76" t="s">
        <v>366</v>
      </c>
      <c r="BR153" s="76" t="s">
        <v>366</v>
      </c>
      <c r="BS153" s="76" t="s">
        <v>522</v>
      </c>
      <c r="BT153" s="76" t="s">
        <v>382</v>
      </c>
      <c r="BU153" s="76" t="s">
        <v>523</v>
      </c>
      <c r="BV153" s="76" t="s">
        <v>382</v>
      </c>
      <c r="BW153" s="76" t="s">
        <v>523</v>
      </c>
      <c r="BX153" s="76" t="s">
        <v>382</v>
      </c>
      <c r="BY153" s="77">
        <v>1</v>
      </c>
      <c r="BZ153" s="77">
        <v>7925</v>
      </c>
      <c r="CA153" s="77">
        <v>0</v>
      </c>
      <c r="CB153" s="77">
        <v>13</v>
      </c>
      <c r="CC153" s="77">
        <v>17</v>
      </c>
      <c r="CD153" s="76" t="s">
        <v>977</v>
      </c>
      <c r="CE153" s="102">
        <v>45082.3915046296</v>
      </c>
      <c r="CF153" s="75" t="s">
        <v>389</v>
      </c>
      <c r="CG153" s="103">
        <v>45082.3892962153</v>
      </c>
      <c r="CH153" s="104">
        <v>0.389293981481481</v>
      </c>
      <c r="CI153" s="75" t="s">
        <v>389</v>
      </c>
      <c r="CJ153" s="76" t="s">
        <v>390</v>
      </c>
      <c r="CK153" s="76" t="s">
        <v>234</v>
      </c>
      <c r="CL153" s="76" t="s">
        <v>234</v>
      </c>
      <c r="CM153" s="76" t="s">
        <v>225</v>
      </c>
      <c r="CN153" s="76" t="s">
        <v>225</v>
      </c>
      <c r="CO153" s="76" t="s">
        <v>225</v>
      </c>
      <c r="CP153" s="76" t="s">
        <v>225</v>
      </c>
      <c r="CQ153" s="76" t="s">
        <v>978</v>
      </c>
      <c r="CR153" s="76" t="s">
        <v>225</v>
      </c>
      <c r="CS153" s="76" t="s">
        <v>225</v>
      </c>
      <c r="CT153" s="76" t="s">
        <v>225</v>
      </c>
      <c r="CU153" s="76" t="s">
        <v>234</v>
      </c>
      <c r="CV153" s="76" t="s">
        <v>225</v>
      </c>
      <c r="CW153" s="76" t="s">
        <v>234</v>
      </c>
      <c r="CX153" s="76" t="s">
        <v>234</v>
      </c>
      <c r="CY153" s="76" t="s">
        <v>225</v>
      </c>
      <c r="CZ153" s="76" t="s">
        <v>234</v>
      </c>
      <c r="DA153" s="76" t="s">
        <v>234</v>
      </c>
      <c r="DB153" s="76" t="s">
        <v>225</v>
      </c>
      <c r="DC153" s="76" t="s">
        <v>234</v>
      </c>
      <c r="DD153" s="76" t="s">
        <v>234</v>
      </c>
      <c r="DE153" s="76" t="s">
        <v>234</v>
      </c>
      <c r="DF153" s="76" t="s">
        <v>234</v>
      </c>
      <c r="DG153" s="76" t="s">
        <v>225</v>
      </c>
      <c r="DH153" s="76" t="s">
        <v>234</v>
      </c>
      <c r="DI153" s="76" t="s">
        <v>225</v>
      </c>
      <c r="DJ153" s="76" t="s">
        <v>225</v>
      </c>
      <c r="DK153" s="76" t="s">
        <v>225</v>
      </c>
      <c r="DL153" s="76" t="s">
        <v>382</v>
      </c>
      <c r="DM153" s="76" t="s">
        <v>382</v>
      </c>
      <c r="DN153" s="76" t="s">
        <v>382</v>
      </c>
      <c r="DO153" s="103">
        <v>45082.3963590625</v>
      </c>
      <c r="DP153" s="103">
        <v>45082.3892962153</v>
      </c>
      <c r="DQ153" s="76" t="s">
        <v>710</v>
      </c>
      <c r="DR153"/>
    </row>
    <row r="154" s="41" customFormat="1" spans="1:122">
      <c r="A154" s="43" t="s">
        <v>442</v>
      </c>
      <c r="B154" s="45">
        <v>44874</v>
      </c>
      <c r="C154" s="45">
        <v>44874</v>
      </c>
      <c r="D154" s="46" t="s">
        <v>513</v>
      </c>
      <c r="E154" s="46" t="s">
        <v>366</v>
      </c>
      <c r="F154" s="46" t="s">
        <v>367</v>
      </c>
      <c r="G154" s="46" t="s">
        <v>401</v>
      </c>
      <c r="H154" s="47">
        <v>1</v>
      </c>
      <c r="I154" s="47">
        <v>0</v>
      </c>
      <c r="J154" s="46" t="s">
        <v>234</v>
      </c>
      <c r="K154" s="46" t="s">
        <v>369</v>
      </c>
      <c r="L154" s="46" t="s">
        <v>369</v>
      </c>
      <c r="M154" s="45">
        <v>44874</v>
      </c>
      <c r="N154" s="46" t="s">
        <v>514</v>
      </c>
      <c r="O154" s="46" t="s">
        <v>366</v>
      </c>
      <c r="P154" s="47">
        <v>0</v>
      </c>
      <c r="Q154" s="46" t="s">
        <v>515</v>
      </c>
      <c r="R154" s="46" t="s">
        <v>516</v>
      </c>
      <c r="S154" s="47">
        <v>25</v>
      </c>
      <c r="T154" s="46" t="s">
        <v>517</v>
      </c>
      <c r="U154" s="47">
        <v>5</v>
      </c>
      <c r="V154" s="46" t="s">
        <v>401</v>
      </c>
      <c r="W154" s="46" t="s">
        <v>374</v>
      </c>
      <c r="X154" s="46" t="s">
        <v>234</v>
      </c>
      <c r="Y154" s="46" t="s">
        <v>375</v>
      </c>
      <c r="Z154" s="46" t="s">
        <v>376</v>
      </c>
      <c r="AA154" s="46" t="s">
        <v>377</v>
      </c>
      <c r="AB154" s="46" t="s">
        <v>531</v>
      </c>
      <c r="AC154" s="47">
        <v>125</v>
      </c>
      <c r="AD154" s="46" t="s">
        <v>379</v>
      </c>
      <c r="AE154" s="62">
        <v>44875.1368981482</v>
      </c>
      <c r="AF154" s="46" t="s">
        <v>403</v>
      </c>
      <c r="AG154" s="46" t="s">
        <v>381</v>
      </c>
      <c r="AH154" s="46" t="s">
        <v>212</v>
      </c>
      <c r="AI154" s="46" t="s">
        <v>213</v>
      </c>
      <c r="AJ154" s="46" t="s">
        <v>404</v>
      </c>
      <c r="AK154" s="46" t="s">
        <v>366</v>
      </c>
      <c r="AL154" s="46" t="s">
        <v>382</v>
      </c>
      <c r="AM154" s="46" t="s">
        <v>366</v>
      </c>
      <c r="AN154" s="46" t="s">
        <v>233</v>
      </c>
      <c r="AO154" s="46" t="s">
        <v>366</v>
      </c>
      <c r="AP154" s="46" t="s">
        <v>379</v>
      </c>
      <c r="AQ154" s="46" t="s">
        <v>379</v>
      </c>
      <c r="AR154" s="46" t="s">
        <v>383</v>
      </c>
      <c r="AS154" s="46" t="s">
        <v>366</v>
      </c>
      <c r="AT154" s="46" t="s">
        <v>366</v>
      </c>
      <c r="AU154" s="47">
        <v>0</v>
      </c>
      <c r="AV154" s="46" t="s">
        <v>366</v>
      </c>
      <c r="AW154" s="46" t="s">
        <v>366</v>
      </c>
      <c r="AX154" s="46" t="s">
        <v>366</v>
      </c>
      <c r="AY154" s="46" t="s">
        <v>707</v>
      </c>
      <c r="AZ154" s="46" t="s">
        <v>708</v>
      </c>
      <c r="BA154" s="46" t="s">
        <v>232</v>
      </c>
      <c r="BB154" s="46" t="s">
        <v>379</v>
      </c>
      <c r="BC154" s="46" t="s">
        <v>382</v>
      </c>
      <c r="BD154" s="46" t="s">
        <v>709</v>
      </c>
      <c r="BE154" s="46" t="s">
        <v>382</v>
      </c>
      <c r="BF154" s="46" t="s">
        <v>387</v>
      </c>
      <c r="BG154" s="46" t="s">
        <v>387</v>
      </c>
      <c r="BH154" s="46" t="s">
        <v>240</v>
      </c>
      <c r="BI154" s="46" t="s">
        <v>234</v>
      </c>
      <c r="BJ154" s="46" t="s">
        <v>234</v>
      </c>
      <c r="BK154" s="46" t="s">
        <v>234</v>
      </c>
      <c r="BL154" s="46" t="s">
        <v>234</v>
      </c>
      <c r="BM154" s="46" t="s">
        <v>399</v>
      </c>
      <c r="BN154" s="46" t="s">
        <v>399</v>
      </c>
      <c r="BO154" s="46" t="s">
        <v>399</v>
      </c>
      <c r="BP154" s="46" t="s">
        <v>366</v>
      </c>
      <c r="BQ154" s="46" t="s">
        <v>366</v>
      </c>
      <c r="BR154" s="46" t="s">
        <v>366</v>
      </c>
      <c r="BS154" s="46" t="s">
        <v>522</v>
      </c>
      <c r="BT154" s="46" t="s">
        <v>382</v>
      </c>
      <c r="BU154" s="46" t="s">
        <v>523</v>
      </c>
      <c r="BV154" s="46" t="s">
        <v>382</v>
      </c>
      <c r="BW154" s="46" t="s">
        <v>523</v>
      </c>
      <c r="BX154" s="46" t="s">
        <v>382</v>
      </c>
      <c r="BY154" s="47">
        <v>17</v>
      </c>
      <c r="BZ154" s="47">
        <v>7925</v>
      </c>
      <c r="CA154" s="47">
        <v>0</v>
      </c>
      <c r="CB154" s="47">
        <v>33</v>
      </c>
      <c r="CC154" s="47">
        <v>14</v>
      </c>
      <c r="CD154" s="46" t="s">
        <v>219</v>
      </c>
      <c r="CE154" s="62">
        <v>45084.5233680556</v>
      </c>
      <c r="CF154" s="45" t="s">
        <v>389</v>
      </c>
      <c r="CG154" s="66">
        <v>45084.5204207523</v>
      </c>
      <c r="CH154" s="67">
        <v>0.520416666666667</v>
      </c>
      <c r="CI154" s="45" t="s">
        <v>389</v>
      </c>
      <c r="CJ154" s="46" t="s">
        <v>390</v>
      </c>
      <c r="CK154" s="46" t="s">
        <v>234</v>
      </c>
      <c r="CL154" s="46" t="s">
        <v>234</v>
      </c>
      <c r="CM154" s="46" t="s">
        <v>225</v>
      </c>
      <c r="CN154" s="46" t="s">
        <v>225</v>
      </c>
      <c r="CO154" s="46" t="s">
        <v>366</v>
      </c>
      <c r="CP154" s="46" t="s">
        <v>225</v>
      </c>
      <c r="CQ154" s="46" t="s">
        <v>391</v>
      </c>
      <c r="CR154" s="46" t="s">
        <v>225</v>
      </c>
      <c r="CS154" s="46" t="s">
        <v>225</v>
      </c>
      <c r="CT154" s="46" t="s">
        <v>234</v>
      </c>
      <c r="CU154" s="46" t="s">
        <v>234</v>
      </c>
      <c r="CV154" s="46" t="s">
        <v>225</v>
      </c>
      <c r="CW154" s="46" t="s">
        <v>234</v>
      </c>
      <c r="CX154" s="46" t="s">
        <v>234</v>
      </c>
      <c r="CY154" s="46" t="s">
        <v>225</v>
      </c>
      <c r="CZ154" s="46" t="s">
        <v>234</v>
      </c>
      <c r="DA154" s="46" t="s">
        <v>234</v>
      </c>
      <c r="DB154" s="46" t="s">
        <v>225</v>
      </c>
      <c r="DC154" s="46" t="s">
        <v>234</v>
      </c>
      <c r="DD154" s="46" t="s">
        <v>234</v>
      </c>
      <c r="DE154" s="46" t="s">
        <v>234</v>
      </c>
      <c r="DF154" s="46" t="s">
        <v>234</v>
      </c>
      <c r="DG154" s="46" t="s">
        <v>225</v>
      </c>
      <c r="DH154" s="46" t="s">
        <v>234</v>
      </c>
      <c r="DI154" s="46" t="s">
        <v>225</v>
      </c>
      <c r="DJ154" s="46" t="s">
        <v>225</v>
      </c>
      <c r="DK154" s="46" t="s">
        <v>225</v>
      </c>
      <c r="DL154" s="46" t="s">
        <v>382</v>
      </c>
      <c r="DM154" s="46" t="s">
        <v>382</v>
      </c>
      <c r="DN154" s="46" t="s">
        <v>382</v>
      </c>
      <c r="DO154" s="66">
        <v>45084.5204207523</v>
      </c>
      <c r="DP154" s="66">
        <v>45084.5204207523</v>
      </c>
      <c r="DQ154" s="46" t="s">
        <v>710</v>
      </c>
      <c r="DR154"/>
    </row>
    <row r="155" s="41" customFormat="1" spans="1:121">
      <c r="A155" s="43"/>
      <c r="B155" s="61" t="str">
        <f t="shared" ref="B155:BM155" si="14">IF(B153&lt;&gt;B154,"差異あり","")</f>
        <v/>
      </c>
      <c r="C155" s="61" t="str">
        <f t="shared" si="14"/>
        <v/>
      </c>
      <c r="D155" s="61" t="str">
        <f t="shared" si="14"/>
        <v/>
      </c>
      <c r="E155" s="61" t="str">
        <f t="shared" si="14"/>
        <v/>
      </c>
      <c r="F155" s="61" t="str">
        <f t="shared" si="14"/>
        <v/>
      </c>
      <c r="G155" s="61" t="str">
        <f t="shared" si="14"/>
        <v/>
      </c>
      <c r="H155" s="61" t="str">
        <f t="shared" si="14"/>
        <v/>
      </c>
      <c r="I155" s="61" t="str">
        <f t="shared" si="14"/>
        <v/>
      </c>
      <c r="J155" s="61" t="str">
        <f t="shared" si="14"/>
        <v/>
      </c>
      <c r="K155" s="61" t="str">
        <f t="shared" si="14"/>
        <v/>
      </c>
      <c r="L155" s="61" t="str">
        <f t="shared" si="14"/>
        <v/>
      </c>
      <c r="M155" s="61" t="str">
        <f t="shared" si="14"/>
        <v/>
      </c>
      <c r="N155" s="61" t="str">
        <f t="shared" si="14"/>
        <v/>
      </c>
      <c r="O155" s="61" t="str">
        <f t="shared" si="14"/>
        <v/>
      </c>
      <c r="P155" s="61" t="str">
        <f t="shared" si="14"/>
        <v/>
      </c>
      <c r="Q155" s="61" t="str">
        <f t="shared" si="14"/>
        <v/>
      </c>
      <c r="R155" s="61" t="str">
        <f t="shared" si="14"/>
        <v/>
      </c>
      <c r="S155" s="61" t="str">
        <f t="shared" si="14"/>
        <v/>
      </c>
      <c r="T155" s="61" t="str">
        <f t="shared" si="14"/>
        <v/>
      </c>
      <c r="U155" s="61" t="str">
        <f t="shared" si="14"/>
        <v/>
      </c>
      <c r="V155" s="61" t="str">
        <f t="shared" si="14"/>
        <v/>
      </c>
      <c r="W155" s="61" t="str">
        <f t="shared" si="14"/>
        <v/>
      </c>
      <c r="X155" s="61" t="str">
        <f t="shared" si="14"/>
        <v/>
      </c>
      <c r="Y155" s="61" t="str">
        <f t="shared" si="14"/>
        <v/>
      </c>
      <c r="Z155" s="61" t="str">
        <f t="shared" si="14"/>
        <v/>
      </c>
      <c r="AA155" s="61" t="str">
        <f t="shared" si="14"/>
        <v/>
      </c>
      <c r="AB155" s="61" t="str">
        <f t="shared" si="14"/>
        <v/>
      </c>
      <c r="AC155" s="61" t="str">
        <f t="shared" si="14"/>
        <v/>
      </c>
      <c r="AD155" s="61" t="str">
        <f t="shared" si="14"/>
        <v/>
      </c>
      <c r="AE155" s="61" t="str">
        <f t="shared" si="14"/>
        <v/>
      </c>
      <c r="AF155" s="61" t="str">
        <f t="shared" si="14"/>
        <v/>
      </c>
      <c r="AG155" s="61" t="str">
        <f t="shared" si="14"/>
        <v/>
      </c>
      <c r="AH155" s="61" t="str">
        <f t="shared" si="14"/>
        <v/>
      </c>
      <c r="AI155" s="61" t="str">
        <f t="shared" si="14"/>
        <v/>
      </c>
      <c r="AJ155" s="61" t="str">
        <f t="shared" si="14"/>
        <v/>
      </c>
      <c r="AK155" s="61" t="str">
        <f t="shared" si="14"/>
        <v/>
      </c>
      <c r="AL155" s="61" t="str">
        <f t="shared" si="14"/>
        <v/>
      </c>
      <c r="AM155" s="61" t="str">
        <f t="shared" si="14"/>
        <v/>
      </c>
      <c r="AN155" s="61" t="str">
        <f t="shared" si="14"/>
        <v/>
      </c>
      <c r="AO155" s="61" t="str">
        <f t="shared" si="14"/>
        <v/>
      </c>
      <c r="AP155" s="61" t="str">
        <f t="shared" si="14"/>
        <v/>
      </c>
      <c r="AQ155" s="61" t="str">
        <f t="shared" si="14"/>
        <v/>
      </c>
      <c r="AR155" s="61" t="str">
        <f t="shared" si="14"/>
        <v/>
      </c>
      <c r="AS155" s="61" t="str">
        <f t="shared" si="14"/>
        <v/>
      </c>
      <c r="AT155" s="61" t="str">
        <f t="shared" si="14"/>
        <v/>
      </c>
      <c r="AU155" s="61" t="str">
        <f t="shared" si="14"/>
        <v/>
      </c>
      <c r="AV155" s="61" t="str">
        <f t="shared" si="14"/>
        <v/>
      </c>
      <c r="AW155" s="61" t="str">
        <f t="shared" si="14"/>
        <v/>
      </c>
      <c r="AX155" s="61" t="str">
        <f t="shared" si="14"/>
        <v/>
      </c>
      <c r="AY155" s="61" t="str">
        <f t="shared" si="14"/>
        <v/>
      </c>
      <c r="AZ155" s="61" t="str">
        <f t="shared" si="14"/>
        <v/>
      </c>
      <c r="BA155" s="61" t="str">
        <f t="shared" si="14"/>
        <v/>
      </c>
      <c r="BB155" s="61" t="str">
        <f t="shared" si="14"/>
        <v/>
      </c>
      <c r="BC155" s="61" t="str">
        <f t="shared" si="14"/>
        <v/>
      </c>
      <c r="BD155" s="61" t="str">
        <f t="shared" si="14"/>
        <v/>
      </c>
      <c r="BE155" s="61" t="str">
        <f t="shared" si="14"/>
        <v/>
      </c>
      <c r="BF155" s="61" t="str">
        <f t="shared" si="14"/>
        <v/>
      </c>
      <c r="BG155" s="61" t="str">
        <f t="shared" si="14"/>
        <v/>
      </c>
      <c r="BH155" s="61" t="str">
        <f t="shared" si="14"/>
        <v/>
      </c>
      <c r="BI155" s="61" t="str">
        <f t="shared" si="14"/>
        <v/>
      </c>
      <c r="BJ155" s="61" t="str">
        <f t="shared" si="14"/>
        <v/>
      </c>
      <c r="BK155" s="61" t="str">
        <f t="shared" si="14"/>
        <v/>
      </c>
      <c r="BL155" s="61" t="str">
        <f t="shared" si="14"/>
        <v/>
      </c>
      <c r="BM155" s="61" t="str">
        <f t="shared" si="14"/>
        <v/>
      </c>
      <c r="BN155" s="61" t="str">
        <f t="shared" ref="BN155:DQ155" si="15">IF(BN153&lt;&gt;BN154,"差異あり","")</f>
        <v/>
      </c>
      <c r="BO155" s="61" t="str">
        <f t="shared" si="15"/>
        <v/>
      </c>
      <c r="BP155" s="61" t="str">
        <f t="shared" si="15"/>
        <v/>
      </c>
      <c r="BQ155" s="61" t="str">
        <f t="shared" si="15"/>
        <v/>
      </c>
      <c r="BR155" s="61" t="str">
        <f t="shared" si="15"/>
        <v/>
      </c>
      <c r="BS155" s="61" t="str">
        <f t="shared" si="15"/>
        <v/>
      </c>
      <c r="BT155" s="61" t="str">
        <f t="shared" si="15"/>
        <v/>
      </c>
      <c r="BU155" s="61" t="str">
        <f t="shared" si="15"/>
        <v/>
      </c>
      <c r="BV155" s="61" t="str">
        <f t="shared" si="15"/>
        <v/>
      </c>
      <c r="BW155" s="61" t="str">
        <f t="shared" si="15"/>
        <v/>
      </c>
      <c r="BX155" s="61" t="str">
        <f t="shared" si="15"/>
        <v/>
      </c>
      <c r="BY155" s="61" t="str">
        <f t="shared" si="15"/>
        <v>差異あり</v>
      </c>
      <c r="BZ155" s="61" t="str">
        <f t="shared" si="15"/>
        <v/>
      </c>
      <c r="CA155" s="61" t="str">
        <f t="shared" si="15"/>
        <v/>
      </c>
      <c r="CB155" s="61" t="str">
        <f t="shared" si="15"/>
        <v>差異あり</v>
      </c>
      <c r="CC155" s="61" t="str">
        <f t="shared" si="15"/>
        <v>差異あり</v>
      </c>
      <c r="CD155" s="61" t="str">
        <f t="shared" si="15"/>
        <v>差異あり</v>
      </c>
      <c r="CE155" s="61" t="str">
        <f t="shared" si="15"/>
        <v>差異あり</v>
      </c>
      <c r="CF155" s="61" t="str">
        <f t="shared" si="15"/>
        <v/>
      </c>
      <c r="CG155" s="61" t="str">
        <f t="shared" si="15"/>
        <v>差異あり</v>
      </c>
      <c r="CH155" s="61" t="str">
        <f t="shared" si="15"/>
        <v>差異あり</v>
      </c>
      <c r="CI155" s="61" t="str">
        <f t="shared" si="15"/>
        <v/>
      </c>
      <c r="CJ155" s="61" t="str">
        <f t="shared" si="15"/>
        <v/>
      </c>
      <c r="CK155" s="61" t="str">
        <f t="shared" si="15"/>
        <v/>
      </c>
      <c r="CL155" s="61" t="str">
        <f t="shared" si="15"/>
        <v/>
      </c>
      <c r="CM155" s="61" t="str">
        <f t="shared" si="15"/>
        <v/>
      </c>
      <c r="CN155" s="61" t="str">
        <f t="shared" si="15"/>
        <v/>
      </c>
      <c r="CO155" s="61" t="str">
        <f t="shared" si="15"/>
        <v>差異あり</v>
      </c>
      <c r="CP155" s="61" t="str">
        <f t="shared" si="15"/>
        <v/>
      </c>
      <c r="CQ155" s="61" t="str">
        <f t="shared" si="15"/>
        <v>差異あり</v>
      </c>
      <c r="CR155" s="61" t="str">
        <f t="shared" si="15"/>
        <v/>
      </c>
      <c r="CS155" s="61" t="str">
        <f t="shared" si="15"/>
        <v/>
      </c>
      <c r="CT155" s="61" t="str">
        <f t="shared" si="15"/>
        <v>差異あり</v>
      </c>
      <c r="CU155" s="61" t="str">
        <f t="shared" si="15"/>
        <v/>
      </c>
      <c r="CV155" s="61" t="str">
        <f t="shared" si="15"/>
        <v/>
      </c>
      <c r="CW155" s="61" t="str">
        <f t="shared" si="15"/>
        <v/>
      </c>
      <c r="CX155" s="61" t="str">
        <f t="shared" si="15"/>
        <v/>
      </c>
      <c r="CY155" s="61" t="str">
        <f t="shared" si="15"/>
        <v/>
      </c>
      <c r="CZ155" s="61" t="str">
        <f t="shared" si="15"/>
        <v/>
      </c>
      <c r="DA155" s="61" t="str">
        <f t="shared" si="15"/>
        <v/>
      </c>
      <c r="DB155" s="61" t="str">
        <f t="shared" si="15"/>
        <v/>
      </c>
      <c r="DC155" s="61" t="str">
        <f t="shared" si="15"/>
        <v/>
      </c>
      <c r="DD155" s="61" t="str">
        <f t="shared" si="15"/>
        <v/>
      </c>
      <c r="DE155" s="61" t="str">
        <f t="shared" si="15"/>
        <v/>
      </c>
      <c r="DF155" s="61" t="str">
        <f t="shared" si="15"/>
        <v/>
      </c>
      <c r="DG155" s="61" t="str">
        <f t="shared" si="15"/>
        <v/>
      </c>
      <c r="DH155" s="61" t="str">
        <f t="shared" si="15"/>
        <v/>
      </c>
      <c r="DI155" s="61" t="str">
        <f t="shared" si="15"/>
        <v/>
      </c>
      <c r="DJ155" s="61" t="str">
        <f t="shared" si="15"/>
        <v/>
      </c>
      <c r="DK155" s="61" t="str">
        <f t="shared" si="15"/>
        <v/>
      </c>
      <c r="DL155" s="61" t="str">
        <f t="shared" si="15"/>
        <v/>
      </c>
      <c r="DM155" s="61" t="str">
        <f t="shared" si="15"/>
        <v/>
      </c>
      <c r="DN155" s="61" t="str">
        <f t="shared" si="15"/>
        <v/>
      </c>
      <c r="DO155" s="61" t="str">
        <f t="shared" si="15"/>
        <v>差異あり</v>
      </c>
      <c r="DP155" s="61" t="str">
        <f t="shared" si="15"/>
        <v>差異あり</v>
      </c>
      <c r="DQ155" s="61" t="str">
        <f t="shared" si="15"/>
        <v/>
      </c>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spans="1:122">
      <c r="A157" s="43"/>
      <c r="B157" s="41" t="s">
        <v>558</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c r="BU157" s="43"/>
      <c r="BV157" s="43"/>
      <c r="BW157" s="43"/>
      <c r="BX157" s="43"/>
      <c r="BY157" s="43"/>
      <c r="BZ157" s="43"/>
      <c r="CA157" s="43"/>
      <c r="CB157" s="43"/>
      <c r="CC157" s="43"/>
      <c r="CD157" s="43"/>
      <c r="CE157" s="43"/>
      <c r="CF157" s="43"/>
      <c r="CG157" s="43"/>
      <c r="CH157" s="43"/>
      <c r="CI157" s="43"/>
      <c r="CJ157" s="43"/>
      <c r="CK157" s="43"/>
      <c r="CL157" s="43"/>
      <c r="CM157" s="43"/>
      <c r="CN157" s="43"/>
      <c r="CO157" s="43"/>
      <c r="CP157" s="43"/>
      <c r="CQ157" s="43"/>
      <c r="CR157" s="43"/>
      <c r="CS157" s="43"/>
      <c r="CT157" s="43"/>
      <c r="CU157" s="43"/>
      <c r="CV157" s="43"/>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27" spans="1:122">
      <c r="A158" s="43"/>
      <c r="B158" s="60" t="s">
        <v>249</v>
      </c>
      <c r="C158" s="60" t="s">
        <v>250</v>
      </c>
      <c r="D158" s="60" t="s">
        <v>251</v>
      </c>
      <c r="E158" s="60" t="s">
        <v>252</v>
      </c>
      <c r="F158" s="60" t="s">
        <v>253</v>
      </c>
      <c r="G158" s="60" t="s">
        <v>156</v>
      </c>
      <c r="H158" s="60" t="s">
        <v>254</v>
      </c>
      <c r="I158" s="60" t="s">
        <v>255</v>
      </c>
      <c r="J158" s="60" t="s">
        <v>256</v>
      </c>
      <c r="K158" s="60" t="s">
        <v>257</v>
      </c>
      <c r="L158" s="60" t="s">
        <v>258</v>
      </c>
      <c r="M158" s="60" t="s">
        <v>259</v>
      </c>
      <c r="N158" s="60" t="s">
        <v>260</v>
      </c>
      <c r="O158" s="60" t="s">
        <v>261</v>
      </c>
      <c r="P158" s="60" t="s">
        <v>262</v>
      </c>
      <c r="Q158" s="60" t="s">
        <v>263</v>
      </c>
      <c r="R158" s="60" t="s">
        <v>264</v>
      </c>
      <c r="S158" s="60" t="s">
        <v>265</v>
      </c>
      <c r="T158" s="60" t="s">
        <v>266</v>
      </c>
      <c r="U158" s="60" t="s">
        <v>267</v>
      </c>
      <c r="V158" s="60" t="s">
        <v>268</v>
      </c>
      <c r="W158" s="60" t="s">
        <v>269</v>
      </c>
      <c r="X158" s="60" t="s">
        <v>270</v>
      </c>
      <c r="Y158" s="60" t="s">
        <v>271</v>
      </c>
      <c r="Z158" s="60" t="s">
        <v>272</v>
      </c>
      <c r="AA158" s="60" t="s">
        <v>273</v>
      </c>
      <c r="AB158" s="60" t="s">
        <v>274</v>
      </c>
      <c r="AC158" s="60" t="s">
        <v>275</v>
      </c>
      <c r="AD158" s="60" t="s">
        <v>276</v>
      </c>
      <c r="AE158" s="60" t="s">
        <v>277</v>
      </c>
      <c r="AF158" s="60" t="s">
        <v>278</v>
      </c>
      <c r="AG158" s="60" t="s">
        <v>279</v>
      </c>
      <c r="AH158" s="60" t="s">
        <v>159</v>
      </c>
      <c r="AI158" s="60" t="s">
        <v>280</v>
      </c>
      <c r="AJ158" s="60" t="s">
        <v>157</v>
      </c>
      <c r="AK158" s="60" t="s">
        <v>281</v>
      </c>
      <c r="AL158" s="60" t="s">
        <v>282</v>
      </c>
      <c r="AM158" s="60" t="s">
        <v>283</v>
      </c>
      <c r="AN158" s="60" t="s">
        <v>284</v>
      </c>
      <c r="AO158" s="60" t="s">
        <v>285</v>
      </c>
      <c r="AP158" s="60" t="s">
        <v>286</v>
      </c>
      <c r="AQ158" s="60" t="s">
        <v>287</v>
      </c>
      <c r="AR158" s="60" t="s">
        <v>288</v>
      </c>
      <c r="AS158" s="60" t="s">
        <v>289</v>
      </c>
      <c r="AT158" s="60" t="s">
        <v>290</v>
      </c>
      <c r="AU158" s="60" t="s">
        <v>291</v>
      </c>
      <c r="AV158" s="60" t="s">
        <v>292</v>
      </c>
      <c r="AW158" s="60" t="s">
        <v>293</v>
      </c>
      <c r="AX158" s="60" t="s">
        <v>294</v>
      </c>
      <c r="AY158" s="60" t="s">
        <v>295</v>
      </c>
      <c r="AZ158" s="60" t="s">
        <v>296</v>
      </c>
      <c r="BA158" s="60" t="s">
        <v>297</v>
      </c>
      <c r="BB158" s="60" t="s">
        <v>298</v>
      </c>
      <c r="BC158" s="60" t="s">
        <v>299</v>
      </c>
      <c r="BD158" s="60" t="s">
        <v>300</v>
      </c>
      <c r="BE158" s="60" t="s">
        <v>301</v>
      </c>
      <c r="BF158" s="60" t="s">
        <v>302</v>
      </c>
      <c r="BG158" s="60" t="s">
        <v>303</v>
      </c>
      <c r="BH158" s="60" t="s">
        <v>304</v>
      </c>
      <c r="BI158" s="60" t="s">
        <v>305</v>
      </c>
      <c r="BJ158" s="60" t="s">
        <v>306</v>
      </c>
      <c r="BK158" s="60" t="s">
        <v>307</v>
      </c>
      <c r="BL158" s="60" t="s">
        <v>308</v>
      </c>
      <c r="BM158" s="60" t="s">
        <v>309</v>
      </c>
      <c r="BN158" s="60" t="s">
        <v>310</v>
      </c>
      <c r="BO158" s="60" t="s">
        <v>311</v>
      </c>
      <c r="BP158" s="60" t="s">
        <v>312</v>
      </c>
      <c r="BQ158" s="60" t="s">
        <v>313</v>
      </c>
      <c r="BR158" s="60" t="s">
        <v>314</v>
      </c>
      <c r="BS158" s="60" t="s">
        <v>315</v>
      </c>
      <c r="BT158" s="60" t="s">
        <v>316</v>
      </c>
      <c r="BU158" s="60" t="s">
        <v>317</v>
      </c>
      <c r="BV158" s="60" t="s">
        <v>318</v>
      </c>
      <c r="BW158" s="60" t="s">
        <v>319</v>
      </c>
      <c r="BX158" s="60" t="s">
        <v>320</v>
      </c>
      <c r="BY158" s="60" t="s">
        <v>321</v>
      </c>
      <c r="BZ158" s="60" t="s">
        <v>322</v>
      </c>
      <c r="CA158" s="60" t="s">
        <v>323</v>
      </c>
      <c r="CB158" s="60" t="s">
        <v>324</v>
      </c>
      <c r="CC158" s="60" t="s">
        <v>325</v>
      </c>
      <c r="CD158" s="60" t="s">
        <v>326</v>
      </c>
      <c r="CE158" s="60" t="s">
        <v>327</v>
      </c>
      <c r="CF158" s="60" t="s">
        <v>328</v>
      </c>
      <c r="CG158" s="60" t="s">
        <v>329</v>
      </c>
      <c r="CH158" s="60" t="s">
        <v>330</v>
      </c>
      <c r="CI158" s="60" t="s">
        <v>331</v>
      </c>
      <c r="CJ158" s="60" t="s">
        <v>332</v>
      </c>
      <c r="CK158" s="60" t="s">
        <v>333</v>
      </c>
      <c r="CL158" s="60" t="s">
        <v>334</v>
      </c>
      <c r="CM158" s="60" t="s">
        <v>335</v>
      </c>
      <c r="CN158" s="60" t="s">
        <v>336</v>
      </c>
      <c r="CO158" s="60" t="s">
        <v>337</v>
      </c>
      <c r="CP158" s="60" t="s">
        <v>338</v>
      </c>
      <c r="CQ158" s="60" t="s">
        <v>339</v>
      </c>
      <c r="CR158" s="60" t="s">
        <v>340</v>
      </c>
      <c r="CS158" s="60" t="s">
        <v>341</v>
      </c>
      <c r="CT158" s="60" t="s">
        <v>342</v>
      </c>
      <c r="CU158" s="60" t="s">
        <v>343</v>
      </c>
      <c r="CV158" s="60" t="s">
        <v>344</v>
      </c>
      <c r="CW158" s="60" t="s">
        <v>345</v>
      </c>
      <c r="CX158" s="60" t="s">
        <v>346</v>
      </c>
      <c r="CY158" s="60" t="s">
        <v>347</v>
      </c>
      <c r="CZ158" s="60" t="s">
        <v>348</v>
      </c>
      <c r="DA158" s="60" t="s">
        <v>349</v>
      </c>
      <c r="DB158" s="60" t="s">
        <v>350</v>
      </c>
      <c r="DC158" s="60" t="s">
        <v>351</v>
      </c>
      <c r="DD158" s="60" t="s">
        <v>352</v>
      </c>
      <c r="DE158" s="60" t="s">
        <v>353</v>
      </c>
      <c r="DF158" s="60" t="s">
        <v>354</v>
      </c>
      <c r="DG158" s="60" t="s">
        <v>355</v>
      </c>
      <c r="DH158" s="60" t="s">
        <v>356</v>
      </c>
      <c r="DI158" s="60" t="s">
        <v>357</v>
      </c>
      <c r="DJ158" s="60" t="s">
        <v>358</v>
      </c>
      <c r="DK158" s="60" t="s">
        <v>359</v>
      </c>
      <c r="DL158" s="60" t="s">
        <v>360</v>
      </c>
      <c r="DM158" s="60" t="s">
        <v>361</v>
      </c>
      <c r="DN158" s="60" t="s">
        <v>362</v>
      </c>
      <c r="DO158" s="60" t="s">
        <v>208</v>
      </c>
      <c r="DP158" s="60" t="s">
        <v>363</v>
      </c>
      <c r="DQ158" s="60" t="s">
        <v>364</v>
      </c>
      <c r="DR158"/>
    </row>
    <row r="159" s="41" customFormat="1" spans="1:122">
      <c r="A159" s="43" t="s">
        <v>441</v>
      </c>
      <c r="B159" s="75">
        <v>44874</v>
      </c>
      <c r="C159" s="75">
        <v>44874</v>
      </c>
      <c r="D159" s="76" t="s">
        <v>513</v>
      </c>
      <c r="E159" s="76" t="s">
        <v>366</v>
      </c>
      <c r="F159" s="76" t="s">
        <v>367</v>
      </c>
      <c r="G159" s="76" t="s">
        <v>235</v>
      </c>
      <c r="H159" s="77">
        <v>1</v>
      </c>
      <c r="I159" s="77">
        <v>0</v>
      </c>
      <c r="J159" s="76" t="s">
        <v>234</v>
      </c>
      <c r="K159" s="76" t="s">
        <v>369</v>
      </c>
      <c r="L159" s="76" t="s">
        <v>369</v>
      </c>
      <c r="M159" s="75">
        <v>44874</v>
      </c>
      <c r="N159" s="76" t="s">
        <v>514</v>
      </c>
      <c r="O159" s="76" t="s">
        <v>366</v>
      </c>
      <c r="P159" s="77">
        <v>0</v>
      </c>
      <c r="Q159" s="76" t="s">
        <v>515</v>
      </c>
      <c r="R159" s="76" t="s">
        <v>516</v>
      </c>
      <c r="S159" s="77">
        <v>25</v>
      </c>
      <c r="T159" s="76" t="s">
        <v>517</v>
      </c>
      <c r="U159" s="77">
        <v>5</v>
      </c>
      <c r="V159" s="76" t="s">
        <v>235</v>
      </c>
      <c r="W159" s="76" t="s">
        <v>374</v>
      </c>
      <c r="X159" s="76" t="s">
        <v>234</v>
      </c>
      <c r="Y159" s="76" t="s">
        <v>375</v>
      </c>
      <c r="Z159" s="76" t="s">
        <v>376</v>
      </c>
      <c r="AA159" s="76" t="s">
        <v>377</v>
      </c>
      <c r="AB159" s="76" t="s">
        <v>409</v>
      </c>
      <c r="AC159" s="77">
        <v>125</v>
      </c>
      <c r="AD159" s="76" t="s">
        <v>379</v>
      </c>
      <c r="AE159" s="102">
        <v>44875.1368981482</v>
      </c>
      <c r="AF159" s="76" t="s">
        <v>410</v>
      </c>
      <c r="AG159" s="76" t="s">
        <v>381</v>
      </c>
      <c r="AH159" s="76" t="s">
        <v>212</v>
      </c>
      <c r="AI159" s="76" t="s">
        <v>213</v>
      </c>
      <c r="AJ159" s="76" t="s">
        <v>210</v>
      </c>
      <c r="AK159" s="76" t="s">
        <v>366</v>
      </c>
      <c r="AL159" s="76" t="s">
        <v>382</v>
      </c>
      <c r="AM159" s="76" t="s">
        <v>366</v>
      </c>
      <c r="AN159" s="76" t="s">
        <v>233</v>
      </c>
      <c r="AO159" s="76" t="s">
        <v>366</v>
      </c>
      <c r="AP159" s="76" t="s">
        <v>379</v>
      </c>
      <c r="AQ159" s="76" t="s">
        <v>379</v>
      </c>
      <c r="AR159" s="76" t="s">
        <v>411</v>
      </c>
      <c r="AS159" s="76" t="s">
        <v>366</v>
      </c>
      <c r="AT159" s="76" t="s">
        <v>366</v>
      </c>
      <c r="AU159" s="77">
        <v>0</v>
      </c>
      <c r="AV159" s="76" t="s">
        <v>366</v>
      </c>
      <c r="AW159" s="76" t="s">
        <v>366</v>
      </c>
      <c r="AX159" s="76" t="s">
        <v>366</v>
      </c>
      <c r="AY159" s="76" t="s">
        <v>988</v>
      </c>
      <c r="AZ159" s="76" t="s">
        <v>989</v>
      </c>
      <c r="BA159" s="76" t="s">
        <v>990</v>
      </c>
      <c r="BB159" s="76" t="s">
        <v>388</v>
      </c>
      <c r="BC159" s="76" t="s">
        <v>382</v>
      </c>
      <c r="BD159" s="76" t="s">
        <v>991</v>
      </c>
      <c r="BE159" s="76" t="s">
        <v>382</v>
      </c>
      <c r="BF159" s="76" t="s">
        <v>387</v>
      </c>
      <c r="BG159" s="76" t="s">
        <v>387</v>
      </c>
      <c r="BH159" s="76" t="s">
        <v>240</v>
      </c>
      <c r="BI159" s="76" t="s">
        <v>234</v>
      </c>
      <c r="BJ159" s="76" t="s">
        <v>234</v>
      </c>
      <c r="BK159" s="76" t="s">
        <v>234</v>
      </c>
      <c r="BL159" s="76" t="s">
        <v>234</v>
      </c>
      <c r="BM159" s="76" t="s">
        <v>366</v>
      </c>
      <c r="BN159" s="76" t="s">
        <v>366</v>
      </c>
      <c r="BO159" s="76" t="s">
        <v>366</v>
      </c>
      <c r="BP159" s="76" t="s">
        <v>366</v>
      </c>
      <c r="BQ159" s="76" t="s">
        <v>366</v>
      </c>
      <c r="BR159" s="76" t="s">
        <v>366</v>
      </c>
      <c r="BS159" s="76" t="s">
        <v>522</v>
      </c>
      <c r="BT159" s="76" t="s">
        <v>382</v>
      </c>
      <c r="BU159" s="76" t="s">
        <v>523</v>
      </c>
      <c r="BV159" s="76" t="s">
        <v>382</v>
      </c>
      <c r="BW159" s="76" t="s">
        <v>523</v>
      </c>
      <c r="BX159" s="76" t="s">
        <v>382</v>
      </c>
      <c r="BY159" s="77">
        <v>1</v>
      </c>
      <c r="BZ159" s="77">
        <v>7925</v>
      </c>
      <c r="CA159" s="77">
        <v>0</v>
      </c>
      <c r="CB159" s="77">
        <v>6</v>
      </c>
      <c r="CC159" s="77">
        <v>17</v>
      </c>
      <c r="CD159" s="76" t="s">
        <v>977</v>
      </c>
      <c r="CE159" s="102">
        <v>45082.3915046296</v>
      </c>
      <c r="CF159" s="75" t="s">
        <v>389</v>
      </c>
      <c r="CG159" s="103">
        <v>45082.3892962384</v>
      </c>
      <c r="CH159" s="104">
        <v>0.389293981481481</v>
      </c>
      <c r="CI159" s="75" t="s">
        <v>389</v>
      </c>
      <c r="CJ159" s="76" t="s">
        <v>390</v>
      </c>
      <c r="CK159" s="76" t="s">
        <v>234</v>
      </c>
      <c r="CL159" s="76" t="s">
        <v>234</v>
      </c>
      <c r="CM159" s="76" t="s">
        <v>225</v>
      </c>
      <c r="CN159" s="76" t="s">
        <v>225</v>
      </c>
      <c r="CO159" s="76" t="s">
        <v>225</v>
      </c>
      <c r="CP159" s="76" t="s">
        <v>225</v>
      </c>
      <c r="CQ159" s="76" t="s">
        <v>978</v>
      </c>
      <c r="CR159" s="76" t="s">
        <v>225</v>
      </c>
      <c r="CS159" s="76" t="s">
        <v>234</v>
      </c>
      <c r="CT159" s="76" t="s">
        <v>225</v>
      </c>
      <c r="CU159" s="76" t="s">
        <v>234</v>
      </c>
      <c r="CV159" s="76" t="s">
        <v>225</v>
      </c>
      <c r="CW159" s="76" t="s">
        <v>234</v>
      </c>
      <c r="CX159" s="76" t="s">
        <v>234</v>
      </c>
      <c r="CY159" s="76" t="s">
        <v>225</v>
      </c>
      <c r="CZ159" s="76" t="s">
        <v>234</v>
      </c>
      <c r="DA159" s="76" t="s">
        <v>234</v>
      </c>
      <c r="DB159" s="76" t="s">
        <v>225</v>
      </c>
      <c r="DC159" s="76" t="s">
        <v>234</v>
      </c>
      <c r="DD159" s="76" t="s">
        <v>234</v>
      </c>
      <c r="DE159" s="76" t="s">
        <v>234</v>
      </c>
      <c r="DF159" s="76" t="s">
        <v>234</v>
      </c>
      <c r="DG159" s="76" t="s">
        <v>225</v>
      </c>
      <c r="DH159" s="76" t="s">
        <v>234</v>
      </c>
      <c r="DI159" s="76" t="s">
        <v>225</v>
      </c>
      <c r="DJ159" s="76" t="s">
        <v>225</v>
      </c>
      <c r="DK159" s="76" t="s">
        <v>225</v>
      </c>
      <c r="DL159" s="76" t="s">
        <v>382</v>
      </c>
      <c r="DM159" s="76" t="s">
        <v>382</v>
      </c>
      <c r="DN159" s="76" t="s">
        <v>382</v>
      </c>
      <c r="DO159" s="103">
        <v>45082.3963616435</v>
      </c>
      <c r="DP159" s="103">
        <v>45082.3892962384</v>
      </c>
      <c r="DQ159" s="76" t="s">
        <v>992</v>
      </c>
      <c r="DR159"/>
    </row>
    <row r="160" s="41" customFormat="1" spans="1:122">
      <c r="A160" s="43" t="s">
        <v>442</v>
      </c>
      <c r="B160" s="45">
        <v>44874</v>
      </c>
      <c r="C160" s="45">
        <v>44874</v>
      </c>
      <c r="D160" s="46" t="s">
        <v>513</v>
      </c>
      <c r="E160" s="46" t="s">
        <v>366</v>
      </c>
      <c r="F160" s="46" t="s">
        <v>367</v>
      </c>
      <c r="G160" s="46" t="s">
        <v>242</v>
      </c>
      <c r="H160" s="47">
        <v>1</v>
      </c>
      <c r="I160" s="47">
        <v>0</v>
      </c>
      <c r="J160" s="46" t="s">
        <v>234</v>
      </c>
      <c r="K160" s="46" t="s">
        <v>369</v>
      </c>
      <c r="L160" s="46" t="s">
        <v>369</v>
      </c>
      <c r="M160" s="45">
        <v>44874</v>
      </c>
      <c r="N160" s="46" t="s">
        <v>514</v>
      </c>
      <c r="O160" s="46" t="s">
        <v>366</v>
      </c>
      <c r="P160" s="47">
        <v>0</v>
      </c>
      <c r="Q160" s="46" t="s">
        <v>515</v>
      </c>
      <c r="R160" s="46" t="s">
        <v>516</v>
      </c>
      <c r="S160" s="47">
        <v>25</v>
      </c>
      <c r="T160" s="46" t="s">
        <v>517</v>
      </c>
      <c r="U160" s="47">
        <v>5</v>
      </c>
      <c r="V160" s="46" t="s">
        <v>242</v>
      </c>
      <c r="W160" s="46" t="s">
        <v>374</v>
      </c>
      <c r="X160" s="46" t="s">
        <v>234</v>
      </c>
      <c r="Y160" s="46" t="s">
        <v>375</v>
      </c>
      <c r="Z160" s="46" t="s">
        <v>376</v>
      </c>
      <c r="AA160" s="46" t="s">
        <v>377</v>
      </c>
      <c r="AB160" s="46" t="s">
        <v>409</v>
      </c>
      <c r="AC160" s="47">
        <v>125</v>
      </c>
      <c r="AD160" s="46" t="s">
        <v>379</v>
      </c>
      <c r="AE160" s="62">
        <v>44875.1368981482</v>
      </c>
      <c r="AF160" s="46" t="s">
        <v>410</v>
      </c>
      <c r="AG160" s="46" t="s">
        <v>381</v>
      </c>
      <c r="AH160" s="46" t="s">
        <v>212</v>
      </c>
      <c r="AI160" s="46" t="s">
        <v>213</v>
      </c>
      <c r="AJ160" s="46" t="s">
        <v>210</v>
      </c>
      <c r="AK160" s="46" t="s">
        <v>366</v>
      </c>
      <c r="AL160" s="46" t="s">
        <v>382</v>
      </c>
      <c r="AM160" s="46" t="s">
        <v>366</v>
      </c>
      <c r="AN160" s="46" t="s">
        <v>233</v>
      </c>
      <c r="AO160" s="46" t="s">
        <v>366</v>
      </c>
      <c r="AP160" s="46" t="s">
        <v>379</v>
      </c>
      <c r="AQ160" s="46" t="s">
        <v>379</v>
      </c>
      <c r="AR160" s="46" t="s">
        <v>411</v>
      </c>
      <c r="AS160" s="46" t="s">
        <v>366</v>
      </c>
      <c r="AT160" s="46" t="s">
        <v>366</v>
      </c>
      <c r="AU160" s="47">
        <v>0</v>
      </c>
      <c r="AV160" s="46" t="s">
        <v>366</v>
      </c>
      <c r="AW160" s="46" t="s">
        <v>366</v>
      </c>
      <c r="AX160" s="46" t="s">
        <v>366</v>
      </c>
      <c r="AY160" s="46" t="s">
        <v>1002</v>
      </c>
      <c r="AZ160" s="46" t="s">
        <v>989</v>
      </c>
      <c r="BA160" s="46" t="s">
        <v>990</v>
      </c>
      <c r="BB160" s="46" t="s">
        <v>388</v>
      </c>
      <c r="BC160" s="46" t="s">
        <v>382</v>
      </c>
      <c r="BD160" s="46" t="s">
        <v>991</v>
      </c>
      <c r="BE160" s="46" t="s">
        <v>382</v>
      </c>
      <c r="BF160" s="46" t="s">
        <v>528</v>
      </c>
      <c r="BG160" s="46" t="s">
        <v>387</v>
      </c>
      <c r="BH160" s="46" t="s">
        <v>240</v>
      </c>
      <c r="BI160" s="46" t="s">
        <v>234</v>
      </c>
      <c r="BJ160" s="46" t="s">
        <v>234</v>
      </c>
      <c r="BK160" s="46" t="s">
        <v>234</v>
      </c>
      <c r="BL160" s="46" t="s">
        <v>234</v>
      </c>
      <c r="BM160" s="46" t="s">
        <v>366</v>
      </c>
      <c r="BN160" s="46" t="s">
        <v>366</v>
      </c>
      <c r="BO160" s="46" t="s">
        <v>366</v>
      </c>
      <c r="BP160" s="46" t="s">
        <v>366</v>
      </c>
      <c r="BQ160" s="46" t="s">
        <v>366</v>
      </c>
      <c r="BR160" s="46" t="s">
        <v>366</v>
      </c>
      <c r="BS160" s="46" t="s">
        <v>522</v>
      </c>
      <c r="BT160" s="46" t="s">
        <v>382</v>
      </c>
      <c r="BU160" s="46" t="s">
        <v>523</v>
      </c>
      <c r="BV160" s="46" t="s">
        <v>382</v>
      </c>
      <c r="BW160" s="46" t="s">
        <v>523</v>
      </c>
      <c r="BX160" s="46" t="s">
        <v>382</v>
      </c>
      <c r="BY160" s="47">
        <v>17</v>
      </c>
      <c r="BZ160" s="47">
        <v>7925</v>
      </c>
      <c r="CA160" s="47">
        <v>0</v>
      </c>
      <c r="CB160" s="47">
        <v>43</v>
      </c>
      <c r="CC160" s="47">
        <v>13</v>
      </c>
      <c r="CD160" s="46" t="s">
        <v>219</v>
      </c>
      <c r="CE160" s="62">
        <v>45084.5233680556</v>
      </c>
      <c r="CF160" s="45" t="s">
        <v>389</v>
      </c>
      <c r="CG160" s="66">
        <v>45084.5204207755</v>
      </c>
      <c r="CH160" s="67">
        <v>0.520416666666667</v>
      </c>
      <c r="CI160" s="45" t="s">
        <v>389</v>
      </c>
      <c r="CJ160" s="46" t="s">
        <v>390</v>
      </c>
      <c r="CK160" s="46" t="s">
        <v>234</v>
      </c>
      <c r="CL160" s="46" t="s">
        <v>234</v>
      </c>
      <c r="CM160" s="46" t="s">
        <v>225</v>
      </c>
      <c r="CN160" s="46" t="s">
        <v>225</v>
      </c>
      <c r="CO160" s="46" t="s">
        <v>366</v>
      </c>
      <c r="CP160" s="46" t="s">
        <v>225</v>
      </c>
      <c r="CQ160" s="46" t="s">
        <v>391</v>
      </c>
      <c r="CR160" s="46" t="s">
        <v>225</v>
      </c>
      <c r="CS160" s="46" t="s">
        <v>234</v>
      </c>
      <c r="CT160" s="46" t="s">
        <v>234</v>
      </c>
      <c r="CU160" s="46" t="s">
        <v>234</v>
      </c>
      <c r="CV160" s="46" t="s">
        <v>225</v>
      </c>
      <c r="CW160" s="46" t="s">
        <v>234</v>
      </c>
      <c r="CX160" s="46" t="s">
        <v>234</v>
      </c>
      <c r="CY160" s="46" t="s">
        <v>234</v>
      </c>
      <c r="CZ160" s="46" t="s">
        <v>234</v>
      </c>
      <c r="DA160" s="46" t="s">
        <v>234</v>
      </c>
      <c r="DB160" s="46" t="s">
        <v>225</v>
      </c>
      <c r="DC160" s="46" t="s">
        <v>234</v>
      </c>
      <c r="DD160" s="46" t="s">
        <v>234</v>
      </c>
      <c r="DE160" s="46" t="s">
        <v>234</v>
      </c>
      <c r="DF160" s="46" t="s">
        <v>234</v>
      </c>
      <c r="DG160" s="46" t="s">
        <v>225</v>
      </c>
      <c r="DH160" s="46" t="s">
        <v>234</v>
      </c>
      <c r="DI160" s="46" t="s">
        <v>225</v>
      </c>
      <c r="DJ160" s="46" t="s">
        <v>225</v>
      </c>
      <c r="DK160" s="46" t="s">
        <v>225</v>
      </c>
      <c r="DL160" s="46" t="s">
        <v>382</v>
      </c>
      <c r="DM160" s="46" t="s">
        <v>382</v>
      </c>
      <c r="DN160" s="46" t="s">
        <v>382</v>
      </c>
      <c r="DO160" s="66">
        <v>45084.5204207755</v>
      </c>
      <c r="DP160" s="66">
        <v>45084.5204207755</v>
      </c>
      <c r="DQ160" s="46" t="s">
        <v>992</v>
      </c>
      <c r="DR160"/>
    </row>
    <row r="161" s="41" customFormat="1" spans="1:121">
      <c r="A161" s="43"/>
      <c r="B161" s="61" t="str">
        <f t="shared" ref="B161:BM161" si="16">IF(B159&lt;&gt;B160,"差異あり","")</f>
        <v/>
      </c>
      <c r="C161" s="61" t="str">
        <f t="shared" si="16"/>
        <v/>
      </c>
      <c r="D161" s="61" t="str">
        <f t="shared" si="16"/>
        <v/>
      </c>
      <c r="E161" s="61" t="str">
        <f t="shared" si="16"/>
        <v/>
      </c>
      <c r="F161" s="61" t="str">
        <f t="shared" si="16"/>
        <v/>
      </c>
      <c r="G161" s="61" t="str">
        <f t="shared" si="16"/>
        <v>差異あり</v>
      </c>
      <c r="H161" s="61" t="str">
        <f t="shared" si="16"/>
        <v/>
      </c>
      <c r="I161" s="61" t="str">
        <f t="shared" si="16"/>
        <v/>
      </c>
      <c r="J161" s="61" t="str">
        <f t="shared" si="16"/>
        <v/>
      </c>
      <c r="K161" s="61" t="str">
        <f t="shared" si="16"/>
        <v/>
      </c>
      <c r="L161" s="61" t="str">
        <f t="shared" si="16"/>
        <v/>
      </c>
      <c r="M161" s="61" t="str">
        <f t="shared" si="16"/>
        <v/>
      </c>
      <c r="N161" s="61" t="str">
        <f t="shared" si="16"/>
        <v/>
      </c>
      <c r="O161" s="61" t="str">
        <f t="shared" si="16"/>
        <v/>
      </c>
      <c r="P161" s="61" t="str">
        <f t="shared" si="16"/>
        <v/>
      </c>
      <c r="Q161" s="61" t="str">
        <f t="shared" si="16"/>
        <v/>
      </c>
      <c r="R161" s="61" t="str">
        <f t="shared" si="16"/>
        <v/>
      </c>
      <c r="S161" s="61" t="str">
        <f t="shared" si="16"/>
        <v/>
      </c>
      <c r="T161" s="61" t="str">
        <f t="shared" si="16"/>
        <v/>
      </c>
      <c r="U161" s="61" t="str">
        <f t="shared" si="16"/>
        <v/>
      </c>
      <c r="V161" s="61" t="str">
        <f t="shared" si="16"/>
        <v>差異あり</v>
      </c>
      <c r="W161" s="61" t="str">
        <f t="shared" si="16"/>
        <v/>
      </c>
      <c r="X161" s="61" t="str">
        <f t="shared" si="16"/>
        <v/>
      </c>
      <c r="Y161" s="61" t="str">
        <f t="shared" si="16"/>
        <v/>
      </c>
      <c r="Z161" s="61" t="str">
        <f t="shared" si="16"/>
        <v/>
      </c>
      <c r="AA161" s="61" t="str">
        <f t="shared" si="16"/>
        <v/>
      </c>
      <c r="AB161" s="61" t="str">
        <f t="shared" si="16"/>
        <v/>
      </c>
      <c r="AC161" s="61" t="str">
        <f t="shared" si="16"/>
        <v/>
      </c>
      <c r="AD161" s="61" t="str">
        <f t="shared" si="16"/>
        <v/>
      </c>
      <c r="AE161" s="61" t="str">
        <f t="shared" si="16"/>
        <v/>
      </c>
      <c r="AF161" s="61" t="str">
        <f t="shared" si="16"/>
        <v/>
      </c>
      <c r="AG161" s="61" t="str">
        <f t="shared" si="16"/>
        <v/>
      </c>
      <c r="AH161" s="61" t="str">
        <f t="shared" si="16"/>
        <v/>
      </c>
      <c r="AI161" s="61" t="str">
        <f t="shared" si="16"/>
        <v/>
      </c>
      <c r="AJ161" s="61" t="str">
        <f t="shared" si="16"/>
        <v/>
      </c>
      <c r="AK161" s="61" t="str">
        <f t="shared" si="16"/>
        <v/>
      </c>
      <c r="AL161" s="61" t="str">
        <f t="shared" si="16"/>
        <v/>
      </c>
      <c r="AM161" s="61" t="str">
        <f t="shared" si="16"/>
        <v/>
      </c>
      <c r="AN161" s="61" t="str">
        <f t="shared" si="16"/>
        <v/>
      </c>
      <c r="AO161" s="61" t="str">
        <f t="shared" si="16"/>
        <v/>
      </c>
      <c r="AP161" s="61" t="str">
        <f t="shared" si="16"/>
        <v/>
      </c>
      <c r="AQ161" s="61" t="str">
        <f t="shared" si="16"/>
        <v/>
      </c>
      <c r="AR161" s="61" t="str">
        <f t="shared" si="16"/>
        <v/>
      </c>
      <c r="AS161" s="61" t="str">
        <f t="shared" si="16"/>
        <v/>
      </c>
      <c r="AT161" s="61" t="str">
        <f t="shared" si="16"/>
        <v/>
      </c>
      <c r="AU161" s="61" t="str">
        <f t="shared" si="16"/>
        <v/>
      </c>
      <c r="AV161" s="61" t="str">
        <f t="shared" si="16"/>
        <v/>
      </c>
      <c r="AW161" s="61" t="str">
        <f t="shared" si="16"/>
        <v/>
      </c>
      <c r="AX161" s="61" t="str">
        <f t="shared" si="16"/>
        <v/>
      </c>
      <c r="AY161" s="61" t="str">
        <f t="shared" si="16"/>
        <v>差異あり</v>
      </c>
      <c r="AZ161" s="61" t="str">
        <f t="shared" si="16"/>
        <v/>
      </c>
      <c r="BA161" s="61" t="str">
        <f t="shared" si="16"/>
        <v/>
      </c>
      <c r="BB161" s="61" t="str">
        <f t="shared" si="16"/>
        <v/>
      </c>
      <c r="BC161" s="61" t="str">
        <f t="shared" si="16"/>
        <v/>
      </c>
      <c r="BD161" s="61" t="str">
        <f t="shared" si="16"/>
        <v/>
      </c>
      <c r="BE161" s="61" t="str">
        <f t="shared" si="16"/>
        <v/>
      </c>
      <c r="BF161" s="61" t="str">
        <f t="shared" si="16"/>
        <v>差異あり</v>
      </c>
      <c r="BG161" s="61" t="str">
        <f t="shared" si="16"/>
        <v/>
      </c>
      <c r="BH161" s="61" t="str">
        <f t="shared" si="16"/>
        <v/>
      </c>
      <c r="BI161" s="61" t="str">
        <f t="shared" si="16"/>
        <v/>
      </c>
      <c r="BJ161" s="61" t="str">
        <f t="shared" si="16"/>
        <v/>
      </c>
      <c r="BK161" s="61" t="str">
        <f t="shared" si="16"/>
        <v/>
      </c>
      <c r="BL161" s="61" t="str">
        <f t="shared" si="16"/>
        <v/>
      </c>
      <c r="BM161" s="61" t="str">
        <f t="shared" si="16"/>
        <v/>
      </c>
      <c r="BN161" s="61" t="str">
        <f t="shared" ref="BN161:DQ161" si="17">IF(BN159&lt;&gt;BN160,"差異あり","")</f>
        <v/>
      </c>
      <c r="BO161" s="61" t="str">
        <f t="shared" si="17"/>
        <v/>
      </c>
      <c r="BP161" s="61" t="str">
        <f t="shared" si="17"/>
        <v/>
      </c>
      <c r="BQ161" s="61" t="str">
        <f t="shared" si="17"/>
        <v/>
      </c>
      <c r="BR161" s="61" t="str">
        <f t="shared" si="17"/>
        <v/>
      </c>
      <c r="BS161" s="61" t="str">
        <f t="shared" si="17"/>
        <v/>
      </c>
      <c r="BT161" s="61" t="str">
        <f t="shared" si="17"/>
        <v/>
      </c>
      <c r="BU161" s="61" t="str">
        <f t="shared" si="17"/>
        <v/>
      </c>
      <c r="BV161" s="61" t="str">
        <f t="shared" si="17"/>
        <v/>
      </c>
      <c r="BW161" s="61" t="str">
        <f t="shared" si="17"/>
        <v/>
      </c>
      <c r="BX161" s="61" t="str">
        <f t="shared" si="17"/>
        <v/>
      </c>
      <c r="BY161" s="61" t="str">
        <f t="shared" si="17"/>
        <v>差異あり</v>
      </c>
      <c r="BZ161" s="61" t="str">
        <f t="shared" si="17"/>
        <v/>
      </c>
      <c r="CA161" s="61" t="str">
        <f t="shared" si="17"/>
        <v/>
      </c>
      <c r="CB161" s="61" t="str">
        <f t="shared" si="17"/>
        <v>差異あり</v>
      </c>
      <c r="CC161" s="61" t="str">
        <f t="shared" si="17"/>
        <v>差異あり</v>
      </c>
      <c r="CD161" s="61" t="str">
        <f t="shared" si="17"/>
        <v>差異あり</v>
      </c>
      <c r="CE161" s="61" t="str">
        <f t="shared" si="17"/>
        <v>差異あり</v>
      </c>
      <c r="CF161" s="61" t="str">
        <f t="shared" si="17"/>
        <v/>
      </c>
      <c r="CG161" s="61" t="str">
        <f t="shared" si="17"/>
        <v>差異あり</v>
      </c>
      <c r="CH161" s="61" t="str">
        <f t="shared" si="17"/>
        <v>差異あり</v>
      </c>
      <c r="CI161" s="61" t="str">
        <f t="shared" si="17"/>
        <v/>
      </c>
      <c r="CJ161" s="61" t="str">
        <f t="shared" si="17"/>
        <v/>
      </c>
      <c r="CK161" s="61" t="str">
        <f t="shared" si="17"/>
        <v/>
      </c>
      <c r="CL161" s="61" t="str">
        <f t="shared" si="17"/>
        <v/>
      </c>
      <c r="CM161" s="61" t="str">
        <f t="shared" si="17"/>
        <v/>
      </c>
      <c r="CN161" s="61" t="str">
        <f t="shared" si="17"/>
        <v/>
      </c>
      <c r="CO161" s="61" t="str">
        <f t="shared" si="17"/>
        <v>差異あり</v>
      </c>
      <c r="CP161" s="61" t="str">
        <f t="shared" si="17"/>
        <v/>
      </c>
      <c r="CQ161" s="61" t="str">
        <f t="shared" si="17"/>
        <v>差異あり</v>
      </c>
      <c r="CR161" s="61" t="str">
        <f t="shared" si="17"/>
        <v/>
      </c>
      <c r="CS161" s="61" t="str">
        <f t="shared" si="17"/>
        <v/>
      </c>
      <c r="CT161" s="61" t="str">
        <f t="shared" si="17"/>
        <v>差異あり</v>
      </c>
      <c r="CU161" s="61" t="str">
        <f t="shared" si="17"/>
        <v/>
      </c>
      <c r="CV161" s="61" t="str">
        <f t="shared" si="17"/>
        <v/>
      </c>
      <c r="CW161" s="61" t="str">
        <f t="shared" si="17"/>
        <v/>
      </c>
      <c r="CX161" s="61" t="str">
        <f t="shared" si="17"/>
        <v/>
      </c>
      <c r="CY161" s="61" t="str">
        <f t="shared" si="17"/>
        <v>差異あり</v>
      </c>
      <c r="CZ161" s="61" t="str">
        <f t="shared" si="17"/>
        <v/>
      </c>
      <c r="DA161" s="61" t="str">
        <f t="shared" si="17"/>
        <v/>
      </c>
      <c r="DB161" s="61" t="str">
        <f t="shared" si="17"/>
        <v/>
      </c>
      <c r="DC161" s="61" t="str">
        <f t="shared" si="17"/>
        <v/>
      </c>
      <c r="DD161" s="61" t="str">
        <f t="shared" si="17"/>
        <v/>
      </c>
      <c r="DE161" s="61" t="str">
        <f t="shared" si="17"/>
        <v/>
      </c>
      <c r="DF161" s="61" t="str">
        <f t="shared" si="17"/>
        <v/>
      </c>
      <c r="DG161" s="61" t="str">
        <f t="shared" si="17"/>
        <v/>
      </c>
      <c r="DH161" s="61" t="str">
        <f t="shared" si="17"/>
        <v/>
      </c>
      <c r="DI161" s="61" t="str">
        <f t="shared" si="17"/>
        <v/>
      </c>
      <c r="DJ161" s="61" t="str">
        <f t="shared" si="17"/>
        <v/>
      </c>
      <c r="DK161" s="61" t="str">
        <f t="shared" si="17"/>
        <v/>
      </c>
      <c r="DL161" s="61" t="str">
        <f t="shared" si="17"/>
        <v/>
      </c>
      <c r="DM161" s="61" t="str">
        <f t="shared" si="17"/>
        <v/>
      </c>
      <c r="DN161" s="61" t="str">
        <f t="shared" si="17"/>
        <v/>
      </c>
      <c r="DO161" s="61" t="str">
        <f t="shared" si="17"/>
        <v>差異あり</v>
      </c>
      <c r="DP161" s="61" t="str">
        <f t="shared" si="17"/>
        <v>差異あり</v>
      </c>
      <c r="DQ161" s="61" t="str">
        <f t="shared" si="17"/>
        <v/>
      </c>
    </row>
    <row r="162" s="41" customFormat="1" spans="1:12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c r="BU162" s="43"/>
      <c r="BV162" s="43"/>
      <c r="BW162" s="43"/>
      <c r="BX162" s="43"/>
      <c r="BY162" s="43"/>
      <c r="BZ162" s="43"/>
      <c r="CA162" s="43"/>
      <c r="CB162" s="43"/>
      <c r="CC162" s="43"/>
      <c r="CD162" s="43"/>
      <c r="CE162" s="43"/>
      <c r="CF162" s="43"/>
      <c r="CG162" s="43"/>
      <c r="CH162" s="43"/>
      <c r="CI162" s="43"/>
      <c r="CJ162" s="43"/>
      <c r="CK162" s="43"/>
      <c r="CL162" s="43"/>
      <c r="CM162" s="43"/>
      <c r="CN162" s="43"/>
      <c r="CO162" s="43"/>
      <c r="CP162" s="43"/>
      <c r="CQ162" s="43"/>
      <c r="CR162" s="43"/>
      <c r="CS162" s="43"/>
      <c r="CT162" s="43"/>
      <c r="CU162" s="43"/>
      <c r="CV162" s="43"/>
      <c r="CW162" s="43"/>
      <c r="CX162" s="43"/>
      <c r="CY162" s="43"/>
      <c r="CZ162" s="43"/>
      <c r="DA162" s="43"/>
      <c r="DB162" s="43"/>
      <c r="DC162" s="43"/>
      <c r="DD162" s="43"/>
      <c r="DE162" s="43"/>
      <c r="DF162" s="43"/>
      <c r="DG162" s="43"/>
      <c r="DH162" s="43"/>
      <c r="DI162" s="43"/>
      <c r="DJ162" s="43"/>
      <c r="DK162" s="43"/>
      <c r="DL162" s="43"/>
      <c r="DM162" s="43"/>
      <c r="DN162" s="43"/>
      <c r="DO162" s="43"/>
      <c r="DP162" s="43"/>
      <c r="DQ162" s="43"/>
      <c r="DR162" s="43"/>
    </row>
    <row r="163" s="41" customFormat="1" spans="1:122">
      <c r="A163" s="43"/>
      <c r="B163" s="41" t="s">
        <v>559</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c r="BU163" s="43"/>
      <c r="BV163" s="43"/>
      <c r="BW163" s="43"/>
      <c r="BX163" s="43"/>
      <c r="BY163" s="43"/>
      <c r="BZ163" s="43"/>
      <c r="CA163" s="43"/>
      <c r="CB163" s="43"/>
      <c r="CC163" s="43"/>
      <c r="CD163" s="43"/>
      <c r="CE163" s="43"/>
      <c r="CF163" s="43"/>
      <c r="CG163" s="43"/>
      <c r="CH163" s="43"/>
      <c r="CI163" s="43"/>
      <c r="CJ163" s="43"/>
      <c r="CK163" s="43"/>
      <c r="CL163" s="43"/>
      <c r="CM163" s="43"/>
      <c r="CN163" s="43"/>
      <c r="CO163" s="43"/>
      <c r="CP163" s="43"/>
      <c r="CQ163" s="43"/>
      <c r="CR163" s="43"/>
      <c r="CS163" s="43"/>
      <c r="CT163" s="43"/>
      <c r="CU163" s="43"/>
      <c r="CV163" s="43"/>
      <c r="CW163" s="43"/>
      <c r="CX163" s="43"/>
      <c r="CY163" s="43"/>
      <c r="CZ163" s="43"/>
      <c r="DA163" s="43"/>
      <c r="DB163" s="43"/>
      <c r="DC163" s="43"/>
      <c r="DD163" s="43"/>
      <c r="DE163" s="43"/>
      <c r="DF163" s="43"/>
      <c r="DG163" s="43"/>
      <c r="DH163" s="43"/>
      <c r="DI163" s="43"/>
      <c r="DJ163" s="43"/>
      <c r="DK163" s="43"/>
      <c r="DL163" s="43"/>
      <c r="DM163" s="43"/>
      <c r="DN163" s="43"/>
      <c r="DO163" s="43"/>
      <c r="DP163" s="43"/>
      <c r="DQ163" s="43"/>
      <c r="DR163" s="43"/>
    </row>
    <row r="164" s="41" customFormat="1" ht="27" spans="1:122">
      <c r="A164" s="43"/>
      <c r="B164" s="60" t="s">
        <v>249</v>
      </c>
      <c r="C164" s="60" t="s">
        <v>250</v>
      </c>
      <c r="D164" s="60" t="s">
        <v>251</v>
      </c>
      <c r="E164" s="60" t="s">
        <v>252</v>
      </c>
      <c r="F164" s="60" t="s">
        <v>253</v>
      </c>
      <c r="G164" s="60" t="s">
        <v>156</v>
      </c>
      <c r="H164" s="60" t="s">
        <v>254</v>
      </c>
      <c r="I164" s="60" t="s">
        <v>255</v>
      </c>
      <c r="J164" s="60" t="s">
        <v>256</v>
      </c>
      <c r="K164" s="60" t="s">
        <v>257</v>
      </c>
      <c r="L164" s="60" t="s">
        <v>258</v>
      </c>
      <c r="M164" s="60" t="s">
        <v>259</v>
      </c>
      <c r="N164" s="60" t="s">
        <v>260</v>
      </c>
      <c r="O164" s="60" t="s">
        <v>261</v>
      </c>
      <c r="P164" s="60" t="s">
        <v>262</v>
      </c>
      <c r="Q164" s="60" t="s">
        <v>263</v>
      </c>
      <c r="R164" s="60" t="s">
        <v>264</v>
      </c>
      <c r="S164" s="60" t="s">
        <v>265</v>
      </c>
      <c r="T164" s="60" t="s">
        <v>266</v>
      </c>
      <c r="U164" s="60" t="s">
        <v>267</v>
      </c>
      <c r="V164" s="60" t="s">
        <v>268</v>
      </c>
      <c r="W164" s="60" t="s">
        <v>269</v>
      </c>
      <c r="X164" s="60" t="s">
        <v>270</v>
      </c>
      <c r="Y164" s="60" t="s">
        <v>271</v>
      </c>
      <c r="Z164" s="60" t="s">
        <v>272</v>
      </c>
      <c r="AA164" s="60" t="s">
        <v>273</v>
      </c>
      <c r="AB164" s="60" t="s">
        <v>274</v>
      </c>
      <c r="AC164" s="60" t="s">
        <v>275</v>
      </c>
      <c r="AD164" s="60" t="s">
        <v>276</v>
      </c>
      <c r="AE164" s="60" t="s">
        <v>277</v>
      </c>
      <c r="AF164" s="60" t="s">
        <v>278</v>
      </c>
      <c r="AG164" s="60" t="s">
        <v>279</v>
      </c>
      <c r="AH164" s="60" t="s">
        <v>159</v>
      </c>
      <c r="AI164" s="60" t="s">
        <v>280</v>
      </c>
      <c r="AJ164" s="60" t="s">
        <v>157</v>
      </c>
      <c r="AK164" s="60" t="s">
        <v>281</v>
      </c>
      <c r="AL164" s="60" t="s">
        <v>282</v>
      </c>
      <c r="AM164" s="60" t="s">
        <v>283</v>
      </c>
      <c r="AN164" s="60" t="s">
        <v>284</v>
      </c>
      <c r="AO164" s="60" t="s">
        <v>285</v>
      </c>
      <c r="AP164" s="60" t="s">
        <v>286</v>
      </c>
      <c r="AQ164" s="60" t="s">
        <v>287</v>
      </c>
      <c r="AR164" s="60" t="s">
        <v>288</v>
      </c>
      <c r="AS164" s="60" t="s">
        <v>289</v>
      </c>
      <c r="AT164" s="60" t="s">
        <v>290</v>
      </c>
      <c r="AU164" s="60" t="s">
        <v>291</v>
      </c>
      <c r="AV164" s="60" t="s">
        <v>292</v>
      </c>
      <c r="AW164" s="60" t="s">
        <v>293</v>
      </c>
      <c r="AX164" s="60" t="s">
        <v>294</v>
      </c>
      <c r="AY164" s="60" t="s">
        <v>295</v>
      </c>
      <c r="AZ164" s="60" t="s">
        <v>296</v>
      </c>
      <c r="BA164" s="60" t="s">
        <v>297</v>
      </c>
      <c r="BB164" s="60" t="s">
        <v>298</v>
      </c>
      <c r="BC164" s="60" t="s">
        <v>299</v>
      </c>
      <c r="BD164" s="60" t="s">
        <v>300</v>
      </c>
      <c r="BE164" s="60" t="s">
        <v>301</v>
      </c>
      <c r="BF164" s="60" t="s">
        <v>302</v>
      </c>
      <c r="BG164" s="60" t="s">
        <v>303</v>
      </c>
      <c r="BH164" s="60" t="s">
        <v>304</v>
      </c>
      <c r="BI164" s="60" t="s">
        <v>305</v>
      </c>
      <c r="BJ164" s="60" t="s">
        <v>306</v>
      </c>
      <c r="BK164" s="60" t="s">
        <v>307</v>
      </c>
      <c r="BL164" s="60" t="s">
        <v>308</v>
      </c>
      <c r="BM164" s="60" t="s">
        <v>309</v>
      </c>
      <c r="BN164" s="60" t="s">
        <v>310</v>
      </c>
      <c r="BO164" s="60" t="s">
        <v>311</v>
      </c>
      <c r="BP164" s="60" t="s">
        <v>312</v>
      </c>
      <c r="BQ164" s="60" t="s">
        <v>313</v>
      </c>
      <c r="BR164" s="60" t="s">
        <v>314</v>
      </c>
      <c r="BS164" s="60" t="s">
        <v>315</v>
      </c>
      <c r="BT164" s="60" t="s">
        <v>316</v>
      </c>
      <c r="BU164" s="60" t="s">
        <v>317</v>
      </c>
      <c r="BV164" s="60" t="s">
        <v>318</v>
      </c>
      <c r="BW164" s="60" t="s">
        <v>319</v>
      </c>
      <c r="BX164" s="60" t="s">
        <v>320</v>
      </c>
      <c r="BY164" s="60" t="s">
        <v>321</v>
      </c>
      <c r="BZ164" s="60" t="s">
        <v>322</v>
      </c>
      <c r="CA164" s="60" t="s">
        <v>323</v>
      </c>
      <c r="CB164" s="60" t="s">
        <v>324</v>
      </c>
      <c r="CC164" s="60" t="s">
        <v>325</v>
      </c>
      <c r="CD164" s="60" t="s">
        <v>326</v>
      </c>
      <c r="CE164" s="60" t="s">
        <v>327</v>
      </c>
      <c r="CF164" s="60" t="s">
        <v>328</v>
      </c>
      <c r="CG164" s="60" t="s">
        <v>329</v>
      </c>
      <c r="CH164" s="60" t="s">
        <v>330</v>
      </c>
      <c r="CI164" s="60" t="s">
        <v>331</v>
      </c>
      <c r="CJ164" s="60" t="s">
        <v>332</v>
      </c>
      <c r="CK164" s="60" t="s">
        <v>333</v>
      </c>
      <c r="CL164" s="60" t="s">
        <v>334</v>
      </c>
      <c r="CM164" s="60" t="s">
        <v>335</v>
      </c>
      <c r="CN164" s="60" t="s">
        <v>336</v>
      </c>
      <c r="CO164" s="60" t="s">
        <v>337</v>
      </c>
      <c r="CP164" s="60" t="s">
        <v>338</v>
      </c>
      <c r="CQ164" s="60" t="s">
        <v>339</v>
      </c>
      <c r="CR164" s="60" t="s">
        <v>340</v>
      </c>
      <c r="CS164" s="60" t="s">
        <v>341</v>
      </c>
      <c r="CT164" s="60" t="s">
        <v>342</v>
      </c>
      <c r="CU164" s="60" t="s">
        <v>343</v>
      </c>
      <c r="CV164" s="60" t="s">
        <v>344</v>
      </c>
      <c r="CW164" s="60" t="s">
        <v>345</v>
      </c>
      <c r="CX164" s="60" t="s">
        <v>346</v>
      </c>
      <c r="CY164" s="60" t="s">
        <v>347</v>
      </c>
      <c r="CZ164" s="60" t="s">
        <v>348</v>
      </c>
      <c r="DA164" s="60" t="s">
        <v>349</v>
      </c>
      <c r="DB164" s="60" t="s">
        <v>350</v>
      </c>
      <c r="DC164" s="60" t="s">
        <v>351</v>
      </c>
      <c r="DD164" s="60" t="s">
        <v>352</v>
      </c>
      <c r="DE164" s="60" t="s">
        <v>353</v>
      </c>
      <c r="DF164" s="60" t="s">
        <v>354</v>
      </c>
      <c r="DG164" s="60" t="s">
        <v>355</v>
      </c>
      <c r="DH164" s="60" t="s">
        <v>356</v>
      </c>
      <c r="DI164" s="60" t="s">
        <v>357</v>
      </c>
      <c r="DJ164" s="60" t="s">
        <v>358</v>
      </c>
      <c r="DK164" s="60" t="s">
        <v>359</v>
      </c>
      <c r="DL164" s="60" t="s">
        <v>360</v>
      </c>
      <c r="DM164" s="60" t="s">
        <v>361</v>
      </c>
      <c r="DN164" s="60" t="s">
        <v>362</v>
      </c>
      <c r="DO164" s="60" t="s">
        <v>208</v>
      </c>
      <c r="DP164" s="60" t="s">
        <v>363</v>
      </c>
      <c r="DQ164" s="60" t="s">
        <v>364</v>
      </c>
      <c r="DR164"/>
    </row>
    <row r="165" s="41" customFormat="1" spans="1:122">
      <c r="A165" s="43" t="s">
        <v>441</v>
      </c>
      <c r="B165" s="75">
        <v>44874</v>
      </c>
      <c r="C165" s="75">
        <v>44874</v>
      </c>
      <c r="D165" s="76" t="s">
        <v>513</v>
      </c>
      <c r="E165" s="76" t="s">
        <v>366</v>
      </c>
      <c r="F165" s="76" t="s">
        <v>367</v>
      </c>
      <c r="G165" s="76" t="s">
        <v>242</v>
      </c>
      <c r="H165" s="77">
        <v>1</v>
      </c>
      <c r="I165" s="77">
        <v>0</v>
      </c>
      <c r="J165" s="76" t="s">
        <v>234</v>
      </c>
      <c r="K165" s="76" t="s">
        <v>369</v>
      </c>
      <c r="L165" s="76" t="s">
        <v>369</v>
      </c>
      <c r="M165" s="75">
        <v>44874</v>
      </c>
      <c r="N165" s="76" t="s">
        <v>514</v>
      </c>
      <c r="O165" s="76" t="s">
        <v>366</v>
      </c>
      <c r="P165" s="77">
        <v>0</v>
      </c>
      <c r="Q165" s="76" t="s">
        <v>515</v>
      </c>
      <c r="R165" s="76" t="s">
        <v>516</v>
      </c>
      <c r="S165" s="77">
        <v>25</v>
      </c>
      <c r="T165" s="76" t="s">
        <v>517</v>
      </c>
      <c r="U165" s="77">
        <v>5</v>
      </c>
      <c r="V165" s="76" t="s">
        <v>242</v>
      </c>
      <c r="W165" s="76" t="s">
        <v>374</v>
      </c>
      <c r="X165" s="76" t="s">
        <v>234</v>
      </c>
      <c r="Y165" s="76" t="s">
        <v>375</v>
      </c>
      <c r="Z165" s="76" t="s">
        <v>376</v>
      </c>
      <c r="AA165" s="76" t="s">
        <v>377</v>
      </c>
      <c r="AB165" s="76" t="s">
        <v>409</v>
      </c>
      <c r="AC165" s="77">
        <v>125</v>
      </c>
      <c r="AD165" s="76" t="s">
        <v>379</v>
      </c>
      <c r="AE165" s="102">
        <v>44875.1368981482</v>
      </c>
      <c r="AF165" s="76" t="s">
        <v>410</v>
      </c>
      <c r="AG165" s="76" t="s">
        <v>381</v>
      </c>
      <c r="AH165" s="76" t="s">
        <v>212</v>
      </c>
      <c r="AI165" s="76" t="s">
        <v>213</v>
      </c>
      <c r="AJ165" s="76" t="s">
        <v>210</v>
      </c>
      <c r="AK165" s="76" t="s">
        <v>366</v>
      </c>
      <c r="AL165" s="76" t="s">
        <v>382</v>
      </c>
      <c r="AM165" s="76" t="s">
        <v>366</v>
      </c>
      <c r="AN165" s="76" t="s">
        <v>233</v>
      </c>
      <c r="AO165" s="76" t="s">
        <v>366</v>
      </c>
      <c r="AP165" s="76" t="s">
        <v>379</v>
      </c>
      <c r="AQ165" s="76" t="s">
        <v>379</v>
      </c>
      <c r="AR165" s="76" t="s">
        <v>411</v>
      </c>
      <c r="AS165" s="76" t="s">
        <v>366</v>
      </c>
      <c r="AT165" s="76" t="s">
        <v>366</v>
      </c>
      <c r="AU165" s="77">
        <v>0</v>
      </c>
      <c r="AV165" s="76" t="s">
        <v>366</v>
      </c>
      <c r="AW165" s="76" t="s">
        <v>366</v>
      </c>
      <c r="AX165" s="76" t="s">
        <v>366</v>
      </c>
      <c r="AY165" s="76" t="s">
        <v>988</v>
      </c>
      <c r="AZ165" s="76" t="s">
        <v>989</v>
      </c>
      <c r="BA165" s="76" t="s">
        <v>990</v>
      </c>
      <c r="BB165" s="76" t="s">
        <v>388</v>
      </c>
      <c r="BC165" s="76" t="s">
        <v>382</v>
      </c>
      <c r="BD165" s="76" t="s">
        <v>991</v>
      </c>
      <c r="BE165" s="76" t="s">
        <v>382</v>
      </c>
      <c r="BF165" s="76" t="s">
        <v>528</v>
      </c>
      <c r="BG165" s="76" t="s">
        <v>387</v>
      </c>
      <c r="BH165" s="76" t="s">
        <v>240</v>
      </c>
      <c r="BI165" s="76" t="s">
        <v>234</v>
      </c>
      <c r="BJ165" s="76" t="s">
        <v>234</v>
      </c>
      <c r="BK165" s="76" t="s">
        <v>234</v>
      </c>
      <c r="BL165" s="76" t="s">
        <v>234</v>
      </c>
      <c r="BM165" s="76" t="s">
        <v>366</v>
      </c>
      <c r="BN165" s="76" t="s">
        <v>366</v>
      </c>
      <c r="BO165" s="76" t="s">
        <v>366</v>
      </c>
      <c r="BP165" s="76" t="s">
        <v>366</v>
      </c>
      <c r="BQ165" s="76" t="s">
        <v>366</v>
      </c>
      <c r="BR165" s="76" t="s">
        <v>366</v>
      </c>
      <c r="BS165" s="76" t="s">
        <v>522</v>
      </c>
      <c r="BT165" s="76" t="s">
        <v>382</v>
      </c>
      <c r="BU165" s="76" t="s">
        <v>523</v>
      </c>
      <c r="BV165" s="76" t="s">
        <v>382</v>
      </c>
      <c r="BW165" s="76" t="s">
        <v>523</v>
      </c>
      <c r="BX165" s="76" t="s">
        <v>382</v>
      </c>
      <c r="BY165" s="77">
        <v>1</v>
      </c>
      <c r="BZ165" s="77">
        <v>7925</v>
      </c>
      <c r="CA165" s="77">
        <v>0</v>
      </c>
      <c r="CB165" s="77">
        <v>6</v>
      </c>
      <c r="CC165" s="77">
        <v>17</v>
      </c>
      <c r="CD165" s="76" t="s">
        <v>977</v>
      </c>
      <c r="CE165" s="102">
        <v>45082.3915046296</v>
      </c>
      <c r="CF165" s="75" t="s">
        <v>389</v>
      </c>
      <c r="CG165" s="103">
        <v>45082.3892962384</v>
      </c>
      <c r="CH165" s="104">
        <v>0.389293981481481</v>
      </c>
      <c r="CI165" s="75" t="s">
        <v>389</v>
      </c>
      <c r="CJ165" s="76" t="s">
        <v>390</v>
      </c>
      <c r="CK165" s="76" t="s">
        <v>234</v>
      </c>
      <c r="CL165" s="76" t="s">
        <v>234</v>
      </c>
      <c r="CM165" s="76" t="s">
        <v>225</v>
      </c>
      <c r="CN165" s="76" t="s">
        <v>225</v>
      </c>
      <c r="CO165" s="76" t="s">
        <v>225</v>
      </c>
      <c r="CP165" s="76" t="s">
        <v>225</v>
      </c>
      <c r="CQ165" s="76" t="s">
        <v>978</v>
      </c>
      <c r="CR165" s="76" t="s">
        <v>225</v>
      </c>
      <c r="CS165" s="76" t="s">
        <v>234</v>
      </c>
      <c r="CT165" s="76" t="s">
        <v>225</v>
      </c>
      <c r="CU165" s="76" t="s">
        <v>234</v>
      </c>
      <c r="CV165" s="76" t="s">
        <v>225</v>
      </c>
      <c r="CW165" s="76" t="s">
        <v>234</v>
      </c>
      <c r="CX165" s="76" t="s">
        <v>234</v>
      </c>
      <c r="CY165" s="76" t="s">
        <v>225</v>
      </c>
      <c r="CZ165" s="76" t="s">
        <v>234</v>
      </c>
      <c r="DA165" s="76" t="s">
        <v>234</v>
      </c>
      <c r="DB165" s="76" t="s">
        <v>225</v>
      </c>
      <c r="DC165" s="76" t="s">
        <v>234</v>
      </c>
      <c r="DD165" s="76" t="s">
        <v>234</v>
      </c>
      <c r="DE165" s="76" t="s">
        <v>234</v>
      </c>
      <c r="DF165" s="76" t="s">
        <v>234</v>
      </c>
      <c r="DG165" s="76" t="s">
        <v>225</v>
      </c>
      <c r="DH165" s="76" t="s">
        <v>234</v>
      </c>
      <c r="DI165" s="76" t="s">
        <v>225</v>
      </c>
      <c r="DJ165" s="76" t="s">
        <v>225</v>
      </c>
      <c r="DK165" s="76" t="s">
        <v>225</v>
      </c>
      <c r="DL165" s="76" t="s">
        <v>382</v>
      </c>
      <c r="DM165" s="76" t="s">
        <v>382</v>
      </c>
      <c r="DN165" s="76" t="s">
        <v>382</v>
      </c>
      <c r="DO165" s="103">
        <v>45082.3963619097</v>
      </c>
      <c r="DP165" s="103">
        <v>45082.3892962384</v>
      </c>
      <c r="DQ165" s="76" t="s">
        <v>992</v>
      </c>
      <c r="DR165"/>
    </row>
    <row r="166" s="41" customFormat="1" spans="1:122">
      <c r="A166" s="43" t="s">
        <v>442</v>
      </c>
      <c r="B166" s="45">
        <v>44874</v>
      </c>
      <c r="C166" s="45">
        <v>44874</v>
      </c>
      <c r="D166" s="46" t="s">
        <v>513</v>
      </c>
      <c r="E166" s="46" t="s">
        <v>366</v>
      </c>
      <c r="F166" s="46" t="s">
        <v>367</v>
      </c>
      <c r="G166" s="46" t="s">
        <v>242</v>
      </c>
      <c r="H166" s="47">
        <v>1</v>
      </c>
      <c r="I166" s="47">
        <v>0</v>
      </c>
      <c r="J166" s="46" t="s">
        <v>234</v>
      </c>
      <c r="K166" s="46" t="s">
        <v>369</v>
      </c>
      <c r="L166" s="46" t="s">
        <v>369</v>
      </c>
      <c r="M166" s="45">
        <v>44874</v>
      </c>
      <c r="N166" s="46" t="s">
        <v>514</v>
      </c>
      <c r="O166" s="46" t="s">
        <v>366</v>
      </c>
      <c r="P166" s="47">
        <v>0</v>
      </c>
      <c r="Q166" s="46" t="s">
        <v>515</v>
      </c>
      <c r="R166" s="46" t="s">
        <v>516</v>
      </c>
      <c r="S166" s="47">
        <v>25</v>
      </c>
      <c r="T166" s="46" t="s">
        <v>517</v>
      </c>
      <c r="U166" s="47">
        <v>5</v>
      </c>
      <c r="V166" s="46" t="s">
        <v>242</v>
      </c>
      <c r="W166" s="46" t="s">
        <v>374</v>
      </c>
      <c r="X166" s="46" t="s">
        <v>234</v>
      </c>
      <c r="Y166" s="46" t="s">
        <v>375</v>
      </c>
      <c r="Z166" s="46" t="s">
        <v>376</v>
      </c>
      <c r="AA166" s="46" t="s">
        <v>377</v>
      </c>
      <c r="AB166" s="46" t="s">
        <v>409</v>
      </c>
      <c r="AC166" s="47">
        <v>125</v>
      </c>
      <c r="AD166" s="46" t="s">
        <v>379</v>
      </c>
      <c r="AE166" s="62">
        <v>44875.1368981482</v>
      </c>
      <c r="AF166" s="46" t="s">
        <v>410</v>
      </c>
      <c r="AG166" s="46" t="s">
        <v>381</v>
      </c>
      <c r="AH166" s="46" t="s">
        <v>212</v>
      </c>
      <c r="AI166" s="46" t="s">
        <v>213</v>
      </c>
      <c r="AJ166" s="46" t="s">
        <v>210</v>
      </c>
      <c r="AK166" s="46" t="s">
        <v>366</v>
      </c>
      <c r="AL166" s="46" t="s">
        <v>382</v>
      </c>
      <c r="AM166" s="46" t="s">
        <v>366</v>
      </c>
      <c r="AN166" s="46" t="s">
        <v>233</v>
      </c>
      <c r="AO166" s="46" t="s">
        <v>366</v>
      </c>
      <c r="AP166" s="46" t="s">
        <v>379</v>
      </c>
      <c r="AQ166" s="46" t="s">
        <v>379</v>
      </c>
      <c r="AR166" s="46" t="s">
        <v>411</v>
      </c>
      <c r="AS166" s="46" t="s">
        <v>366</v>
      </c>
      <c r="AT166" s="46" t="s">
        <v>366</v>
      </c>
      <c r="AU166" s="47">
        <v>0</v>
      </c>
      <c r="AV166" s="46" t="s">
        <v>366</v>
      </c>
      <c r="AW166" s="46" t="s">
        <v>366</v>
      </c>
      <c r="AX166" s="46" t="s">
        <v>366</v>
      </c>
      <c r="AY166" s="46" t="s">
        <v>1002</v>
      </c>
      <c r="AZ166" s="46" t="s">
        <v>989</v>
      </c>
      <c r="BA166" s="46" t="s">
        <v>990</v>
      </c>
      <c r="BB166" s="46" t="s">
        <v>388</v>
      </c>
      <c r="BC166" s="46" t="s">
        <v>382</v>
      </c>
      <c r="BD166" s="46" t="s">
        <v>991</v>
      </c>
      <c r="BE166" s="46" t="s">
        <v>382</v>
      </c>
      <c r="BF166" s="46" t="s">
        <v>528</v>
      </c>
      <c r="BG166" s="46" t="s">
        <v>387</v>
      </c>
      <c r="BH166" s="46" t="s">
        <v>240</v>
      </c>
      <c r="BI166" s="46" t="s">
        <v>234</v>
      </c>
      <c r="BJ166" s="46" t="s">
        <v>234</v>
      </c>
      <c r="BK166" s="46" t="s">
        <v>234</v>
      </c>
      <c r="BL166" s="46" t="s">
        <v>234</v>
      </c>
      <c r="BM166" s="46" t="s">
        <v>366</v>
      </c>
      <c r="BN166" s="46" t="s">
        <v>366</v>
      </c>
      <c r="BO166" s="46" t="s">
        <v>366</v>
      </c>
      <c r="BP166" s="46" t="s">
        <v>366</v>
      </c>
      <c r="BQ166" s="46" t="s">
        <v>366</v>
      </c>
      <c r="BR166" s="46" t="s">
        <v>366</v>
      </c>
      <c r="BS166" s="46" t="s">
        <v>522</v>
      </c>
      <c r="BT166" s="46" t="s">
        <v>382</v>
      </c>
      <c r="BU166" s="46" t="s">
        <v>523</v>
      </c>
      <c r="BV166" s="46" t="s">
        <v>382</v>
      </c>
      <c r="BW166" s="46" t="s">
        <v>523</v>
      </c>
      <c r="BX166" s="46" t="s">
        <v>382</v>
      </c>
      <c r="BY166" s="47">
        <v>17</v>
      </c>
      <c r="BZ166" s="47">
        <v>7925</v>
      </c>
      <c r="CA166" s="47">
        <v>0</v>
      </c>
      <c r="CB166" s="47">
        <v>43</v>
      </c>
      <c r="CC166" s="47">
        <v>13</v>
      </c>
      <c r="CD166" s="46" t="s">
        <v>219</v>
      </c>
      <c r="CE166" s="62">
        <v>45084.5233680556</v>
      </c>
      <c r="CF166" s="45" t="s">
        <v>389</v>
      </c>
      <c r="CG166" s="66">
        <v>45084.5204207755</v>
      </c>
      <c r="CH166" s="67">
        <v>0.520416666666667</v>
      </c>
      <c r="CI166" s="45" t="s">
        <v>389</v>
      </c>
      <c r="CJ166" s="46" t="s">
        <v>390</v>
      </c>
      <c r="CK166" s="46" t="s">
        <v>234</v>
      </c>
      <c r="CL166" s="46" t="s">
        <v>234</v>
      </c>
      <c r="CM166" s="46" t="s">
        <v>225</v>
      </c>
      <c r="CN166" s="46" t="s">
        <v>225</v>
      </c>
      <c r="CO166" s="46" t="s">
        <v>366</v>
      </c>
      <c r="CP166" s="46" t="s">
        <v>225</v>
      </c>
      <c r="CQ166" s="46" t="s">
        <v>391</v>
      </c>
      <c r="CR166" s="46" t="s">
        <v>225</v>
      </c>
      <c r="CS166" s="46" t="s">
        <v>234</v>
      </c>
      <c r="CT166" s="46" t="s">
        <v>234</v>
      </c>
      <c r="CU166" s="46" t="s">
        <v>234</v>
      </c>
      <c r="CV166" s="46" t="s">
        <v>225</v>
      </c>
      <c r="CW166" s="46" t="s">
        <v>234</v>
      </c>
      <c r="CX166" s="46" t="s">
        <v>234</v>
      </c>
      <c r="CY166" s="46" t="s">
        <v>234</v>
      </c>
      <c r="CZ166" s="46" t="s">
        <v>234</v>
      </c>
      <c r="DA166" s="46" t="s">
        <v>234</v>
      </c>
      <c r="DB166" s="46" t="s">
        <v>225</v>
      </c>
      <c r="DC166" s="46" t="s">
        <v>234</v>
      </c>
      <c r="DD166" s="46" t="s">
        <v>234</v>
      </c>
      <c r="DE166" s="46" t="s">
        <v>234</v>
      </c>
      <c r="DF166" s="46" t="s">
        <v>234</v>
      </c>
      <c r="DG166" s="46" t="s">
        <v>225</v>
      </c>
      <c r="DH166" s="46" t="s">
        <v>234</v>
      </c>
      <c r="DI166" s="46" t="s">
        <v>225</v>
      </c>
      <c r="DJ166" s="46" t="s">
        <v>225</v>
      </c>
      <c r="DK166" s="46" t="s">
        <v>225</v>
      </c>
      <c r="DL166" s="46" t="s">
        <v>382</v>
      </c>
      <c r="DM166" s="46" t="s">
        <v>382</v>
      </c>
      <c r="DN166" s="46" t="s">
        <v>382</v>
      </c>
      <c r="DO166" s="66">
        <v>45084.5204207755</v>
      </c>
      <c r="DP166" s="66">
        <v>45084.5204207755</v>
      </c>
      <c r="DQ166" s="46" t="s">
        <v>992</v>
      </c>
      <c r="DR166"/>
    </row>
    <row r="167" s="41" customFormat="1" spans="1:121">
      <c r="A167" s="43"/>
      <c r="B167" s="61" t="str">
        <f t="shared" ref="B167:BM167" si="18">IF(B165&lt;&gt;B166,"差異あり","")</f>
        <v/>
      </c>
      <c r="C167" s="61" t="str">
        <f t="shared" si="18"/>
        <v/>
      </c>
      <c r="D167" s="61" t="str">
        <f t="shared" si="18"/>
        <v/>
      </c>
      <c r="E167" s="61" t="str">
        <f t="shared" si="18"/>
        <v/>
      </c>
      <c r="F167" s="61" t="str">
        <f t="shared" si="18"/>
        <v/>
      </c>
      <c r="G167" s="61" t="str">
        <f t="shared" si="18"/>
        <v/>
      </c>
      <c r="H167" s="61" t="str">
        <f t="shared" si="18"/>
        <v/>
      </c>
      <c r="I167" s="61" t="str">
        <f t="shared" si="18"/>
        <v/>
      </c>
      <c r="J167" s="61" t="str">
        <f t="shared" si="18"/>
        <v/>
      </c>
      <c r="K167" s="61" t="str">
        <f t="shared" si="18"/>
        <v/>
      </c>
      <c r="L167" s="61" t="str">
        <f t="shared" si="18"/>
        <v/>
      </c>
      <c r="M167" s="61" t="str">
        <f t="shared" si="18"/>
        <v/>
      </c>
      <c r="N167" s="61" t="str">
        <f t="shared" si="18"/>
        <v/>
      </c>
      <c r="O167" s="61" t="str">
        <f t="shared" si="18"/>
        <v/>
      </c>
      <c r="P167" s="61" t="str">
        <f t="shared" si="18"/>
        <v/>
      </c>
      <c r="Q167" s="61" t="str">
        <f t="shared" si="18"/>
        <v/>
      </c>
      <c r="R167" s="61" t="str">
        <f t="shared" si="18"/>
        <v/>
      </c>
      <c r="S167" s="61" t="str">
        <f t="shared" si="18"/>
        <v/>
      </c>
      <c r="T167" s="61" t="str">
        <f t="shared" si="18"/>
        <v/>
      </c>
      <c r="U167" s="61" t="str">
        <f t="shared" si="18"/>
        <v/>
      </c>
      <c r="V167" s="61" t="str">
        <f t="shared" si="18"/>
        <v/>
      </c>
      <c r="W167" s="61" t="str">
        <f t="shared" si="18"/>
        <v/>
      </c>
      <c r="X167" s="61" t="str">
        <f t="shared" si="18"/>
        <v/>
      </c>
      <c r="Y167" s="61" t="str">
        <f t="shared" si="18"/>
        <v/>
      </c>
      <c r="Z167" s="61" t="str">
        <f t="shared" si="18"/>
        <v/>
      </c>
      <c r="AA167" s="61" t="str">
        <f t="shared" si="18"/>
        <v/>
      </c>
      <c r="AB167" s="61" t="str">
        <f t="shared" si="18"/>
        <v/>
      </c>
      <c r="AC167" s="61" t="str">
        <f t="shared" si="18"/>
        <v/>
      </c>
      <c r="AD167" s="61" t="str">
        <f t="shared" si="18"/>
        <v/>
      </c>
      <c r="AE167" s="61" t="str">
        <f t="shared" si="18"/>
        <v/>
      </c>
      <c r="AF167" s="61" t="str">
        <f t="shared" si="18"/>
        <v/>
      </c>
      <c r="AG167" s="61" t="str">
        <f t="shared" si="18"/>
        <v/>
      </c>
      <c r="AH167" s="61" t="str">
        <f t="shared" si="18"/>
        <v/>
      </c>
      <c r="AI167" s="61" t="str">
        <f t="shared" si="18"/>
        <v/>
      </c>
      <c r="AJ167" s="61" t="str">
        <f t="shared" si="18"/>
        <v/>
      </c>
      <c r="AK167" s="61" t="str">
        <f t="shared" si="18"/>
        <v/>
      </c>
      <c r="AL167" s="61" t="str">
        <f t="shared" si="18"/>
        <v/>
      </c>
      <c r="AM167" s="61" t="str">
        <f t="shared" si="18"/>
        <v/>
      </c>
      <c r="AN167" s="61" t="str">
        <f t="shared" si="18"/>
        <v/>
      </c>
      <c r="AO167" s="61" t="str">
        <f t="shared" si="18"/>
        <v/>
      </c>
      <c r="AP167" s="61" t="str">
        <f t="shared" si="18"/>
        <v/>
      </c>
      <c r="AQ167" s="61" t="str">
        <f t="shared" si="18"/>
        <v/>
      </c>
      <c r="AR167" s="61" t="str">
        <f t="shared" si="18"/>
        <v/>
      </c>
      <c r="AS167" s="61" t="str">
        <f t="shared" si="18"/>
        <v/>
      </c>
      <c r="AT167" s="61" t="str">
        <f t="shared" si="18"/>
        <v/>
      </c>
      <c r="AU167" s="61" t="str">
        <f t="shared" si="18"/>
        <v/>
      </c>
      <c r="AV167" s="61" t="str">
        <f t="shared" si="18"/>
        <v/>
      </c>
      <c r="AW167" s="61" t="str">
        <f t="shared" si="18"/>
        <v/>
      </c>
      <c r="AX167" s="61" t="str">
        <f t="shared" si="18"/>
        <v/>
      </c>
      <c r="AY167" s="61" t="str">
        <f t="shared" si="18"/>
        <v>差異あり</v>
      </c>
      <c r="AZ167" s="61" t="str">
        <f t="shared" si="18"/>
        <v/>
      </c>
      <c r="BA167" s="61" t="str">
        <f t="shared" si="18"/>
        <v/>
      </c>
      <c r="BB167" s="61" t="str">
        <f t="shared" si="18"/>
        <v/>
      </c>
      <c r="BC167" s="61" t="str">
        <f t="shared" si="18"/>
        <v/>
      </c>
      <c r="BD167" s="61" t="str">
        <f t="shared" si="18"/>
        <v/>
      </c>
      <c r="BE167" s="61" t="str">
        <f t="shared" si="18"/>
        <v/>
      </c>
      <c r="BF167" s="61" t="str">
        <f t="shared" si="18"/>
        <v/>
      </c>
      <c r="BG167" s="61" t="str">
        <f t="shared" si="18"/>
        <v/>
      </c>
      <c r="BH167" s="61" t="str">
        <f t="shared" si="18"/>
        <v/>
      </c>
      <c r="BI167" s="61" t="str">
        <f t="shared" si="18"/>
        <v/>
      </c>
      <c r="BJ167" s="61" t="str">
        <f t="shared" si="18"/>
        <v/>
      </c>
      <c r="BK167" s="61" t="str">
        <f t="shared" si="18"/>
        <v/>
      </c>
      <c r="BL167" s="61" t="str">
        <f t="shared" si="18"/>
        <v/>
      </c>
      <c r="BM167" s="61" t="str">
        <f t="shared" si="18"/>
        <v/>
      </c>
      <c r="BN167" s="61" t="str">
        <f t="shared" ref="BN167:DQ167" si="19">IF(BN165&lt;&gt;BN166,"差異あり","")</f>
        <v/>
      </c>
      <c r="BO167" s="61" t="str">
        <f t="shared" si="19"/>
        <v/>
      </c>
      <c r="BP167" s="61" t="str">
        <f t="shared" si="19"/>
        <v/>
      </c>
      <c r="BQ167" s="61" t="str">
        <f t="shared" si="19"/>
        <v/>
      </c>
      <c r="BR167" s="61" t="str">
        <f t="shared" si="19"/>
        <v/>
      </c>
      <c r="BS167" s="61" t="str">
        <f t="shared" si="19"/>
        <v/>
      </c>
      <c r="BT167" s="61" t="str">
        <f t="shared" si="19"/>
        <v/>
      </c>
      <c r="BU167" s="61" t="str">
        <f t="shared" si="19"/>
        <v/>
      </c>
      <c r="BV167" s="61" t="str">
        <f t="shared" si="19"/>
        <v/>
      </c>
      <c r="BW167" s="61" t="str">
        <f t="shared" si="19"/>
        <v/>
      </c>
      <c r="BX167" s="61" t="str">
        <f t="shared" si="19"/>
        <v/>
      </c>
      <c r="BY167" s="61" t="str">
        <f t="shared" si="19"/>
        <v>差異あり</v>
      </c>
      <c r="BZ167" s="61" t="str">
        <f t="shared" si="19"/>
        <v/>
      </c>
      <c r="CA167" s="61" t="str">
        <f t="shared" si="19"/>
        <v/>
      </c>
      <c r="CB167" s="61" t="str">
        <f t="shared" si="19"/>
        <v>差異あり</v>
      </c>
      <c r="CC167" s="61" t="str">
        <f t="shared" si="19"/>
        <v>差異あり</v>
      </c>
      <c r="CD167" s="61" t="str">
        <f t="shared" si="19"/>
        <v>差異あり</v>
      </c>
      <c r="CE167" s="61" t="str">
        <f t="shared" si="19"/>
        <v>差異あり</v>
      </c>
      <c r="CF167" s="61" t="str">
        <f t="shared" si="19"/>
        <v/>
      </c>
      <c r="CG167" s="61" t="str">
        <f t="shared" si="19"/>
        <v>差異あり</v>
      </c>
      <c r="CH167" s="61" t="str">
        <f t="shared" si="19"/>
        <v>差異あり</v>
      </c>
      <c r="CI167" s="61" t="str">
        <f t="shared" si="19"/>
        <v/>
      </c>
      <c r="CJ167" s="61" t="str">
        <f t="shared" si="19"/>
        <v/>
      </c>
      <c r="CK167" s="61" t="str">
        <f t="shared" si="19"/>
        <v/>
      </c>
      <c r="CL167" s="61" t="str">
        <f t="shared" si="19"/>
        <v/>
      </c>
      <c r="CM167" s="61" t="str">
        <f t="shared" si="19"/>
        <v/>
      </c>
      <c r="CN167" s="61" t="str">
        <f t="shared" si="19"/>
        <v/>
      </c>
      <c r="CO167" s="61" t="str">
        <f t="shared" si="19"/>
        <v>差異あり</v>
      </c>
      <c r="CP167" s="61" t="str">
        <f t="shared" si="19"/>
        <v/>
      </c>
      <c r="CQ167" s="61" t="str">
        <f t="shared" si="19"/>
        <v>差異あり</v>
      </c>
      <c r="CR167" s="61" t="str">
        <f t="shared" si="19"/>
        <v/>
      </c>
      <c r="CS167" s="61" t="str">
        <f t="shared" si="19"/>
        <v/>
      </c>
      <c r="CT167" s="61" t="str">
        <f t="shared" si="19"/>
        <v>差異あり</v>
      </c>
      <c r="CU167" s="61" t="str">
        <f t="shared" si="19"/>
        <v/>
      </c>
      <c r="CV167" s="61" t="str">
        <f t="shared" si="19"/>
        <v/>
      </c>
      <c r="CW167" s="61" t="str">
        <f t="shared" si="19"/>
        <v/>
      </c>
      <c r="CX167" s="61" t="str">
        <f t="shared" si="19"/>
        <v/>
      </c>
      <c r="CY167" s="61" t="str">
        <f t="shared" si="19"/>
        <v>差異あり</v>
      </c>
      <c r="CZ167" s="61" t="str">
        <f t="shared" si="19"/>
        <v/>
      </c>
      <c r="DA167" s="61" t="str">
        <f t="shared" si="19"/>
        <v/>
      </c>
      <c r="DB167" s="61" t="str">
        <f t="shared" si="19"/>
        <v/>
      </c>
      <c r="DC167" s="61" t="str">
        <f t="shared" si="19"/>
        <v/>
      </c>
      <c r="DD167" s="61" t="str">
        <f t="shared" si="19"/>
        <v/>
      </c>
      <c r="DE167" s="61" t="str">
        <f t="shared" si="19"/>
        <v/>
      </c>
      <c r="DF167" s="61" t="str">
        <f t="shared" si="19"/>
        <v/>
      </c>
      <c r="DG167" s="61" t="str">
        <f t="shared" si="19"/>
        <v/>
      </c>
      <c r="DH167" s="61" t="str">
        <f t="shared" si="19"/>
        <v/>
      </c>
      <c r="DI167" s="61" t="str">
        <f t="shared" si="19"/>
        <v/>
      </c>
      <c r="DJ167" s="61" t="str">
        <f t="shared" si="19"/>
        <v/>
      </c>
      <c r="DK167" s="61" t="str">
        <f t="shared" si="19"/>
        <v/>
      </c>
      <c r="DL167" s="61" t="str">
        <f t="shared" si="19"/>
        <v/>
      </c>
      <c r="DM167" s="61" t="str">
        <f t="shared" si="19"/>
        <v/>
      </c>
      <c r="DN167" s="61" t="str">
        <f t="shared" si="19"/>
        <v/>
      </c>
      <c r="DO167" s="61" t="str">
        <f t="shared" si="19"/>
        <v>差異あり</v>
      </c>
      <c r="DP167" s="61" t="str">
        <f t="shared" si="19"/>
        <v>差異あり</v>
      </c>
      <c r="DQ167" s="61" t="str">
        <f t="shared" si="19"/>
        <v/>
      </c>
    </row>
    <row r="168" s="41" customFormat="1" spans="1:122">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c r="BU168" s="43"/>
      <c r="BV168" s="43"/>
      <c r="BW168" s="43"/>
      <c r="BX168" s="43"/>
      <c r="BY168" s="43"/>
      <c r="BZ168" s="43"/>
      <c r="CA168" s="43"/>
      <c r="CB168" s="43"/>
      <c r="CC168" s="43"/>
      <c r="CD168" s="43"/>
      <c r="CE168" s="43"/>
      <c r="CF168" s="43"/>
      <c r="CG168" s="43"/>
      <c r="CH168" s="43"/>
      <c r="CI168" s="43"/>
      <c r="CJ168" s="43"/>
      <c r="CK168" s="43"/>
      <c r="CL168" s="43"/>
      <c r="CM168" s="43"/>
      <c r="CN168" s="43"/>
      <c r="CO168" s="43"/>
      <c r="CP168" s="43"/>
      <c r="CQ168" s="43"/>
      <c r="CR168" s="43"/>
      <c r="CS168" s="43"/>
      <c r="CT168" s="43"/>
      <c r="CU168" s="43"/>
      <c r="CV168" s="43"/>
      <c r="CW168" s="43"/>
      <c r="CX168" s="43"/>
      <c r="CY168" s="43"/>
      <c r="CZ168" s="43"/>
      <c r="DA168" s="43"/>
      <c r="DB168" s="43"/>
      <c r="DC168" s="43"/>
      <c r="DD168" s="43"/>
      <c r="DE168" s="43"/>
      <c r="DF168" s="43"/>
      <c r="DG168" s="43"/>
      <c r="DH168" s="43"/>
      <c r="DI168" s="43"/>
      <c r="DJ168" s="43"/>
      <c r="DK168" s="43"/>
      <c r="DL168" s="43"/>
      <c r="DM168" s="43"/>
      <c r="DN168" s="43"/>
      <c r="DO168" s="43"/>
      <c r="DP168" s="43"/>
      <c r="DQ168" s="43"/>
      <c r="DR168" s="43"/>
    </row>
    <row r="169" s="41" customFormat="1" spans="1:122">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c r="BU169" s="43"/>
      <c r="BV169" s="43"/>
      <c r="BW169" s="43"/>
      <c r="BX169" s="43"/>
      <c r="BY169" s="43"/>
      <c r="BZ169" s="43"/>
      <c r="CA169" s="43"/>
      <c r="CB169" s="43"/>
      <c r="CC169" s="43"/>
      <c r="CD169" s="43"/>
      <c r="CE169" s="43"/>
      <c r="CF169" s="43"/>
      <c r="CG169" s="43"/>
      <c r="CH169" s="43"/>
      <c r="CI169" s="43"/>
      <c r="CJ169" s="43"/>
      <c r="CK169" s="43"/>
      <c r="CL169" s="43"/>
      <c r="CM169" s="43"/>
      <c r="CN169" s="43"/>
      <c r="CO169" s="43"/>
      <c r="CP169" s="43"/>
      <c r="CQ169" s="43"/>
      <c r="CR169" s="43"/>
      <c r="CS169" s="43"/>
      <c r="CT169" s="43"/>
      <c r="CU169" s="43"/>
      <c r="CV169" s="43"/>
      <c r="CW169" s="43"/>
      <c r="CX169" s="43"/>
      <c r="CY169" s="43"/>
      <c r="CZ169" s="43"/>
      <c r="DA169" s="43"/>
      <c r="DB169" s="43"/>
      <c r="DC169" s="43"/>
      <c r="DD169" s="43"/>
      <c r="DE169" s="43"/>
      <c r="DF169" s="43"/>
      <c r="DG169" s="43"/>
      <c r="DH169" s="43"/>
      <c r="DI169" s="43"/>
      <c r="DJ169" s="43"/>
      <c r="DK169" s="43"/>
      <c r="DL169" s="43"/>
      <c r="DM169" s="43"/>
      <c r="DN169" s="43"/>
      <c r="DO169" s="43"/>
      <c r="DP169" s="43"/>
      <c r="DQ169" s="43"/>
      <c r="DR169" s="43"/>
    </row>
    <row r="170" s="41" customFormat="1" ht="30.75" spans="1:122">
      <c r="A170" s="23" t="s">
        <v>1057</v>
      </c>
      <c r="B170" s="78"/>
      <c r="C170" s="40"/>
      <c r="D170" s="40"/>
      <c r="E170" s="40"/>
      <c r="F170" s="40"/>
      <c r="G170" s="40"/>
      <c r="H170" s="40"/>
      <c r="CW170" s="43"/>
      <c r="CX170" s="43"/>
      <c r="CY170" s="43"/>
      <c r="CZ170" s="43"/>
      <c r="DA170" s="43"/>
      <c r="DB170" s="43"/>
      <c r="DC170" s="43"/>
      <c r="DD170" s="43"/>
      <c r="DE170" s="43"/>
      <c r="DF170" s="43"/>
      <c r="DG170" s="43"/>
      <c r="DH170" s="43"/>
      <c r="DI170" s="43"/>
      <c r="DJ170" s="43"/>
      <c r="DK170" s="43"/>
      <c r="DL170" s="43"/>
      <c r="DM170" s="43"/>
      <c r="DN170" s="43"/>
      <c r="DO170" s="43"/>
      <c r="DP170" s="43"/>
      <c r="DQ170" s="43"/>
      <c r="DR170" s="43"/>
    </row>
    <row r="171" s="41" customFormat="1" ht="12" customHeight="1" spans="1:122">
      <c r="A171" s="23"/>
      <c r="B171" s="78"/>
      <c r="C171" s="40"/>
      <c r="D171" s="40"/>
      <c r="E171" s="40"/>
      <c r="F171" s="40"/>
      <c r="G171" s="40"/>
      <c r="H171" s="40"/>
      <c r="CW171" s="43"/>
      <c r="CX171" s="43"/>
      <c r="CY171" s="43"/>
      <c r="CZ171" s="43"/>
      <c r="DA171" s="43"/>
      <c r="DB171" s="43"/>
      <c r="DC171" s="43"/>
      <c r="DD171" s="43"/>
      <c r="DE171" s="43"/>
      <c r="DF171" s="43"/>
      <c r="DG171" s="43"/>
      <c r="DH171" s="43"/>
      <c r="DI171" s="43"/>
      <c r="DJ171" s="43"/>
      <c r="DK171" s="43"/>
      <c r="DL171" s="43"/>
      <c r="DM171" s="43"/>
      <c r="DN171" s="43"/>
      <c r="DO171" s="43"/>
      <c r="DP171" s="43"/>
      <c r="DQ171" s="43"/>
      <c r="DR171" s="43"/>
    </row>
    <row r="172" s="41" customFormat="1" spans="1:122">
      <c r="A172" s="78"/>
      <c r="B172" s="78" t="s">
        <v>444</v>
      </c>
      <c r="C172" s="40"/>
      <c r="D172" s="40"/>
      <c r="E172" s="40"/>
      <c r="F172" s="40"/>
      <c r="G172" s="40"/>
      <c r="H172" s="40"/>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row>
    <row r="173" s="41" customFormat="1"/>
    <row r="174" s="41" customFormat="1" spans="1:15">
      <c r="A174" s="41" t="s">
        <v>445</v>
      </c>
      <c r="B174" s="41" t="s">
        <v>1058</v>
      </c>
      <c r="J174" s="41" t="s">
        <v>1059</v>
      </c>
      <c r="O174" s="41" t="s">
        <v>448</v>
      </c>
    </row>
    <row r="175" s="41" customFormat="1" spans="1:15">
      <c r="A175" s="79">
        <v>1</v>
      </c>
      <c r="B175" s="80" t="s">
        <v>1060</v>
      </c>
      <c r="C175" s="81"/>
      <c r="D175" s="81"/>
      <c r="E175" s="81"/>
      <c r="F175" s="81"/>
      <c r="G175" s="81"/>
      <c r="H175" s="81"/>
      <c r="I175" s="92"/>
      <c r="J175" s="93" t="s">
        <v>1060</v>
      </c>
      <c r="K175" s="81"/>
      <c r="L175" s="81"/>
      <c r="M175" s="81"/>
      <c r="N175" s="81"/>
      <c r="O175" s="94">
        <f t="shared" ref="O175:O188" si="20">MATCH(J175,$B$175:$B$188,0)</f>
        <v>1</v>
      </c>
    </row>
    <row r="176" s="41" customFormat="1" spans="1:15">
      <c r="A176" s="82">
        <v>2</v>
      </c>
      <c r="B176" s="83" t="s">
        <v>1061</v>
      </c>
      <c r="C176" s="84"/>
      <c r="D176" s="84"/>
      <c r="E176" s="84"/>
      <c r="F176" s="84"/>
      <c r="G176" s="84"/>
      <c r="H176" s="84"/>
      <c r="I176" s="95"/>
      <c r="J176" s="96" t="s">
        <v>1061</v>
      </c>
      <c r="K176" s="84"/>
      <c r="L176" s="84"/>
      <c r="M176" s="84"/>
      <c r="N176" s="84"/>
      <c r="O176" s="97">
        <f t="shared" si="20"/>
        <v>2</v>
      </c>
    </row>
    <row r="177" s="41" customFormat="1" spans="1:15">
      <c r="A177" s="82">
        <v>3</v>
      </c>
      <c r="B177" s="83" t="s">
        <v>566</v>
      </c>
      <c r="C177" s="84"/>
      <c r="D177" s="84"/>
      <c r="E177" s="84"/>
      <c r="F177" s="84"/>
      <c r="G177" s="84"/>
      <c r="H177" s="84"/>
      <c r="I177" s="95"/>
      <c r="J177" s="96" t="s">
        <v>566</v>
      </c>
      <c r="K177" s="84"/>
      <c r="L177" s="84"/>
      <c r="M177" s="84"/>
      <c r="N177" s="84"/>
      <c r="O177" s="97">
        <f t="shared" si="20"/>
        <v>3</v>
      </c>
    </row>
    <row r="178" s="41" customFormat="1" spans="1:15">
      <c r="A178" s="82">
        <v>4</v>
      </c>
      <c r="B178" s="83" t="s">
        <v>567</v>
      </c>
      <c r="C178" s="84"/>
      <c r="D178" s="84"/>
      <c r="E178" s="84"/>
      <c r="F178" s="84"/>
      <c r="G178" s="84"/>
      <c r="H178" s="84"/>
      <c r="I178" s="95"/>
      <c r="J178" s="96" t="s">
        <v>567</v>
      </c>
      <c r="K178" s="84"/>
      <c r="L178" s="84"/>
      <c r="M178" s="84"/>
      <c r="N178" s="84"/>
      <c r="O178" s="97">
        <f t="shared" si="20"/>
        <v>4</v>
      </c>
    </row>
    <row r="179" s="41" customFormat="1" spans="1:15">
      <c r="A179" s="82">
        <v>5</v>
      </c>
      <c r="B179" s="83" t="s">
        <v>568</v>
      </c>
      <c r="C179" s="84"/>
      <c r="D179" s="84"/>
      <c r="E179" s="84"/>
      <c r="F179" s="84"/>
      <c r="G179" s="84"/>
      <c r="H179" s="84"/>
      <c r="I179" s="95"/>
      <c r="J179" s="96" t="s">
        <v>568</v>
      </c>
      <c r="K179" s="84"/>
      <c r="L179" s="84"/>
      <c r="M179" s="84"/>
      <c r="N179" s="84"/>
      <c r="O179" s="97">
        <f t="shared" si="20"/>
        <v>5</v>
      </c>
    </row>
    <row r="180" s="41" customFormat="1" spans="1:15">
      <c r="A180" s="82">
        <v>6</v>
      </c>
      <c r="B180" s="83" t="s">
        <v>1062</v>
      </c>
      <c r="C180" s="84"/>
      <c r="D180" s="84"/>
      <c r="E180" s="84"/>
      <c r="F180" s="84"/>
      <c r="G180" s="84"/>
      <c r="H180" s="84"/>
      <c r="I180" s="95"/>
      <c r="J180" s="96" t="s">
        <v>1062</v>
      </c>
      <c r="K180" s="84"/>
      <c r="L180" s="84"/>
      <c r="M180" s="84"/>
      <c r="N180" s="84"/>
      <c r="O180" s="97">
        <f t="shared" si="20"/>
        <v>6</v>
      </c>
    </row>
    <row r="181" s="41" customFormat="1" spans="1:15">
      <c r="A181" s="82">
        <v>7</v>
      </c>
      <c r="B181" s="83" t="s">
        <v>570</v>
      </c>
      <c r="C181" s="84"/>
      <c r="D181" s="84"/>
      <c r="E181" s="84"/>
      <c r="F181" s="84"/>
      <c r="G181" s="84"/>
      <c r="H181" s="84"/>
      <c r="I181" s="95"/>
      <c r="J181" s="96" t="s">
        <v>570</v>
      </c>
      <c r="K181" s="84"/>
      <c r="L181" s="84"/>
      <c r="M181" s="84"/>
      <c r="N181" s="84"/>
      <c r="O181" s="97">
        <f t="shared" si="20"/>
        <v>7</v>
      </c>
    </row>
    <row r="182" s="41" customFormat="1" spans="1:15">
      <c r="A182" s="82">
        <v>8</v>
      </c>
      <c r="B182" s="83" t="s">
        <v>571</v>
      </c>
      <c r="C182" s="84"/>
      <c r="D182" s="84"/>
      <c r="E182" s="84"/>
      <c r="F182" s="84"/>
      <c r="G182" s="84"/>
      <c r="H182" s="84"/>
      <c r="I182" s="95"/>
      <c r="J182" s="96" t="s">
        <v>571</v>
      </c>
      <c r="K182" s="84"/>
      <c r="L182" s="84"/>
      <c r="M182" s="84"/>
      <c r="N182" s="84"/>
      <c r="O182" s="97">
        <f t="shared" si="20"/>
        <v>8</v>
      </c>
    </row>
    <row r="183" s="41" customFormat="1" spans="1:15">
      <c r="A183" s="82">
        <v>9</v>
      </c>
      <c r="B183" s="83" t="s">
        <v>739</v>
      </c>
      <c r="C183" s="84"/>
      <c r="D183" s="84"/>
      <c r="E183" s="84"/>
      <c r="F183" s="84"/>
      <c r="G183" s="84"/>
      <c r="H183" s="84"/>
      <c r="I183" s="95"/>
      <c r="J183" s="96" t="s">
        <v>739</v>
      </c>
      <c r="K183" s="84"/>
      <c r="L183" s="84"/>
      <c r="M183" s="84"/>
      <c r="N183" s="84"/>
      <c r="O183" s="97">
        <f t="shared" si="20"/>
        <v>9</v>
      </c>
    </row>
    <row r="184" s="41" customFormat="1" spans="1:15">
      <c r="A184" s="82">
        <v>10</v>
      </c>
      <c r="B184" s="83" t="s">
        <v>573</v>
      </c>
      <c r="C184" s="84"/>
      <c r="D184" s="84"/>
      <c r="E184" s="84"/>
      <c r="F184" s="84"/>
      <c r="G184" s="84"/>
      <c r="H184" s="84"/>
      <c r="I184" s="95"/>
      <c r="J184" s="96" t="s">
        <v>573</v>
      </c>
      <c r="K184" s="84"/>
      <c r="L184" s="84"/>
      <c r="M184" s="84"/>
      <c r="N184" s="84"/>
      <c r="O184" s="97">
        <f t="shared" si="20"/>
        <v>10</v>
      </c>
    </row>
    <row r="185" s="41" customFormat="1" spans="1:15">
      <c r="A185" s="82">
        <v>11</v>
      </c>
      <c r="B185" s="83" t="s">
        <v>1063</v>
      </c>
      <c r="C185" s="84"/>
      <c r="D185" s="84"/>
      <c r="E185" s="84"/>
      <c r="F185" s="84"/>
      <c r="G185" s="84"/>
      <c r="H185" s="84"/>
      <c r="I185" s="95"/>
      <c r="J185" s="96" t="s">
        <v>1063</v>
      </c>
      <c r="K185" s="84"/>
      <c r="L185" s="84"/>
      <c r="M185" s="84"/>
      <c r="N185" s="84"/>
      <c r="O185" s="97">
        <f t="shared" si="20"/>
        <v>11</v>
      </c>
    </row>
    <row r="186" spans="1:122">
      <c r="A186" s="82">
        <v>12</v>
      </c>
      <c r="B186" s="83" t="s">
        <v>575</v>
      </c>
      <c r="C186" s="84"/>
      <c r="D186" s="84"/>
      <c r="E186" s="84"/>
      <c r="F186" s="84"/>
      <c r="G186" s="84"/>
      <c r="H186" s="84"/>
      <c r="I186" s="95"/>
      <c r="J186" s="96" t="s">
        <v>575</v>
      </c>
      <c r="K186" s="84"/>
      <c r="L186" s="84"/>
      <c r="M186" s="84"/>
      <c r="N186" s="84"/>
      <c r="O186" s="97">
        <f t="shared" si="20"/>
        <v>12</v>
      </c>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82">
        <v>13</v>
      </c>
      <c r="B187" s="83" t="s">
        <v>1064</v>
      </c>
      <c r="C187" s="84"/>
      <c r="D187" s="84"/>
      <c r="E187" s="84"/>
      <c r="F187" s="84"/>
      <c r="G187" s="84"/>
      <c r="H187" s="84"/>
      <c r="I187" s="95"/>
      <c r="J187" s="96" t="s">
        <v>1064</v>
      </c>
      <c r="K187" s="84"/>
      <c r="L187" s="84"/>
      <c r="M187" s="84"/>
      <c r="N187" s="84"/>
      <c r="O187" s="97">
        <f t="shared" si="20"/>
        <v>13</v>
      </c>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88">
        <v>14</v>
      </c>
      <c r="B188" s="89" t="s">
        <v>577</v>
      </c>
      <c r="C188" s="108"/>
      <c r="D188" s="108"/>
      <c r="E188" s="108"/>
      <c r="F188" s="108"/>
      <c r="G188" s="108"/>
      <c r="H188" s="108"/>
      <c r="I188" s="109"/>
      <c r="J188" s="99" t="s">
        <v>577</v>
      </c>
      <c r="K188" s="108"/>
      <c r="L188" s="108"/>
      <c r="M188" s="108"/>
      <c r="N188" s="108"/>
      <c r="O188" s="101">
        <f t="shared" si="20"/>
        <v>14</v>
      </c>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51"/>
      <c r="B201" s="51"/>
      <c r="C201" s="52"/>
      <c r="D201" s="52"/>
      <c r="E201" s="52"/>
      <c r="F201" s="52"/>
      <c r="G201" s="53"/>
      <c r="H201" s="53"/>
      <c r="I201" s="52"/>
      <c r="J201" s="52"/>
      <c r="K201" s="52"/>
      <c r="L201" s="51"/>
      <c r="M201" s="52"/>
      <c r="N201" s="52"/>
      <c r="O201" s="53"/>
      <c r="P201" s="52"/>
      <c r="Q201" s="52"/>
      <c r="R201" s="53"/>
      <c r="S201" s="52"/>
      <c r="T201" s="53"/>
      <c r="U201" s="52"/>
      <c r="V201" s="52"/>
      <c r="W201" s="52"/>
      <c r="X201" s="52"/>
      <c r="Y201" s="52"/>
      <c r="Z201" s="52"/>
      <c r="AA201" s="52"/>
      <c r="AB201" s="53"/>
      <c r="AC201" s="52"/>
      <c r="AD201" s="64"/>
      <c r="AE201" s="52"/>
      <c r="AF201" s="52"/>
      <c r="AG201" s="52"/>
      <c r="AH201" s="52"/>
      <c r="AI201" s="52"/>
      <c r="AJ201" s="52"/>
      <c r="AK201" s="52"/>
      <c r="AL201" s="52"/>
      <c r="AM201" s="52"/>
      <c r="AN201" s="52"/>
      <c r="AO201" s="52"/>
      <c r="AP201" s="52"/>
      <c r="AQ201" s="52"/>
      <c r="AR201" s="52"/>
      <c r="AS201" s="52"/>
      <c r="AT201" s="53"/>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3"/>
      <c r="BY201" s="53"/>
      <c r="BZ201" s="53"/>
      <c r="CA201" s="53"/>
      <c r="CB201" s="53"/>
      <c r="CC201" s="52"/>
      <c r="CD201" s="64"/>
      <c r="CE201" s="51"/>
      <c r="CF201" s="70"/>
      <c r="CG201" s="71"/>
      <c r="CH201" s="51"/>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70"/>
      <c r="DO201" s="70"/>
      <c r="DP201" s="52"/>
      <c r="DQ201" s="74"/>
      <c r="DR201" s="74"/>
    </row>
    <row r="202" spans="1:122">
      <c r="A202" s="51"/>
      <c r="B202" s="51"/>
      <c r="C202" s="52"/>
      <c r="D202" s="52"/>
      <c r="E202" s="52"/>
      <c r="F202" s="52"/>
      <c r="G202" s="53"/>
      <c r="H202" s="53"/>
      <c r="I202" s="52"/>
      <c r="J202" s="52"/>
      <c r="K202" s="52"/>
      <c r="L202" s="51"/>
      <c r="M202" s="52"/>
      <c r="N202" s="52"/>
      <c r="O202" s="53"/>
      <c r="P202" s="52"/>
      <c r="Q202" s="52"/>
      <c r="R202" s="53"/>
      <c r="S202" s="52"/>
      <c r="T202" s="53"/>
      <c r="U202" s="52"/>
      <c r="V202" s="52"/>
      <c r="W202" s="52"/>
      <c r="X202" s="52"/>
      <c r="Y202" s="52"/>
      <c r="Z202" s="52"/>
      <c r="AA202" s="52"/>
      <c r="AB202" s="53"/>
      <c r="AC202" s="52"/>
      <c r="AD202" s="64"/>
      <c r="AE202" s="52"/>
      <c r="AF202" s="52"/>
      <c r="AG202" s="52"/>
      <c r="AH202" s="52"/>
      <c r="AI202" s="52"/>
      <c r="AJ202" s="52"/>
      <c r="AK202" s="52"/>
      <c r="AL202" s="52"/>
      <c r="AM202" s="52"/>
      <c r="AN202" s="52"/>
      <c r="AO202" s="52"/>
      <c r="AP202" s="52"/>
      <c r="AQ202" s="52"/>
      <c r="AR202" s="52"/>
      <c r="AS202" s="52"/>
      <c r="AT202" s="53"/>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3"/>
      <c r="BY202" s="53"/>
      <c r="BZ202" s="53"/>
      <c r="CA202" s="53"/>
      <c r="CB202" s="53"/>
      <c r="CC202" s="52"/>
      <c r="CD202" s="64"/>
      <c r="CE202" s="51"/>
      <c r="CF202" s="70"/>
      <c r="CG202" s="71"/>
      <c r="CH202" s="51"/>
      <c r="CI202" s="52"/>
      <c r="CJ202" s="52"/>
      <c r="CK202" s="52"/>
      <c r="CL202" s="52"/>
      <c r="CM202" s="52"/>
      <c r="CN202" s="52"/>
      <c r="CO202" s="52"/>
      <c r="CP202" s="52"/>
      <c r="CQ202" s="52"/>
      <c r="CR202" s="52"/>
      <c r="CS202" s="52"/>
      <c r="CT202" s="52"/>
      <c r="CU202" s="52"/>
      <c r="CV202" s="52"/>
      <c r="CW202" s="52"/>
      <c r="CX202" s="52"/>
      <c r="CY202" s="52"/>
      <c r="CZ202" s="52"/>
      <c r="DA202" s="52"/>
      <c r="DB202" s="52"/>
      <c r="DC202" s="52"/>
      <c r="DD202" s="52"/>
      <c r="DE202" s="52"/>
      <c r="DF202" s="52"/>
      <c r="DG202" s="52"/>
      <c r="DH202" s="52"/>
      <c r="DI202" s="52"/>
      <c r="DJ202" s="52"/>
      <c r="DK202" s="52"/>
      <c r="DL202" s="52"/>
      <c r="DM202" s="52"/>
      <c r="DN202" s="70"/>
      <c r="DO202" s="70"/>
      <c r="DP202" s="52"/>
      <c r="DQ202" s="74"/>
      <c r="DR202" s="74"/>
    </row>
    <row r="203" spans="1:122">
      <c r="A203" s="51"/>
      <c r="B203" s="51"/>
      <c r="C203" s="52"/>
      <c r="D203" s="52"/>
      <c r="E203" s="52"/>
      <c r="F203" s="52"/>
      <c r="G203" s="53"/>
      <c r="H203" s="53"/>
      <c r="I203" s="52"/>
      <c r="J203" s="52"/>
      <c r="K203" s="52"/>
      <c r="L203" s="51"/>
      <c r="M203" s="52"/>
      <c r="N203" s="52"/>
      <c r="O203" s="53"/>
      <c r="P203" s="52"/>
      <c r="Q203" s="52"/>
      <c r="R203" s="53"/>
      <c r="S203" s="52"/>
      <c r="T203" s="53"/>
      <c r="U203" s="52"/>
      <c r="V203" s="52"/>
      <c r="W203" s="52"/>
      <c r="X203" s="52"/>
      <c r="Y203" s="52"/>
      <c r="Z203" s="52"/>
      <c r="AA203" s="52"/>
      <c r="AB203" s="53"/>
      <c r="AC203" s="52"/>
      <c r="AD203" s="64"/>
      <c r="AE203" s="52"/>
      <c r="AF203" s="52"/>
      <c r="AG203" s="52"/>
      <c r="AH203" s="52"/>
      <c r="AI203" s="52"/>
      <c r="AJ203" s="52"/>
      <c r="AK203" s="52"/>
      <c r="AL203" s="52"/>
      <c r="AM203" s="52"/>
      <c r="AN203" s="52"/>
      <c r="AO203" s="52"/>
      <c r="AP203" s="52"/>
      <c r="AQ203" s="52"/>
      <c r="AR203" s="52"/>
      <c r="AS203" s="52"/>
      <c r="AT203" s="53"/>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3"/>
      <c r="BY203" s="53"/>
      <c r="BZ203" s="53"/>
      <c r="CA203" s="53"/>
      <c r="CB203" s="53"/>
      <c r="CC203" s="52"/>
      <c r="CD203" s="64"/>
      <c r="CE203" s="51"/>
      <c r="CF203" s="70"/>
      <c r="CG203" s="71"/>
      <c r="CH203" s="51"/>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c r="DJ203" s="52"/>
      <c r="DK203" s="52"/>
      <c r="DL203" s="52"/>
      <c r="DM203" s="52"/>
      <c r="DN203" s="70"/>
      <c r="DO203" s="70"/>
      <c r="DP203" s="52"/>
      <c r="DQ203" s="74"/>
      <c r="DR203" s="74"/>
    </row>
    <row r="204" spans="1:122">
      <c r="A204" s="51"/>
      <c r="B204" s="51"/>
      <c r="C204" s="52"/>
      <c r="D204" s="52"/>
      <c r="E204" s="52"/>
      <c r="F204" s="52"/>
      <c r="G204" s="53"/>
      <c r="H204" s="53"/>
      <c r="I204" s="52"/>
      <c r="J204" s="52"/>
      <c r="K204" s="52"/>
      <c r="L204" s="51"/>
      <c r="M204" s="52"/>
      <c r="N204" s="52"/>
      <c r="O204" s="53"/>
      <c r="P204" s="52"/>
      <c r="Q204" s="52"/>
      <c r="R204" s="53"/>
      <c r="S204" s="52"/>
      <c r="T204" s="53"/>
      <c r="U204" s="52"/>
      <c r="V204" s="52"/>
      <c r="W204" s="52"/>
      <c r="X204" s="52"/>
      <c r="Y204" s="52"/>
      <c r="Z204" s="52"/>
      <c r="AA204" s="52"/>
      <c r="AB204" s="53"/>
      <c r="AC204" s="52"/>
      <c r="AD204" s="64"/>
      <c r="AE204" s="52"/>
      <c r="AF204" s="52"/>
      <c r="AG204" s="52"/>
      <c r="AH204" s="52"/>
      <c r="AI204" s="52"/>
      <c r="AJ204" s="52"/>
      <c r="AK204" s="52"/>
      <c r="AL204" s="52"/>
      <c r="AM204" s="52"/>
      <c r="AN204" s="52"/>
      <c r="AO204" s="52"/>
      <c r="AP204" s="52"/>
      <c r="AQ204" s="52"/>
      <c r="AR204" s="52"/>
      <c r="AS204" s="52"/>
      <c r="AT204" s="53"/>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3"/>
      <c r="BY204" s="53"/>
      <c r="BZ204" s="53"/>
      <c r="CA204" s="53"/>
      <c r="CB204" s="53"/>
      <c r="CC204" s="52"/>
      <c r="CD204" s="64"/>
      <c r="CE204" s="51"/>
      <c r="CF204" s="70"/>
      <c r="CG204" s="71"/>
      <c r="CH204" s="51"/>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c r="DJ204" s="52"/>
      <c r="DK204" s="52"/>
      <c r="DL204" s="52"/>
      <c r="DM204" s="52"/>
      <c r="DN204" s="70"/>
      <c r="DO204" s="70"/>
      <c r="DP204" s="52"/>
      <c r="DQ204" s="74"/>
      <c r="DR204" s="74"/>
    </row>
    <row r="205" spans="1:122">
      <c r="A205" s="51"/>
      <c r="B205" s="51"/>
      <c r="C205" s="52"/>
      <c r="D205" s="52"/>
      <c r="E205" s="52"/>
      <c r="F205" s="52"/>
      <c r="G205" s="53"/>
      <c r="H205" s="53"/>
      <c r="I205" s="52"/>
      <c r="J205" s="52"/>
      <c r="K205" s="52"/>
      <c r="L205" s="51"/>
      <c r="M205" s="52"/>
      <c r="N205" s="52"/>
      <c r="O205" s="53"/>
      <c r="P205" s="52"/>
      <c r="Q205" s="52"/>
      <c r="R205" s="53"/>
      <c r="S205" s="52"/>
      <c r="T205" s="53"/>
      <c r="U205" s="52"/>
      <c r="V205" s="52"/>
      <c r="W205" s="52"/>
      <c r="X205" s="52"/>
      <c r="Y205" s="52"/>
      <c r="Z205" s="52"/>
      <c r="AA205" s="52"/>
      <c r="AB205" s="53"/>
      <c r="AC205" s="52"/>
      <c r="AD205" s="64"/>
      <c r="AE205" s="52"/>
      <c r="AF205" s="52"/>
      <c r="AG205" s="52"/>
      <c r="AH205" s="52"/>
      <c r="AI205" s="52"/>
      <c r="AJ205" s="52"/>
      <c r="AK205" s="52"/>
      <c r="AL205" s="52"/>
      <c r="AM205" s="52"/>
      <c r="AN205" s="52"/>
      <c r="AO205" s="52"/>
      <c r="AP205" s="52"/>
      <c r="AQ205" s="52"/>
      <c r="AR205" s="52"/>
      <c r="AS205" s="52"/>
      <c r="AT205" s="53"/>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3"/>
      <c r="BY205" s="53"/>
      <c r="BZ205" s="53"/>
      <c r="CA205" s="53"/>
      <c r="CB205" s="53"/>
      <c r="CC205" s="52"/>
      <c r="CD205" s="64"/>
      <c r="CE205" s="51"/>
      <c r="CF205" s="70"/>
      <c r="CG205" s="71"/>
      <c r="CH205" s="51"/>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c r="DJ205" s="52"/>
      <c r="DK205" s="52"/>
      <c r="DL205" s="52"/>
      <c r="DM205" s="52"/>
      <c r="DN205" s="70"/>
      <c r="DO205" s="70"/>
      <c r="DP205" s="52"/>
      <c r="DQ205" s="74"/>
      <c r="DR205" s="74"/>
    </row>
    <row r="206" spans="1:122">
      <c r="A206" s="51"/>
      <c r="B206" s="51"/>
      <c r="C206" s="52"/>
      <c r="D206" s="52"/>
      <c r="E206" s="52"/>
      <c r="F206" s="52"/>
      <c r="G206" s="53"/>
      <c r="H206" s="53"/>
      <c r="I206" s="52"/>
      <c r="J206" s="52"/>
      <c r="K206" s="52"/>
      <c r="L206" s="51"/>
      <c r="M206" s="52"/>
      <c r="N206" s="52"/>
      <c r="O206" s="53"/>
      <c r="P206" s="52"/>
      <c r="Q206" s="52"/>
      <c r="R206" s="53"/>
      <c r="S206" s="52"/>
      <c r="T206" s="53"/>
      <c r="U206" s="52"/>
      <c r="V206" s="52"/>
      <c r="W206" s="52"/>
      <c r="X206" s="52"/>
      <c r="Y206" s="52"/>
      <c r="Z206" s="52"/>
      <c r="AA206" s="52"/>
      <c r="AB206" s="53"/>
      <c r="AC206" s="52"/>
      <c r="AD206" s="64"/>
      <c r="AE206" s="52"/>
      <c r="AF206" s="52"/>
      <c r="AG206" s="52"/>
      <c r="AH206" s="52"/>
      <c r="AI206" s="52"/>
      <c r="AJ206" s="52"/>
      <c r="AK206" s="52"/>
      <c r="AL206" s="52"/>
      <c r="AM206" s="52"/>
      <c r="AN206" s="52"/>
      <c r="AO206" s="52"/>
      <c r="AP206" s="52"/>
      <c r="AQ206" s="52"/>
      <c r="AR206" s="52"/>
      <c r="AS206" s="52"/>
      <c r="AT206" s="53"/>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3"/>
      <c r="BY206" s="53"/>
      <c r="BZ206" s="53"/>
      <c r="CA206" s="53"/>
      <c r="CB206" s="53"/>
      <c r="CC206" s="52"/>
      <c r="CD206" s="64"/>
      <c r="CE206" s="51"/>
      <c r="CF206" s="70"/>
      <c r="CG206" s="71"/>
      <c r="CH206" s="51"/>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c r="DJ206" s="52"/>
      <c r="DK206" s="52"/>
      <c r="DL206" s="52"/>
      <c r="DM206" s="52"/>
      <c r="DN206" s="70"/>
      <c r="DO206" s="70"/>
      <c r="DP206" s="52"/>
      <c r="DQ206" s="74"/>
      <c r="DR206" s="74"/>
    </row>
    <row r="207" spans="1:122">
      <c r="A207" s="51"/>
      <c r="B207" s="51"/>
      <c r="C207" s="52"/>
      <c r="D207" s="52"/>
      <c r="E207" s="52"/>
      <c r="F207" s="52"/>
      <c r="G207" s="53"/>
      <c r="H207" s="53"/>
      <c r="I207" s="52"/>
      <c r="J207" s="52"/>
      <c r="K207" s="52"/>
      <c r="L207" s="51"/>
      <c r="M207" s="52"/>
      <c r="N207" s="52"/>
      <c r="O207" s="53"/>
      <c r="P207" s="52"/>
      <c r="Q207" s="52"/>
      <c r="R207" s="53"/>
      <c r="S207" s="52"/>
      <c r="T207" s="53"/>
      <c r="U207" s="52"/>
      <c r="V207" s="52"/>
      <c r="W207" s="52"/>
      <c r="X207" s="52"/>
      <c r="Y207" s="52"/>
      <c r="Z207" s="52"/>
      <c r="AA207" s="52"/>
      <c r="AB207" s="53"/>
      <c r="AC207" s="52"/>
      <c r="AD207" s="64"/>
      <c r="AE207" s="52"/>
      <c r="AF207" s="52"/>
      <c r="AG207" s="52"/>
      <c r="AH207" s="52"/>
      <c r="AI207" s="52"/>
      <c r="AJ207" s="52"/>
      <c r="AK207" s="52"/>
      <c r="AL207" s="52"/>
      <c r="AM207" s="52"/>
      <c r="AN207" s="52"/>
      <c r="AO207" s="52"/>
      <c r="AP207" s="52"/>
      <c r="AQ207" s="52"/>
      <c r="AR207" s="52"/>
      <c r="AS207" s="52"/>
      <c r="AT207" s="53"/>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3"/>
      <c r="BY207" s="53"/>
      <c r="BZ207" s="53"/>
      <c r="CA207" s="53"/>
      <c r="CB207" s="53"/>
      <c r="CC207" s="52"/>
      <c r="CD207" s="64"/>
      <c r="CE207" s="51"/>
      <c r="CF207" s="70"/>
      <c r="CG207" s="71"/>
      <c r="CH207" s="51"/>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c r="DJ207" s="52"/>
      <c r="DK207" s="52"/>
      <c r="DL207" s="52"/>
      <c r="DM207" s="52"/>
      <c r="DN207" s="70"/>
      <c r="DO207" s="70"/>
      <c r="DP207" s="52"/>
      <c r="DQ207" s="74"/>
      <c r="DR207" s="74"/>
    </row>
    <row r="208" spans="1:122">
      <c r="A208" s="51"/>
      <c r="B208" s="51"/>
      <c r="C208" s="52"/>
      <c r="D208" s="52"/>
      <c r="E208" s="52"/>
      <c r="F208" s="52"/>
      <c r="G208" s="53"/>
      <c r="H208" s="53"/>
      <c r="I208" s="52"/>
      <c r="J208" s="52"/>
      <c r="K208" s="52"/>
      <c r="L208" s="51"/>
      <c r="M208" s="52"/>
      <c r="N208" s="52"/>
      <c r="O208" s="53"/>
      <c r="P208" s="52"/>
      <c r="Q208" s="52"/>
      <c r="R208" s="53"/>
      <c r="S208" s="52"/>
      <c r="T208" s="53"/>
      <c r="U208" s="52"/>
      <c r="V208" s="52"/>
      <c r="W208" s="52"/>
      <c r="X208" s="52"/>
      <c r="Y208" s="52"/>
      <c r="Z208" s="52"/>
      <c r="AA208" s="52"/>
      <c r="AB208" s="53"/>
      <c r="AC208" s="52"/>
      <c r="AD208" s="64"/>
      <c r="AE208" s="52"/>
      <c r="AF208" s="52"/>
      <c r="AG208" s="52"/>
      <c r="AH208" s="52"/>
      <c r="AI208" s="52"/>
      <c r="AJ208" s="52"/>
      <c r="AK208" s="52"/>
      <c r="AL208" s="52"/>
      <c r="AM208" s="52"/>
      <c r="AN208" s="52"/>
      <c r="AO208" s="52"/>
      <c r="AP208" s="52"/>
      <c r="AQ208" s="52"/>
      <c r="AR208" s="52"/>
      <c r="AS208" s="52"/>
      <c r="AT208" s="53"/>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3"/>
      <c r="BY208" s="53"/>
      <c r="BZ208" s="53"/>
      <c r="CA208" s="53"/>
      <c r="CB208" s="53"/>
      <c r="CC208" s="52"/>
      <c r="CD208" s="64"/>
      <c r="CE208" s="51"/>
      <c r="CF208" s="70"/>
      <c r="CG208" s="71"/>
      <c r="CH208" s="51"/>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c r="DJ208" s="52"/>
      <c r="DK208" s="52"/>
      <c r="DL208" s="52"/>
      <c r="DM208" s="52"/>
      <c r="DN208" s="70"/>
      <c r="DO208" s="70"/>
      <c r="DP208" s="52"/>
      <c r="DQ208" s="74"/>
      <c r="DR208" s="74"/>
    </row>
    <row r="209" spans="1:122">
      <c r="A209" s="51"/>
      <c r="B209" s="51"/>
      <c r="C209" s="52"/>
      <c r="D209" s="52"/>
      <c r="E209" s="52"/>
      <c r="F209" s="52"/>
      <c r="G209" s="53"/>
      <c r="H209" s="53"/>
      <c r="I209" s="52"/>
      <c r="J209" s="52"/>
      <c r="K209" s="52"/>
      <c r="L209" s="51"/>
      <c r="M209" s="52"/>
      <c r="N209" s="52"/>
      <c r="O209" s="53"/>
      <c r="P209" s="52"/>
      <c r="Q209" s="52"/>
      <c r="R209" s="53"/>
      <c r="S209" s="52"/>
      <c r="T209" s="53"/>
      <c r="U209" s="52"/>
      <c r="V209" s="52"/>
      <c r="W209" s="52"/>
      <c r="X209" s="52"/>
      <c r="Y209" s="52"/>
      <c r="Z209" s="52"/>
      <c r="AA209" s="52"/>
      <c r="AB209" s="53"/>
      <c r="AC209" s="52"/>
      <c r="AD209" s="64"/>
      <c r="AE209" s="52"/>
      <c r="AF209" s="52"/>
      <c r="AG209" s="52"/>
      <c r="AH209" s="52"/>
      <c r="AI209" s="52"/>
      <c r="AJ209" s="52"/>
      <c r="AK209" s="52"/>
      <c r="AL209" s="52"/>
      <c r="AM209" s="52"/>
      <c r="AN209" s="52"/>
      <c r="AO209" s="52"/>
      <c r="AP209" s="52"/>
      <c r="AQ209" s="52"/>
      <c r="AR209" s="52"/>
      <c r="AS209" s="52"/>
      <c r="AT209" s="53"/>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3"/>
      <c r="BY209" s="53"/>
      <c r="BZ209" s="53"/>
      <c r="CA209" s="53"/>
      <c r="CB209" s="53"/>
      <c r="CC209" s="52"/>
      <c r="CD209" s="64"/>
      <c r="CE209" s="51"/>
      <c r="CF209" s="70"/>
      <c r="CG209" s="71"/>
      <c r="CH209" s="51"/>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c r="DJ209" s="52"/>
      <c r="DK209" s="52"/>
      <c r="DL209" s="52"/>
      <c r="DM209" s="52"/>
      <c r="DN209" s="70"/>
      <c r="DO209" s="70"/>
      <c r="DP209" s="52"/>
      <c r="DQ209" s="74"/>
      <c r="DR209" s="74"/>
    </row>
    <row r="210" spans="1:122">
      <c r="A210" s="51"/>
      <c r="B210" s="51"/>
      <c r="C210" s="52"/>
      <c r="D210" s="52"/>
      <c r="E210" s="52"/>
      <c r="F210" s="52"/>
      <c r="G210" s="53"/>
      <c r="H210" s="53"/>
      <c r="I210" s="52"/>
      <c r="J210" s="52"/>
      <c r="K210" s="52"/>
      <c r="L210" s="51"/>
      <c r="M210" s="52"/>
      <c r="N210" s="52"/>
      <c r="O210" s="53"/>
      <c r="P210" s="52"/>
      <c r="Q210" s="52"/>
      <c r="R210" s="53"/>
      <c r="S210" s="52"/>
      <c r="T210" s="53"/>
      <c r="U210" s="52"/>
      <c r="V210" s="52"/>
      <c r="W210" s="52"/>
      <c r="X210" s="52"/>
      <c r="Y210" s="52"/>
      <c r="Z210" s="52"/>
      <c r="AA210" s="52"/>
      <c r="AB210" s="53"/>
      <c r="AC210" s="52"/>
      <c r="AD210" s="64"/>
      <c r="AE210" s="52"/>
      <c r="AF210" s="52"/>
      <c r="AG210" s="52"/>
      <c r="AH210" s="52"/>
      <c r="AI210" s="52"/>
      <c r="AJ210" s="52"/>
      <c r="AK210" s="52"/>
      <c r="AL210" s="52"/>
      <c r="AM210" s="52"/>
      <c r="AN210" s="52"/>
      <c r="AO210" s="52"/>
      <c r="AP210" s="52"/>
      <c r="AQ210" s="52"/>
      <c r="AR210" s="52"/>
      <c r="AS210" s="52"/>
      <c r="AT210" s="53"/>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3"/>
      <c r="BY210" s="53"/>
      <c r="BZ210" s="53"/>
      <c r="CA210" s="53"/>
      <c r="CB210" s="53"/>
      <c r="CC210" s="52"/>
      <c r="CD210" s="64"/>
      <c r="CE210" s="51"/>
      <c r="CF210" s="70"/>
      <c r="CG210" s="71"/>
      <c r="CH210" s="51"/>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c r="DJ210" s="52"/>
      <c r="DK210" s="52"/>
      <c r="DL210" s="52"/>
      <c r="DM210" s="52"/>
      <c r="DN210" s="70"/>
      <c r="DO210" s="70"/>
      <c r="DP210" s="52"/>
      <c r="DQ210" s="74"/>
      <c r="DR210" s="74"/>
    </row>
    <row r="211" spans="1:122">
      <c r="A211" s="51"/>
      <c r="B211" s="51"/>
      <c r="C211" s="52"/>
      <c r="D211" s="52"/>
      <c r="E211" s="52"/>
      <c r="F211" s="52"/>
      <c r="G211" s="53"/>
      <c r="H211" s="53"/>
      <c r="I211" s="52"/>
      <c r="J211" s="52"/>
      <c r="K211" s="52"/>
      <c r="L211" s="51"/>
      <c r="M211" s="52"/>
      <c r="N211" s="52"/>
      <c r="O211" s="53"/>
      <c r="P211" s="52"/>
      <c r="Q211" s="52"/>
      <c r="R211" s="53"/>
      <c r="S211" s="52"/>
      <c r="T211" s="53"/>
      <c r="U211" s="52"/>
      <c r="V211" s="52"/>
      <c r="W211" s="52"/>
      <c r="X211" s="52"/>
      <c r="Y211" s="52"/>
      <c r="Z211" s="52"/>
      <c r="AA211" s="52"/>
      <c r="AB211" s="53"/>
      <c r="AC211" s="52"/>
      <c r="AD211" s="64"/>
      <c r="AE211" s="52"/>
      <c r="AF211" s="52"/>
      <c r="AG211" s="52"/>
      <c r="AH211" s="52"/>
      <c r="AI211" s="52"/>
      <c r="AJ211" s="52"/>
      <c r="AK211" s="52"/>
      <c r="AL211" s="52"/>
      <c r="AM211" s="52"/>
      <c r="AN211" s="52"/>
      <c r="AO211" s="52"/>
      <c r="AP211" s="52"/>
      <c r="AQ211" s="52"/>
      <c r="AR211" s="52"/>
      <c r="AS211" s="52"/>
      <c r="AT211" s="53"/>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3"/>
      <c r="BY211" s="53"/>
      <c r="BZ211" s="53"/>
      <c r="CA211" s="53"/>
      <c r="CB211" s="53"/>
      <c r="CC211" s="52"/>
      <c r="CD211" s="64"/>
      <c r="CE211" s="51"/>
      <c r="CF211" s="70"/>
      <c r="CG211" s="71"/>
      <c r="CH211" s="51"/>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70"/>
      <c r="DO211" s="70"/>
      <c r="DP211" s="52"/>
      <c r="DQ211" s="74"/>
      <c r="DR211" s="74"/>
    </row>
    <row r="212" spans="1:122">
      <c r="A212" s="51"/>
      <c r="B212" s="51"/>
      <c r="C212" s="52"/>
      <c r="D212" s="52"/>
      <c r="E212" s="52"/>
      <c r="F212" s="52"/>
      <c r="G212" s="53"/>
      <c r="H212" s="53"/>
      <c r="I212" s="52"/>
      <c r="J212" s="52"/>
      <c r="K212" s="52"/>
      <c r="L212" s="51"/>
      <c r="M212" s="52"/>
      <c r="N212" s="52"/>
      <c r="O212" s="53"/>
      <c r="P212" s="52"/>
      <c r="Q212" s="52"/>
      <c r="R212" s="53"/>
      <c r="S212" s="52"/>
      <c r="T212" s="53"/>
      <c r="U212" s="52"/>
      <c r="V212" s="52"/>
      <c r="W212" s="52"/>
      <c r="X212" s="52"/>
      <c r="Y212" s="52"/>
      <c r="Z212" s="52"/>
      <c r="AA212" s="52"/>
      <c r="AB212" s="53"/>
      <c r="AC212" s="52"/>
      <c r="AD212" s="64"/>
      <c r="AE212" s="52"/>
      <c r="AF212" s="52"/>
      <c r="AG212" s="52"/>
      <c r="AH212" s="52"/>
      <c r="AI212" s="52"/>
      <c r="AJ212" s="52"/>
      <c r="AK212" s="52"/>
      <c r="AL212" s="52"/>
      <c r="AM212" s="52"/>
      <c r="AN212" s="52"/>
      <c r="AO212" s="52"/>
      <c r="AP212" s="52"/>
      <c r="AQ212" s="52"/>
      <c r="AR212" s="52"/>
      <c r="AS212" s="52"/>
      <c r="AT212" s="53"/>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3"/>
      <c r="BY212" s="53"/>
      <c r="BZ212" s="53"/>
      <c r="CA212" s="53"/>
      <c r="CB212" s="53"/>
      <c r="CC212" s="52"/>
      <c r="CD212" s="64"/>
      <c r="CE212" s="51"/>
      <c r="CF212" s="70"/>
      <c r="CG212" s="71"/>
      <c r="CH212" s="51"/>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c r="DJ212" s="52"/>
      <c r="DK212" s="52"/>
      <c r="DL212" s="52"/>
      <c r="DM212" s="52"/>
      <c r="DN212" s="70"/>
      <c r="DO212" s="70"/>
      <c r="DP212" s="52"/>
      <c r="DQ212" s="74"/>
      <c r="DR212" s="74"/>
    </row>
    <row r="213" spans="1:122">
      <c r="A213" s="51"/>
      <c r="B213" s="51"/>
      <c r="C213" s="52"/>
      <c r="D213" s="52"/>
      <c r="E213" s="52"/>
      <c r="F213" s="52"/>
      <c r="G213" s="53"/>
      <c r="H213" s="53"/>
      <c r="I213" s="52"/>
      <c r="J213" s="52"/>
      <c r="K213" s="52"/>
      <c r="L213" s="51"/>
      <c r="M213" s="52"/>
      <c r="N213" s="52"/>
      <c r="O213" s="53"/>
      <c r="P213" s="52"/>
      <c r="Q213" s="52"/>
      <c r="R213" s="53"/>
      <c r="S213" s="52"/>
      <c r="T213" s="53"/>
      <c r="U213" s="52"/>
      <c r="V213" s="52"/>
      <c r="W213" s="52"/>
      <c r="X213" s="52"/>
      <c r="Y213" s="52"/>
      <c r="Z213" s="52"/>
      <c r="AA213" s="52"/>
      <c r="AB213" s="53"/>
      <c r="AC213" s="52"/>
      <c r="AD213" s="64"/>
      <c r="AE213" s="52"/>
      <c r="AF213" s="52"/>
      <c r="AG213" s="52"/>
      <c r="AH213" s="52"/>
      <c r="AI213" s="52"/>
      <c r="AJ213" s="52"/>
      <c r="AK213" s="52"/>
      <c r="AL213" s="52"/>
      <c r="AM213" s="52"/>
      <c r="AN213" s="52"/>
      <c r="AO213" s="52"/>
      <c r="AP213" s="52"/>
      <c r="AQ213" s="52"/>
      <c r="AR213" s="52"/>
      <c r="AS213" s="52"/>
      <c r="AT213" s="53"/>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3"/>
      <c r="BY213" s="53"/>
      <c r="BZ213" s="53"/>
      <c r="CA213" s="53"/>
      <c r="CB213" s="53"/>
      <c r="CC213" s="52"/>
      <c r="CD213" s="64"/>
      <c r="CE213" s="51"/>
      <c r="CF213" s="70"/>
      <c r="CG213" s="71"/>
      <c r="CH213" s="51"/>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c r="DJ213" s="52"/>
      <c r="DK213" s="52"/>
      <c r="DL213" s="52"/>
      <c r="DM213" s="52"/>
      <c r="DN213" s="70"/>
      <c r="DO213" s="70"/>
      <c r="DP213" s="52"/>
      <c r="DQ213" s="74"/>
      <c r="DR213" s="74"/>
    </row>
    <row r="214" spans="1:122">
      <c r="A214" s="51"/>
      <c r="B214" s="51"/>
      <c r="C214" s="52"/>
      <c r="D214" s="52"/>
      <c r="E214" s="52"/>
      <c r="F214" s="52"/>
      <c r="G214" s="53"/>
      <c r="H214" s="53"/>
      <c r="I214" s="52"/>
      <c r="J214" s="52"/>
      <c r="K214" s="52"/>
      <c r="L214" s="51"/>
      <c r="M214" s="52"/>
      <c r="N214" s="52"/>
      <c r="O214" s="53"/>
      <c r="P214" s="52"/>
      <c r="Q214" s="52"/>
      <c r="R214" s="53"/>
      <c r="S214" s="52"/>
      <c r="T214" s="53"/>
      <c r="U214" s="52"/>
      <c r="V214" s="52"/>
      <c r="W214" s="52"/>
      <c r="X214" s="52"/>
      <c r="Y214" s="52"/>
      <c r="Z214" s="52"/>
      <c r="AA214" s="52"/>
      <c r="AB214" s="53"/>
      <c r="AC214" s="52"/>
      <c r="AD214" s="64"/>
      <c r="AE214" s="52"/>
      <c r="AF214" s="52"/>
      <c r="AG214" s="52"/>
      <c r="AH214" s="52"/>
      <c r="AI214" s="52"/>
      <c r="AJ214" s="52"/>
      <c r="AK214" s="52"/>
      <c r="AL214" s="52"/>
      <c r="AM214" s="52"/>
      <c r="AN214" s="52"/>
      <c r="AO214" s="52"/>
      <c r="AP214" s="52"/>
      <c r="AQ214" s="52"/>
      <c r="AR214" s="52"/>
      <c r="AS214" s="52"/>
      <c r="AT214" s="53"/>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3"/>
      <c r="BY214" s="53"/>
      <c r="BZ214" s="53"/>
      <c r="CA214" s="53"/>
      <c r="CB214" s="53"/>
      <c r="CC214" s="52"/>
      <c r="CD214" s="64"/>
      <c r="CE214" s="51"/>
      <c r="CF214" s="70"/>
      <c r="CG214" s="71"/>
      <c r="CH214" s="51"/>
      <c r="CI214" s="52"/>
      <c r="CJ214" s="52"/>
      <c r="CK214" s="52"/>
      <c r="CL214" s="52"/>
      <c r="CM214" s="52"/>
      <c r="CN214" s="52"/>
      <c r="CO214" s="52"/>
      <c r="CP214" s="52"/>
      <c r="CQ214" s="52"/>
      <c r="CR214" s="52"/>
      <c r="CS214" s="52"/>
      <c r="CT214" s="52"/>
      <c r="CU214" s="52"/>
      <c r="CV214" s="52"/>
      <c r="CW214" s="52"/>
      <c r="CX214" s="52"/>
      <c r="CY214" s="52"/>
      <c r="CZ214" s="52"/>
      <c r="DA214" s="52"/>
      <c r="DB214" s="52"/>
      <c r="DC214" s="52"/>
      <c r="DD214" s="52"/>
      <c r="DE214" s="52"/>
      <c r="DF214" s="52"/>
      <c r="DG214" s="52"/>
      <c r="DH214" s="52"/>
      <c r="DI214" s="52"/>
      <c r="DJ214" s="52"/>
      <c r="DK214" s="52"/>
      <c r="DL214" s="52"/>
      <c r="DM214" s="52"/>
      <c r="DN214" s="70"/>
      <c r="DO214" s="70"/>
      <c r="DP214" s="52"/>
      <c r="DQ214" s="74"/>
      <c r="DR214" s="74"/>
    </row>
    <row r="215" spans="1:122">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c r="BU215" s="43"/>
      <c r="BV215" s="43"/>
      <c r="BW215" s="43"/>
      <c r="BX215" s="43"/>
      <c r="BY215" s="43"/>
      <c r="BZ215" s="43"/>
      <c r="CA215" s="43"/>
      <c r="CB215" s="43"/>
      <c r="CC215" s="43"/>
      <c r="CD215" s="43"/>
      <c r="CE215" s="43"/>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row>
  </sheetData>
  <pageMargins left="0.751388888888889" right="0.751388888888889" top="1" bottom="1" header="0.507638888888889" footer="0.507638888888889"/>
  <pageSetup paperSize="9" scale="40" orientation="landscape" horizontalDpi="600"/>
  <headerFooter/>
  <rowBreaks count="2" manualBreakCount="2">
    <brk id="65" max="16" man="1"/>
    <brk id="136" max="15" man="1"/>
  </rowBreaks>
  <colBreaks count="1" manualBreakCount="1">
    <brk id="17" max="65331" man="1"/>
  </colBreaks>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0"/>
  <sheetViews>
    <sheetView view="pageBreakPreview" zoomScaleNormal="70" zoomScaleSheetLayoutView="100" workbookViewId="0">
      <selection activeCell="A62" sqref="A62"/>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1060</v>
      </c>
      <c r="B2" s="28"/>
      <c r="C2" s="28"/>
      <c r="D2" s="29"/>
      <c r="E2" s="30" t="s">
        <v>1060</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27200451700</v>
      </c>
      <c r="C8" s="33"/>
      <c r="D8" s="33"/>
      <c r="E8" s="34" t="s">
        <v>465</v>
      </c>
      <c r="F8" s="36" t="str">
        <f>MIDB($E$2,9,11)</f>
        <v>27200451700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0013112</v>
      </c>
      <c r="C12" s="33"/>
      <c r="D12" s="33"/>
      <c r="E12" s="34" t="s">
        <v>469</v>
      </c>
      <c r="F12" s="36" t="str">
        <f>MIDB($E$2,20,7)</f>
        <v>0013112</v>
      </c>
      <c r="G12" s="34"/>
      <c r="H12" s="34"/>
    </row>
    <row r="13" spans="1:8">
      <c r="A13" s="33" t="s">
        <v>470</v>
      </c>
      <c r="B13" s="35" t="str">
        <f>MIDB($A$2,27,11)</f>
        <v>27200451701</v>
      </c>
      <c r="C13" s="33"/>
      <c r="D13" s="33"/>
      <c r="E13" s="34" t="s">
        <v>470</v>
      </c>
      <c r="F13" s="36" t="str">
        <f>MIDB($E$2,27,11)</f>
        <v>27200451701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0013112</v>
      </c>
      <c r="C17" s="33"/>
      <c r="D17" s="33"/>
      <c r="E17" s="34" t="s">
        <v>471</v>
      </c>
      <c r="F17" s="36" t="str">
        <f>MIDB($E$2,38,7)</f>
        <v>0013112</v>
      </c>
      <c r="G17" s="34"/>
      <c r="H17" s="34"/>
    </row>
    <row r="18" spans="1:8">
      <c r="A18" s="33" t="s">
        <v>472</v>
      </c>
      <c r="B18" s="35" t="str">
        <f>MIDB($A$2,45,8)</f>
        <v>        </v>
      </c>
      <c r="C18" s="33"/>
      <c r="D18" s="33"/>
      <c r="E18" s="34" t="s">
        <v>472</v>
      </c>
      <c r="F18" s="36" t="str">
        <f>MIDB($E$2,45,8)</f>
        <v>        </v>
      </c>
      <c r="G18" s="34"/>
      <c r="H18" s="34"/>
    </row>
    <row r="19" spans="1:8">
      <c r="A19" s="33" t="s">
        <v>473</v>
      </c>
      <c r="B19" s="33"/>
      <c r="C19" s="33"/>
      <c r="D19" s="33"/>
      <c r="E19" s="34" t="s">
        <v>473</v>
      </c>
      <c r="F19" s="34"/>
      <c r="G19" s="34"/>
      <c r="H19" s="34"/>
    </row>
    <row r="20" spans="1:8">
      <c r="A20" s="33" t="s">
        <v>474</v>
      </c>
      <c r="B20" s="35" t="str">
        <f>MIDB($A$2,53,8)</f>
        <v>0021    </v>
      </c>
      <c r="C20" s="33"/>
      <c r="D20" s="33"/>
      <c r="E20" s="34" t="s">
        <v>474</v>
      </c>
      <c r="F20" s="36" t="str">
        <f>MIDB($E$2,53,8)</f>
        <v>0021    </v>
      </c>
      <c r="G20" s="34"/>
      <c r="H20" s="34"/>
    </row>
    <row r="21" spans="1:8">
      <c r="A21" s="33" t="s">
        <v>475</v>
      </c>
      <c r="B21" s="33"/>
      <c r="C21" s="33"/>
      <c r="D21" s="33"/>
      <c r="E21" s="34" t="s">
        <v>475</v>
      </c>
      <c r="F21" s="34"/>
      <c r="G21" s="34"/>
      <c r="H21" s="34"/>
    </row>
    <row r="22" spans="1:8">
      <c r="A22" s="33" t="s">
        <v>476</v>
      </c>
      <c r="B22" s="35" t="str">
        <f>MIDB($A$2,61,1)</f>
        <v>0</v>
      </c>
      <c r="C22" s="33"/>
      <c r="D22" s="33"/>
      <c r="E22" s="34" t="s">
        <v>476</v>
      </c>
      <c r="F22" s="36" t="str">
        <f>MIDB($E$2,61,1)</f>
        <v>0</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0105</v>
      </c>
      <c r="C25" s="33"/>
      <c r="D25" s="33"/>
      <c r="E25" s="34" t="s">
        <v>479</v>
      </c>
      <c r="F25" s="36" t="str">
        <f>MIDB($E$2,65,4)</f>
        <v>0105</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 </v>
      </c>
      <c r="C29" s="33"/>
      <c r="D29" s="33"/>
      <c r="E29" s="34" t="s">
        <v>482</v>
      </c>
      <c r="F29" s="37" t="str">
        <f>MIDB($E$2,73,1)</f>
        <v> </v>
      </c>
      <c r="G29" s="34"/>
      <c r="H29" s="34"/>
    </row>
    <row r="30" spans="1:8">
      <c r="A30" s="33" t="s">
        <v>483</v>
      </c>
      <c r="B30" s="37" t="str">
        <f>MIDB($A$2,74,1)</f>
        <v> </v>
      </c>
      <c r="C30" s="33"/>
      <c r="D30" s="33"/>
      <c r="E30" s="34" t="s">
        <v>483</v>
      </c>
      <c r="F30" s="37" t="str">
        <f>MIDB($E$2,74,1)</f>
        <v> </v>
      </c>
      <c r="G30" s="34"/>
      <c r="H30" s="34"/>
    </row>
    <row r="31" spans="1:8">
      <c r="A31" s="33" t="s">
        <v>484</v>
      </c>
      <c r="B31" s="37" t="str">
        <f>MIDB($A$2,75,1)</f>
        <v> </v>
      </c>
      <c r="C31" s="33"/>
      <c r="D31" s="33"/>
      <c r="E31" s="34" t="s">
        <v>484</v>
      </c>
      <c r="F31" s="37" t="str">
        <f>MIDB($E$2,75,1)</f>
        <v> </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007925</v>
      </c>
      <c r="C44" s="38"/>
      <c r="D44" s="38"/>
      <c r="E44" s="39" t="s">
        <v>495</v>
      </c>
      <c r="F44" s="36" t="str">
        <f>MIDB($E$2,105,6)</f>
        <v>007925</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row r="62" spans="1:8">
      <c r="A62" s="25" t="s">
        <v>459</v>
      </c>
      <c r="B62" s="25"/>
      <c r="C62" s="25"/>
      <c r="D62" s="25"/>
      <c r="E62" s="26" t="s">
        <v>460</v>
      </c>
      <c r="F62" s="26"/>
      <c r="G62" s="26"/>
      <c r="H62" s="26"/>
    </row>
    <row r="63" spans="1:8">
      <c r="A63" s="27" t="s">
        <v>1061</v>
      </c>
      <c r="B63" s="28"/>
      <c r="C63" s="28"/>
      <c r="D63" s="29"/>
      <c r="E63" s="30" t="s">
        <v>1061</v>
      </c>
      <c r="F63" s="31"/>
      <c r="G63" s="31"/>
      <c r="H63" s="32"/>
    </row>
    <row r="64" spans="1:8">
      <c r="A64" s="25"/>
      <c r="B64" s="25"/>
      <c r="C64" s="25"/>
      <c r="D64" s="25"/>
      <c r="E64" s="26"/>
      <c r="F64" s="26"/>
      <c r="G64" s="26"/>
      <c r="H64" s="26"/>
    </row>
    <row r="65" spans="1:8">
      <c r="A65" s="33" t="s">
        <v>461</v>
      </c>
      <c r="B65" s="33"/>
      <c r="C65" s="33"/>
      <c r="D65" s="33"/>
      <c r="E65" s="34" t="s">
        <v>461</v>
      </c>
      <c r="F65" s="34"/>
      <c r="G65" s="34"/>
      <c r="H65" s="34"/>
    </row>
    <row r="66" spans="1:8">
      <c r="A66" s="33" t="s">
        <v>462</v>
      </c>
      <c r="B66" s="33"/>
      <c r="C66" s="33"/>
      <c r="D66" s="33"/>
      <c r="E66" s="34" t="s">
        <v>462</v>
      </c>
      <c r="F66" s="34"/>
      <c r="G66" s="34"/>
      <c r="H66" s="34"/>
    </row>
    <row r="67" spans="1:8">
      <c r="A67" s="33" t="s">
        <v>463</v>
      </c>
      <c r="B67" s="35" t="str">
        <f>MIDB($A$63,1,8)</f>
        <v>20221109</v>
      </c>
      <c r="C67" s="33"/>
      <c r="D67" s="33"/>
      <c r="E67" s="34" t="s">
        <v>463</v>
      </c>
      <c r="F67" s="36" t="str">
        <f>MIDB($E$63,1,8)</f>
        <v>20221109</v>
      </c>
      <c r="G67" s="34"/>
      <c r="H67" s="34"/>
    </row>
    <row r="68" spans="1:8">
      <c r="A68" s="33" t="s">
        <v>464</v>
      </c>
      <c r="B68" s="33"/>
      <c r="C68" s="33"/>
      <c r="D68" s="33"/>
      <c r="E68" s="34" t="s">
        <v>464</v>
      </c>
      <c r="F68" s="34"/>
      <c r="G68" s="34"/>
      <c r="H68" s="34"/>
    </row>
    <row r="69" spans="1:8">
      <c r="A69" s="33" t="s">
        <v>465</v>
      </c>
      <c r="B69" s="35" t="str">
        <f>MIDB($A$63,9,11)</f>
        <v>27200451700</v>
      </c>
      <c r="C69" s="33"/>
      <c r="D69" s="33"/>
      <c r="E69" s="34" t="s">
        <v>465</v>
      </c>
      <c r="F69" s="36" t="str">
        <f>MIDB($E$63,9,11)</f>
        <v>27200451700</v>
      </c>
      <c r="G69" s="34"/>
      <c r="H69" s="34"/>
    </row>
    <row r="70" spans="1:8">
      <c r="A70" s="33" t="s">
        <v>466</v>
      </c>
      <c r="B70" s="33"/>
      <c r="C70" s="33"/>
      <c r="D70" s="33"/>
      <c r="E70" s="34" t="s">
        <v>466</v>
      </c>
      <c r="F70" s="34"/>
      <c r="G70" s="34"/>
      <c r="H70" s="34"/>
    </row>
    <row r="71" spans="1:8">
      <c r="A71" s="33" t="s">
        <v>467</v>
      </c>
      <c r="B71" s="33"/>
      <c r="C71" s="33"/>
      <c r="D71" s="33"/>
      <c r="E71" s="34" t="s">
        <v>467</v>
      </c>
      <c r="F71" s="34"/>
      <c r="G71" s="34"/>
      <c r="H71" s="34"/>
    </row>
    <row r="72" spans="1:8">
      <c r="A72" s="33" t="s">
        <v>468</v>
      </c>
      <c r="B72" s="33"/>
      <c r="C72" s="33"/>
      <c r="D72" s="33"/>
      <c r="E72" s="34" t="s">
        <v>468</v>
      </c>
      <c r="F72" s="34"/>
      <c r="G72" s="34"/>
      <c r="H72" s="34"/>
    </row>
    <row r="73" spans="1:8">
      <c r="A73" s="33" t="s">
        <v>469</v>
      </c>
      <c r="B73" s="35" t="str">
        <f>MIDB($A$63,20,7)</f>
        <v>0011593</v>
      </c>
      <c r="C73" s="33"/>
      <c r="D73" s="33"/>
      <c r="E73" s="34" t="s">
        <v>469</v>
      </c>
      <c r="F73" s="36" t="str">
        <f>MIDB($E$63,20,7)</f>
        <v>0011593</v>
      </c>
      <c r="G73" s="34"/>
      <c r="H73" s="34"/>
    </row>
    <row r="74" spans="1:8">
      <c r="A74" s="33" t="s">
        <v>470</v>
      </c>
      <c r="B74" s="35" t="str">
        <f>MIDB($A$63,27,11)</f>
        <v>27200451701</v>
      </c>
      <c r="C74" s="33"/>
      <c r="D74" s="33"/>
      <c r="E74" s="34" t="s">
        <v>470</v>
      </c>
      <c r="F74" s="36" t="str">
        <f>MIDB($E$63,27,11)</f>
        <v>27200451701</v>
      </c>
      <c r="G74" s="34"/>
      <c r="H74" s="34"/>
    </row>
    <row r="75" spans="1:8">
      <c r="A75" s="33" t="s">
        <v>466</v>
      </c>
      <c r="B75" s="33"/>
      <c r="C75" s="33"/>
      <c r="D75" s="33"/>
      <c r="E75" s="34" t="s">
        <v>466</v>
      </c>
      <c r="F75" s="34"/>
      <c r="G75" s="34"/>
      <c r="H75" s="34"/>
    </row>
    <row r="76" spans="1:8">
      <c r="A76" s="33" t="s">
        <v>467</v>
      </c>
      <c r="B76" s="33"/>
      <c r="C76" s="33"/>
      <c r="D76" s="33"/>
      <c r="E76" s="34" t="s">
        <v>467</v>
      </c>
      <c r="F76" s="34"/>
      <c r="G76" s="34"/>
      <c r="H76" s="34"/>
    </row>
    <row r="77" spans="1:8">
      <c r="A77" s="33" t="s">
        <v>468</v>
      </c>
      <c r="B77" s="33"/>
      <c r="C77" s="33"/>
      <c r="D77" s="33"/>
      <c r="E77" s="34" t="s">
        <v>468</v>
      </c>
      <c r="F77" s="34"/>
      <c r="G77" s="34"/>
      <c r="H77" s="34"/>
    </row>
    <row r="78" spans="1:8">
      <c r="A78" s="33" t="s">
        <v>471</v>
      </c>
      <c r="B78" s="35" t="str">
        <f>MIDB($A$63,38,7)</f>
        <v>0011593</v>
      </c>
      <c r="C78" s="33"/>
      <c r="D78" s="33"/>
      <c r="E78" s="34" t="s">
        <v>471</v>
      </c>
      <c r="F78" s="36" t="str">
        <f>MIDB($E$63,38,7)</f>
        <v>0011593</v>
      </c>
      <c r="G78" s="34"/>
      <c r="H78" s="34"/>
    </row>
    <row r="79" spans="1:8">
      <c r="A79" s="33" t="s">
        <v>472</v>
      </c>
      <c r="B79" s="35" t="str">
        <f>MIDB($A$63,45,8)</f>
        <v>        </v>
      </c>
      <c r="C79" s="33"/>
      <c r="D79" s="33"/>
      <c r="E79" s="34" t="s">
        <v>472</v>
      </c>
      <c r="F79" s="36" t="str">
        <f>MIDB($E$63,45,8)</f>
        <v>        </v>
      </c>
      <c r="G79" s="34"/>
      <c r="H79" s="34"/>
    </row>
    <row r="80" spans="1:8">
      <c r="A80" s="33" t="s">
        <v>473</v>
      </c>
      <c r="B80" s="33"/>
      <c r="C80" s="33"/>
      <c r="D80" s="33"/>
      <c r="E80" s="34" t="s">
        <v>473</v>
      </c>
      <c r="F80" s="34"/>
      <c r="G80" s="34"/>
      <c r="H80" s="34"/>
    </row>
    <row r="81" spans="1:8">
      <c r="A81" s="33" t="s">
        <v>474</v>
      </c>
      <c r="B81" s="35" t="str">
        <f>MIDB($A$63,53,8)</f>
        <v>0021    </v>
      </c>
      <c r="C81" s="33"/>
      <c r="D81" s="33"/>
      <c r="E81" s="34" t="s">
        <v>474</v>
      </c>
      <c r="F81" s="36" t="str">
        <f>MIDB($E$63,53,8)</f>
        <v>0021    </v>
      </c>
      <c r="G81" s="34"/>
      <c r="H81" s="34"/>
    </row>
    <row r="82" spans="1:8">
      <c r="A82" s="33" t="s">
        <v>475</v>
      </c>
      <c r="B82" s="33"/>
      <c r="C82" s="33"/>
      <c r="D82" s="33"/>
      <c r="E82" s="34" t="s">
        <v>475</v>
      </c>
      <c r="F82" s="34"/>
      <c r="G82" s="34"/>
      <c r="H82" s="34"/>
    </row>
    <row r="83" spans="1:8">
      <c r="A83" s="33" t="s">
        <v>476</v>
      </c>
      <c r="B83" s="35" t="str">
        <f>MIDB($A$63,61,1)</f>
        <v>0</v>
      </c>
      <c r="C83" s="33"/>
      <c r="D83" s="33"/>
      <c r="E83" s="34" t="s">
        <v>476</v>
      </c>
      <c r="F83" s="36" t="str">
        <f>MIDB($E$63,61,1)</f>
        <v>0</v>
      </c>
      <c r="G83" s="34"/>
      <c r="H83" s="34"/>
    </row>
    <row r="84" spans="1:8">
      <c r="A84" s="33" t="s">
        <v>477</v>
      </c>
      <c r="B84" s="110"/>
      <c r="C84" s="33"/>
      <c r="D84" s="33"/>
      <c r="E84" s="34" t="s">
        <v>477</v>
      </c>
      <c r="F84" s="111"/>
      <c r="G84" s="34"/>
      <c r="H84" s="34"/>
    </row>
    <row r="85" spans="1:8">
      <c r="A85" s="33" t="s">
        <v>478</v>
      </c>
      <c r="B85" s="35" t="str">
        <f>MIDB($A$63,63,3)</f>
        <v>   </v>
      </c>
      <c r="C85" s="33"/>
      <c r="D85" s="33"/>
      <c r="E85" s="34" t="s">
        <v>478</v>
      </c>
      <c r="F85" s="36" t="str">
        <f>MIDB($E$63,63,3)</f>
        <v>   </v>
      </c>
      <c r="G85" s="34"/>
      <c r="H85" s="34"/>
    </row>
    <row r="86" spans="1:8">
      <c r="A86" s="33" t="s">
        <v>479</v>
      </c>
      <c r="B86" s="35" t="str">
        <f>MIDB($A$63,65,4)</f>
        <v>    </v>
      </c>
      <c r="C86" s="33"/>
      <c r="D86" s="33"/>
      <c r="E86" s="34" t="s">
        <v>479</v>
      </c>
      <c r="F86" s="36" t="str">
        <f>MIDB($E$63,65,4)</f>
        <v>    </v>
      </c>
      <c r="G86" s="34"/>
      <c r="H86" s="34"/>
    </row>
    <row r="87" spans="1:8">
      <c r="A87" s="33" t="s">
        <v>480</v>
      </c>
      <c r="B87" s="33"/>
      <c r="C87" s="33"/>
      <c r="D87" s="33"/>
      <c r="E87" s="34" t="s">
        <v>480</v>
      </c>
      <c r="F87" s="34"/>
      <c r="G87" s="34"/>
      <c r="H87" s="34"/>
    </row>
    <row r="88" spans="1:8">
      <c r="A88" s="33" t="s">
        <v>481</v>
      </c>
      <c r="B88" s="35" t="str">
        <f>MIDB($A$63,69,4)</f>
        <v>    </v>
      </c>
      <c r="C88" s="33"/>
      <c r="D88" s="33"/>
      <c r="E88" s="34" t="s">
        <v>481</v>
      </c>
      <c r="F88" s="36" t="str">
        <f>MIDB($E$63,69,4)</f>
        <v>    </v>
      </c>
      <c r="G88" s="34"/>
      <c r="H88" s="34"/>
    </row>
    <row r="89" spans="1:8">
      <c r="A89" s="33" t="s">
        <v>480</v>
      </c>
      <c r="B89" s="33"/>
      <c r="C89" s="33"/>
      <c r="D89" s="33"/>
      <c r="E89" s="34" t="s">
        <v>480</v>
      </c>
      <c r="F89" s="34"/>
      <c r="G89" s="34"/>
      <c r="H89" s="34"/>
    </row>
    <row r="90" spans="1:8">
      <c r="A90" s="33" t="s">
        <v>482</v>
      </c>
      <c r="B90" s="37" t="str">
        <f>MIDB($A$63,73,1)</f>
        <v> </v>
      </c>
      <c r="C90" s="33"/>
      <c r="D90" s="33"/>
      <c r="E90" s="34" t="s">
        <v>482</v>
      </c>
      <c r="F90" s="37" t="str">
        <f>MIDB($E$63,73,1)</f>
        <v> </v>
      </c>
      <c r="G90" s="34"/>
      <c r="H90" s="34"/>
    </row>
    <row r="91" spans="1:8">
      <c r="A91" s="33" t="s">
        <v>483</v>
      </c>
      <c r="B91" s="37" t="str">
        <f>MIDB($A$63,74,1)</f>
        <v> </v>
      </c>
      <c r="C91" s="33"/>
      <c r="D91" s="33"/>
      <c r="E91" s="34" t="s">
        <v>483</v>
      </c>
      <c r="F91" s="37" t="str">
        <f>MIDB($E$63,74,1)</f>
        <v> </v>
      </c>
      <c r="G91" s="34"/>
      <c r="H91" s="34"/>
    </row>
    <row r="92" spans="1:8">
      <c r="A92" s="33" t="s">
        <v>484</v>
      </c>
      <c r="B92" s="37" t="str">
        <f>MIDB($A$63,75,1)</f>
        <v> </v>
      </c>
      <c r="C92" s="33"/>
      <c r="D92" s="33"/>
      <c r="E92" s="34" t="s">
        <v>484</v>
      </c>
      <c r="F92" s="37" t="str">
        <f>MIDB($E$63,75,1)</f>
        <v> </v>
      </c>
      <c r="G92" s="34"/>
      <c r="H92" s="34"/>
    </row>
    <row r="93" spans="1:8">
      <c r="A93" s="33" t="s">
        <v>485</v>
      </c>
      <c r="B93" s="35" t="str">
        <f>MIDB($A$63,76,3)</f>
        <v>   </v>
      </c>
      <c r="C93" s="33"/>
      <c r="D93" s="33"/>
      <c r="E93" s="34" t="s">
        <v>485</v>
      </c>
      <c r="F93" s="36" t="str">
        <f>MIDB($A$63,76,3)</f>
        <v>   </v>
      </c>
      <c r="G93" s="34"/>
      <c r="H93" s="34"/>
    </row>
    <row r="94" spans="1:8">
      <c r="A94" s="33" t="s">
        <v>486</v>
      </c>
      <c r="B94" s="35" t="str">
        <f>MIDB($A$63,79,3)</f>
        <v>001</v>
      </c>
      <c r="C94" s="33"/>
      <c r="D94" s="33"/>
      <c r="E94" s="34" t="s">
        <v>486</v>
      </c>
      <c r="F94" s="36" t="str">
        <f>MIDB($E$63,79,3)</f>
        <v>001</v>
      </c>
      <c r="G94" s="34"/>
      <c r="H94" s="34"/>
    </row>
    <row r="95" spans="1:8">
      <c r="A95" s="33" t="s">
        <v>487</v>
      </c>
      <c r="B95" s="35" t="str">
        <f>MIDB($A$63,82,8)</f>
        <v>        </v>
      </c>
      <c r="C95" s="33"/>
      <c r="D95" s="33"/>
      <c r="E95" s="34" t="s">
        <v>487</v>
      </c>
      <c r="F95" s="36" t="str">
        <f>MIDB($E$63,82,8)</f>
        <v>        </v>
      </c>
      <c r="G95" s="34"/>
      <c r="H95" s="34"/>
    </row>
    <row r="96" spans="1:8">
      <c r="A96" s="33" t="s">
        <v>488</v>
      </c>
      <c r="B96" s="33"/>
      <c r="C96" s="33"/>
      <c r="D96" s="33"/>
      <c r="E96" s="34" t="s">
        <v>488</v>
      </c>
      <c r="F96" s="34"/>
      <c r="G96" s="34"/>
      <c r="H96" s="34"/>
    </row>
    <row r="97" spans="1:8">
      <c r="A97" s="33" t="s">
        <v>489</v>
      </c>
      <c r="B97" s="35" t="str">
        <f>MIDB($A$63,90,8)</f>
        <v>        </v>
      </c>
      <c r="C97" s="33"/>
      <c r="D97" s="33"/>
      <c r="E97" s="34" t="s">
        <v>489</v>
      </c>
      <c r="F97" s="36" t="str">
        <f>MIDB($E$63,90,8)</f>
        <v>        </v>
      </c>
      <c r="G97" s="34"/>
      <c r="H97" s="34"/>
    </row>
    <row r="98" spans="1:8">
      <c r="A98" s="33" t="s">
        <v>488</v>
      </c>
      <c r="B98" s="33"/>
      <c r="C98" s="33"/>
      <c r="D98" s="33"/>
      <c r="E98" s="34" t="s">
        <v>488</v>
      </c>
      <c r="F98" s="34"/>
      <c r="G98" s="34"/>
      <c r="H98" s="34"/>
    </row>
    <row r="99" spans="1:8">
      <c r="A99" s="33" t="s">
        <v>490</v>
      </c>
      <c r="B99" s="35" t="str">
        <f>MIDB($A$63,98,1)</f>
        <v>0</v>
      </c>
      <c r="C99" s="33"/>
      <c r="D99" s="33"/>
      <c r="E99" s="34" t="s">
        <v>490</v>
      </c>
      <c r="F99" s="36" t="str">
        <f>MIDB($E$63,98,1)</f>
        <v>0</v>
      </c>
      <c r="G99" s="34"/>
      <c r="H99" s="34"/>
    </row>
    <row r="100" spans="1:8">
      <c r="A100" s="33" t="s">
        <v>491</v>
      </c>
      <c r="B100" s="33"/>
      <c r="C100" s="33"/>
      <c r="D100" s="33"/>
      <c r="E100" s="34" t="s">
        <v>491</v>
      </c>
      <c r="F100" s="34"/>
      <c r="G100" s="34"/>
      <c r="H100" s="34"/>
    </row>
    <row r="101" spans="1:8">
      <c r="A101" s="38" t="s">
        <v>492</v>
      </c>
      <c r="B101" s="35" t="str">
        <f>MIDB($A$63,99,1)</f>
        <v>3</v>
      </c>
      <c r="C101" s="38"/>
      <c r="D101" s="38"/>
      <c r="E101" s="39" t="s">
        <v>492</v>
      </c>
      <c r="F101" s="36" t="str">
        <f>MIDB($E$63,99,1)</f>
        <v>3</v>
      </c>
      <c r="G101" s="39"/>
      <c r="H101" s="39"/>
    </row>
    <row r="102" spans="1:8">
      <c r="A102" s="38" t="s">
        <v>493</v>
      </c>
      <c r="B102" s="35" t="str">
        <f>MIDB($A$63,100,1)</f>
        <v>0</v>
      </c>
      <c r="C102" s="38"/>
      <c r="D102" s="38"/>
      <c r="E102" s="39" t="s">
        <v>493</v>
      </c>
      <c r="F102" s="36" t="str">
        <f>MIDB($E$63,100,1)</f>
        <v>0</v>
      </c>
      <c r="G102" s="39"/>
      <c r="H102" s="39"/>
    </row>
    <row r="103" spans="1:8">
      <c r="A103" s="38" t="s">
        <v>494</v>
      </c>
      <c r="B103" s="35" t="str">
        <f>MIDB($A$63,101,4)</f>
        <v>0054</v>
      </c>
      <c r="C103" s="38"/>
      <c r="D103" s="38"/>
      <c r="E103" s="39" t="s">
        <v>494</v>
      </c>
      <c r="F103" s="36" t="str">
        <f>MIDB($E$63,101,4)</f>
        <v>0054</v>
      </c>
      <c r="G103" s="39"/>
      <c r="H103" s="39"/>
    </row>
    <row r="104" spans="1:8">
      <c r="A104" s="38" t="s">
        <v>480</v>
      </c>
      <c r="B104" s="38"/>
      <c r="C104" s="38"/>
      <c r="D104" s="38"/>
      <c r="E104" s="39" t="s">
        <v>480</v>
      </c>
      <c r="F104" s="39"/>
      <c r="G104" s="39"/>
      <c r="H104" s="39"/>
    </row>
    <row r="105" spans="1:8">
      <c r="A105" s="38" t="s">
        <v>495</v>
      </c>
      <c r="B105" s="35" t="str">
        <f>MIDB($A$63,105,6)</f>
        <v>007925</v>
      </c>
      <c r="C105" s="38"/>
      <c r="D105" s="38"/>
      <c r="E105" s="39" t="s">
        <v>495</v>
      </c>
      <c r="F105" s="36" t="str">
        <f>MIDB($E$63,105,6)</f>
        <v>007925</v>
      </c>
      <c r="G105" s="39"/>
      <c r="H105" s="39"/>
    </row>
    <row r="106" spans="1:8">
      <c r="A106" s="38" t="s">
        <v>496</v>
      </c>
      <c r="B106" s="38"/>
      <c r="C106" s="38"/>
      <c r="D106" s="38"/>
      <c r="E106" s="39" t="s">
        <v>496</v>
      </c>
      <c r="F106" s="39"/>
      <c r="G106" s="39"/>
      <c r="H106" s="39"/>
    </row>
    <row r="107" spans="1:8">
      <c r="A107" s="38" t="s">
        <v>497</v>
      </c>
      <c r="B107" s="38"/>
      <c r="C107" s="38"/>
      <c r="D107" s="38"/>
      <c r="E107" s="39" t="s">
        <v>497</v>
      </c>
      <c r="F107" s="39"/>
      <c r="G107" s="39"/>
      <c r="H107" s="39"/>
    </row>
    <row r="108" spans="1:8">
      <c r="A108" s="38" t="s">
        <v>498</v>
      </c>
      <c r="B108" s="35" t="str">
        <f>MIDB($A$63,111,3)</f>
        <v>023</v>
      </c>
      <c r="C108" s="38"/>
      <c r="D108" s="38"/>
      <c r="E108" s="39" t="s">
        <v>498</v>
      </c>
      <c r="F108" s="36" t="str">
        <f>MIDB($E$63,111,3)</f>
        <v>023</v>
      </c>
      <c r="G108" s="39"/>
      <c r="H108" s="39"/>
    </row>
    <row r="109" spans="1:8">
      <c r="A109" s="38" t="s">
        <v>499</v>
      </c>
      <c r="B109" s="38"/>
      <c r="C109" s="38"/>
      <c r="D109" s="38"/>
      <c r="E109" s="39" t="s">
        <v>499</v>
      </c>
      <c r="F109" s="39"/>
      <c r="G109" s="39"/>
      <c r="H109" s="39"/>
    </row>
    <row r="110" spans="1:8">
      <c r="A110" s="38" t="s">
        <v>500</v>
      </c>
      <c r="B110" s="35" t="str">
        <f>MIDB($A$63,114,1)</f>
        <v>0</v>
      </c>
      <c r="C110" s="38"/>
      <c r="D110" s="38"/>
      <c r="E110" s="39" t="s">
        <v>500</v>
      </c>
      <c r="F110" s="36" t="str">
        <f>MIDB($E$63,114,1)</f>
        <v>0</v>
      </c>
      <c r="G110" s="39"/>
      <c r="H110" s="39"/>
    </row>
    <row r="111" spans="1:8">
      <c r="A111" s="38" t="s">
        <v>501</v>
      </c>
      <c r="B111" s="35" t="str">
        <f>MIDB($A$63,115,1)</f>
        <v>0</v>
      </c>
      <c r="C111" s="38"/>
      <c r="D111" s="38"/>
      <c r="E111" s="39" t="s">
        <v>501</v>
      </c>
      <c r="F111" s="36" t="str">
        <f>MIDB($E$63,115,1)</f>
        <v>0</v>
      </c>
      <c r="G111" s="39"/>
      <c r="H111" s="39"/>
    </row>
    <row r="112" spans="1:8">
      <c r="A112" s="38" t="s">
        <v>502</v>
      </c>
      <c r="B112" s="35" t="str">
        <f>MIDB($A$63,116,1)</f>
        <v> </v>
      </c>
      <c r="C112" s="38"/>
      <c r="D112" s="38"/>
      <c r="E112" s="39" t="s">
        <v>502</v>
      </c>
      <c r="F112" s="36" t="str">
        <f>MIDB($E$63,116,1)</f>
        <v> </v>
      </c>
      <c r="G112" s="39"/>
      <c r="H112" s="39"/>
    </row>
    <row r="113" spans="1:8">
      <c r="A113" s="38" t="s">
        <v>503</v>
      </c>
      <c r="B113" s="35" t="str">
        <f>MIDB($A$63,117,1)</f>
        <v> </v>
      </c>
      <c r="C113" s="38"/>
      <c r="D113" s="38"/>
      <c r="E113" s="39" t="s">
        <v>503</v>
      </c>
      <c r="F113" s="36" t="str">
        <f>MIDB($E$63,117,1)</f>
        <v> </v>
      </c>
      <c r="G113" s="39"/>
      <c r="H113" s="39"/>
    </row>
    <row r="114" spans="1:8">
      <c r="A114" s="38" t="s">
        <v>504</v>
      </c>
      <c r="B114" s="35" t="str">
        <f>MIDB($A$63,118,1)</f>
        <v> </v>
      </c>
      <c r="C114" s="38"/>
      <c r="D114" s="38"/>
      <c r="E114" s="39" t="s">
        <v>504</v>
      </c>
      <c r="F114" s="36" t="str">
        <f>MIDB($E$63,118,1)</f>
        <v> </v>
      </c>
      <c r="G114" s="39"/>
      <c r="H114" s="39"/>
    </row>
    <row r="115" spans="1:8">
      <c r="A115" s="38" t="s">
        <v>505</v>
      </c>
      <c r="B115" s="35" t="str">
        <f>MIDB($A$63,119,1)</f>
        <v>0</v>
      </c>
      <c r="C115" s="38"/>
      <c r="D115" s="38"/>
      <c r="E115" s="39" t="s">
        <v>505</v>
      </c>
      <c r="F115" s="36" t="str">
        <f>MIDB($E$63,119,1)</f>
        <v>0</v>
      </c>
      <c r="G115" s="39"/>
      <c r="H115" s="39"/>
    </row>
    <row r="116" spans="1:8">
      <c r="A116" s="38" t="s">
        <v>491</v>
      </c>
      <c r="B116" s="38"/>
      <c r="C116" s="38"/>
      <c r="D116" s="38"/>
      <c r="E116" s="39" t="s">
        <v>491</v>
      </c>
      <c r="F116" s="39"/>
      <c r="G116" s="39"/>
      <c r="H116" s="39"/>
    </row>
    <row r="117" spans="1:8">
      <c r="A117" s="38" t="s">
        <v>506</v>
      </c>
      <c r="B117" s="35" t="str">
        <f>MIDB($A$63,120,3)</f>
        <v>001</v>
      </c>
      <c r="C117" s="38"/>
      <c r="D117" s="38"/>
      <c r="E117" s="39" t="s">
        <v>506</v>
      </c>
      <c r="F117" s="36" t="str">
        <f>MIDB($E$63,120,3)</f>
        <v>001</v>
      </c>
      <c r="G117" s="39"/>
      <c r="H117" s="39"/>
    </row>
    <row r="118" spans="1:8">
      <c r="A118" s="38" t="s">
        <v>507</v>
      </c>
      <c r="B118" s="35" t="str">
        <f>MIDB($A$63,123,28)</f>
        <v>                            </v>
      </c>
      <c r="C118" s="38"/>
      <c r="D118" s="38"/>
      <c r="E118" s="39" t="s">
        <v>507</v>
      </c>
      <c r="F118" s="36" t="str">
        <f>MIDB($E$63,123,28)</f>
        <v>                            </v>
      </c>
      <c r="G118" s="39"/>
      <c r="H118" s="39"/>
    </row>
    <row r="119" spans="1:8">
      <c r="A119" s="38" t="s">
        <v>488</v>
      </c>
      <c r="B119" s="38"/>
      <c r="C119" s="38"/>
      <c r="D119" s="38"/>
      <c r="E119" s="39" t="s">
        <v>488</v>
      </c>
      <c r="F119" s="39"/>
      <c r="G119" s="39"/>
      <c r="H119" s="39"/>
    </row>
    <row r="120" spans="1:8">
      <c r="A120" s="38" t="s">
        <v>508</v>
      </c>
      <c r="B120" s="38"/>
      <c r="C120" s="38"/>
      <c r="D120" s="38"/>
      <c r="E120" s="39" t="s">
        <v>508</v>
      </c>
      <c r="F120" s="39"/>
      <c r="G120" s="39"/>
      <c r="H120" s="39"/>
    </row>
  </sheetData>
  <mergeCells count="4">
    <mergeCell ref="A2:D2"/>
    <mergeCell ref="E2:H2"/>
    <mergeCell ref="A63:D63"/>
    <mergeCell ref="E63:H63"/>
  </mergeCells>
  <pageMargins left="0.751388888888889" right="0.751388888888889" top="1" bottom="1" header="0.507638888888889" footer="0.507638888888889"/>
  <pageSetup paperSize="9" scale="56" orientation="landscape" horizontalDpi="600"/>
  <headerFooter/>
  <rowBreaks count="1" manualBreakCount="1">
    <brk id="60" max="16383" man="1"/>
  </rowBreak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83"/>
  <sheetViews>
    <sheetView showGridLines="0" view="pageBreakPreview" zoomScale="70" zoomScaleNormal="70" zoomScaleSheetLayoutView="70" topLeftCell="B1" workbookViewId="0">
      <selection activeCell="Q35" sqref="Q35"/>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1065</v>
      </c>
    </row>
    <row r="3" ht="30.75" spans="1:7">
      <c r="A3" s="23" t="s">
        <v>1066</v>
      </c>
      <c r="G3" s="105" t="s">
        <v>969</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1067</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1068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1069</v>
      </c>
      <c r="D70" s="76" t="s">
        <v>366</v>
      </c>
      <c r="E70" s="76" t="s">
        <v>367</v>
      </c>
      <c r="F70" s="76" t="s">
        <v>368</v>
      </c>
      <c r="G70" s="77">
        <v>1</v>
      </c>
      <c r="H70" s="77">
        <v>0</v>
      </c>
      <c r="I70" s="76" t="s">
        <v>234</v>
      </c>
      <c r="J70" s="76" t="s">
        <v>369</v>
      </c>
      <c r="K70" s="76" t="s">
        <v>369</v>
      </c>
      <c r="L70" s="75">
        <v>44874</v>
      </c>
      <c r="M70" s="76" t="s">
        <v>1070</v>
      </c>
      <c r="N70" s="76" t="s">
        <v>366</v>
      </c>
      <c r="O70" s="77">
        <v>0</v>
      </c>
      <c r="P70" s="76" t="s">
        <v>748</v>
      </c>
      <c r="Q70" s="76" t="s">
        <v>749</v>
      </c>
      <c r="R70" s="77">
        <v>11</v>
      </c>
      <c r="S70" s="76" t="s">
        <v>750</v>
      </c>
      <c r="T70" s="77">
        <v>1</v>
      </c>
      <c r="U70" s="76" t="s">
        <v>368</v>
      </c>
      <c r="V70" s="76" t="s">
        <v>374</v>
      </c>
      <c r="W70" s="76" t="s">
        <v>234</v>
      </c>
      <c r="X70" s="76" t="s">
        <v>375</v>
      </c>
      <c r="Y70" s="76" t="s">
        <v>376</v>
      </c>
      <c r="Z70" s="76" t="s">
        <v>377</v>
      </c>
      <c r="AA70" s="76" t="s">
        <v>378</v>
      </c>
      <c r="AB70" s="77">
        <v>9000</v>
      </c>
      <c r="AC70" s="76" t="s">
        <v>379</v>
      </c>
      <c r="AD70" s="102">
        <v>44875.204849537</v>
      </c>
      <c r="AE70" s="76" t="s">
        <v>380</v>
      </c>
      <c r="AF70" s="76" t="s">
        <v>381</v>
      </c>
      <c r="AG70" s="76" t="s">
        <v>212</v>
      </c>
      <c r="AH70" s="76" t="s">
        <v>213</v>
      </c>
      <c r="AI70" s="76" t="s">
        <v>210</v>
      </c>
      <c r="AJ70" s="76" t="s">
        <v>366</v>
      </c>
      <c r="AK70" s="76" t="s">
        <v>382</v>
      </c>
      <c r="AL70" s="76" t="s">
        <v>366</v>
      </c>
      <c r="AM70" s="76" t="s">
        <v>233</v>
      </c>
      <c r="AN70" s="76" t="s">
        <v>366</v>
      </c>
      <c r="AO70" s="76" t="s">
        <v>379</v>
      </c>
      <c r="AP70" s="76" t="s">
        <v>379</v>
      </c>
      <c r="AQ70" s="76" t="s">
        <v>383</v>
      </c>
      <c r="AR70" s="76" t="s">
        <v>366</v>
      </c>
      <c r="AS70" s="76" t="s">
        <v>366</v>
      </c>
      <c r="AT70" s="77">
        <v>0</v>
      </c>
      <c r="AU70" s="76" t="s">
        <v>366</v>
      </c>
      <c r="AV70" s="76" t="s">
        <v>366</v>
      </c>
      <c r="AW70" s="76" t="s">
        <v>366</v>
      </c>
      <c r="AX70" s="76" t="s">
        <v>751</v>
      </c>
      <c r="AY70" s="76" t="s">
        <v>752</v>
      </c>
      <c r="AZ70" s="76" t="s">
        <v>232</v>
      </c>
      <c r="BA70" s="76" t="s">
        <v>379</v>
      </c>
      <c r="BB70" s="76" t="s">
        <v>382</v>
      </c>
      <c r="BC70" s="76" t="s">
        <v>753</v>
      </c>
      <c r="BD70" s="76" t="s">
        <v>382</v>
      </c>
      <c r="BE70" s="76" t="s">
        <v>387</v>
      </c>
      <c r="BF70" s="76" t="s">
        <v>387</v>
      </c>
      <c r="BG70" s="76" t="s">
        <v>240</v>
      </c>
      <c r="BH70" s="76" t="s">
        <v>234</v>
      </c>
      <c r="BI70" s="76" t="s">
        <v>234</v>
      </c>
      <c r="BJ70" s="76" t="s">
        <v>234</v>
      </c>
      <c r="BK70" s="76" t="s">
        <v>234</v>
      </c>
      <c r="BL70" s="76" t="s">
        <v>529</v>
      </c>
      <c r="BM70" s="76" t="s">
        <v>529</v>
      </c>
      <c r="BN70" s="76" t="s">
        <v>529</v>
      </c>
      <c r="BO70" s="76" t="s">
        <v>366</v>
      </c>
      <c r="BP70" s="76" t="s">
        <v>366</v>
      </c>
      <c r="BQ70" s="76" t="s">
        <v>366</v>
      </c>
      <c r="BR70" s="76" t="s">
        <v>388</v>
      </c>
      <c r="BS70" s="76" t="s">
        <v>382</v>
      </c>
      <c r="BT70" s="76" t="s">
        <v>388</v>
      </c>
      <c r="BU70" s="76" t="s">
        <v>382</v>
      </c>
      <c r="BV70" s="76" t="s">
        <v>523</v>
      </c>
      <c r="BW70" s="76" t="s">
        <v>382</v>
      </c>
      <c r="BX70" s="77">
        <v>1</v>
      </c>
      <c r="BY70" s="77">
        <v>999111</v>
      </c>
      <c r="BZ70" s="77">
        <v>0</v>
      </c>
      <c r="CA70" s="77">
        <v>18</v>
      </c>
      <c r="CB70" s="77">
        <v>7</v>
      </c>
      <c r="CC70" s="76" t="s">
        <v>977</v>
      </c>
      <c r="CD70" s="102">
        <v>45082.3918055556</v>
      </c>
      <c r="CE70" s="75" t="s">
        <v>389</v>
      </c>
      <c r="CF70" s="103">
        <v>45082.3895900116</v>
      </c>
      <c r="CG70" s="104">
        <v>0.389583333333333</v>
      </c>
      <c r="CH70" s="75" t="s">
        <v>389</v>
      </c>
      <c r="CI70" s="76" t="s">
        <v>390</v>
      </c>
      <c r="CJ70" s="76" t="s">
        <v>234</v>
      </c>
      <c r="CK70" s="76" t="s">
        <v>234</v>
      </c>
      <c r="CL70" s="76" t="s">
        <v>225</v>
      </c>
      <c r="CM70" s="76" t="s">
        <v>225</v>
      </c>
      <c r="CN70" s="76" t="s">
        <v>225</v>
      </c>
      <c r="CO70" s="76" t="s">
        <v>225</v>
      </c>
      <c r="CP70" s="76" t="s">
        <v>978</v>
      </c>
      <c r="CQ70" s="76" t="s">
        <v>225</v>
      </c>
      <c r="CR70" s="76" t="s">
        <v>225</v>
      </c>
      <c r="CS70" s="76" t="s">
        <v>225</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45082.3990445023</v>
      </c>
      <c r="DO70" s="103">
        <v>45082.3895900116</v>
      </c>
      <c r="DP70" s="76" t="s">
        <v>754</v>
      </c>
    </row>
    <row r="71" spans="1:120">
      <c r="A71" s="75">
        <v>44874</v>
      </c>
      <c r="B71" s="75">
        <v>44874</v>
      </c>
      <c r="C71" s="76" t="s">
        <v>1069</v>
      </c>
      <c r="D71" s="76" t="s">
        <v>366</v>
      </c>
      <c r="E71" s="76" t="s">
        <v>367</v>
      </c>
      <c r="F71" s="76" t="s">
        <v>393</v>
      </c>
      <c r="G71" s="77">
        <v>1</v>
      </c>
      <c r="H71" s="77">
        <v>0</v>
      </c>
      <c r="I71" s="76" t="s">
        <v>234</v>
      </c>
      <c r="J71" s="76" t="s">
        <v>369</v>
      </c>
      <c r="K71" s="76" t="s">
        <v>369</v>
      </c>
      <c r="L71" s="75">
        <v>44874</v>
      </c>
      <c r="M71" s="76" t="s">
        <v>1070</v>
      </c>
      <c r="N71" s="76" t="s">
        <v>366</v>
      </c>
      <c r="O71" s="77">
        <v>0</v>
      </c>
      <c r="P71" s="76" t="s">
        <v>748</v>
      </c>
      <c r="Q71" s="76" t="s">
        <v>749</v>
      </c>
      <c r="R71" s="77">
        <v>11</v>
      </c>
      <c r="S71" s="76" t="s">
        <v>750</v>
      </c>
      <c r="T71" s="77">
        <v>1</v>
      </c>
      <c r="U71" s="76" t="s">
        <v>393</v>
      </c>
      <c r="V71" s="76" t="s">
        <v>374</v>
      </c>
      <c r="W71" s="76" t="s">
        <v>234</v>
      </c>
      <c r="X71" s="76" t="s">
        <v>375</v>
      </c>
      <c r="Y71" s="76" t="s">
        <v>376</v>
      </c>
      <c r="Z71" s="76" t="s">
        <v>377</v>
      </c>
      <c r="AA71" s="76" t="s">
        <v>394</v>
      </c>
      <c r="AB71" s="77">
        <v>9000</v>
      </c>
      <c r="AC71" s="76" t="s">
        <v>379</v>
      </c>
      <c r="AD71" s="102">
        <v>44875.204849537</v>
      </c>
      <c r="AE71" s="76" t="s">
        <v>395</v>
      </c>
      <c r="AF71" s="76" t="s">
        <v>381</v>
      </c>
      <c r="AG71" s="76" t="s">
        <v>212</v>
      </c>
      <c r="AH71" s="76" t="s">
        <v>213</v>
      </c>
      <c r="AI71" s="76" t="s">
        <v>210</v>
      </c>
      <c r="AJ71" s="76" t="s">
        <v>366</v>
      </c>
      <c r="AK71" s="76" t="s">
        <v>382</v>
      </c>
      <c r="AL71" s="76" t="s">
        <v>366</v>
      </c>
      <c r="AM71" s="76" t="s">
        <v>233</v>
      </c>
      <c r="AN71" s="76" t="s">
        <v>366</v>
      </c>
      <c r="AO71" s="76" t="s">
        <v>379</v>
      </c>
      <c r="AP71" s="76" t="s">
        <v>379</v>
      </c>
      <c r="AQ71" s="76" t="s">
        <v>383</v>
      </c>
      <c r="AR71" s="76" t="s">
        <v>366</v>
      </c>
      <c r="AS71" s="76" t="s">
        <v>366</v>
      </c>
      <c r="AT71" s="77">
        <v>0</v>
      </c>
      <c r="AU71" s="76" t="s">
        <v>366</v>
      </c>
      <c r="AV71" s="76" t="s">
        <v>366</v>
      </c>
      <c r="AW71" s="76" t="s">
        <v>366</v>
      </c>
      <c r="AX71" s="76" t="s">
        <v>1071</v>
      </c>
      <c r="AY71" s="76" t="s">
        <v>1072</v>
      </c>
      <c r="AZ71" s="76" t="s">
        <v>232</v>
      </c>
      <c r="BA71" s="76" t="s">
        <v>379</v>
      </c>
      <c r="BB71" s="76" t="s">
        <v>382</v>
      </c>
      <c r="BC71" s="76" t="s">
        <v>1073</v>
      </c>
      <c r="BD71" s="76" t="s">
        <v>382</v>
      </c>
      <c r="BE71" s="76" t="s">
        <v>387</v>
      </c>
      <c r="BF71" s="76" t="s">
        <v>387</v>
      </c>
      <c r="BG71" s="76" t="s">
        <v>240</v>
      </c>
      <c r="BH71" s="76" t="s">
        <v>234</v>
      </c>
      <c r="BI71" s="76" t="s">
        <v>234</v>
      </c>
      <c r="BJ71" s="76" t="s">
        <v>234</v>
      </c>
      <c r="BK71" s="76" t="s">
        <v>234</v>
      </c>
      <c r="BL71" s="76" t="s">
        <v>529</v>
      </c>
      <c r="BM71" s="76" t="s">
        <v>529</v>
      </c>
      <c r="BN71" s="76" t="s">
        <v>529</v>
      </c>
      <c r="BO71" s="76" t="s">
        <v>366</v>
      </c>
      <c r="BP71" s="76" t="s">
        <v>366</v>
      </c>
      <c r="BQ71" s="76" t="s">
        <v>366</v>
      </c>
      <c r="BR71" s="76" t="s">
        <v>388</v>
      </c>
      <c r="BS71" s="76" t="s">
        <v>382</v>
      </c>
      <c r="BT71" s="76" t="s">
        <v>388</v>
      </c>
      <c r="BU71" s="76" t="s">
        <v>382</v>
      </c>
      <c r="BV71" s="76" t="s">
        <v>523</v>
      </c>
      <c r="BW71" s="76" t="s">
        <v>382</v>
      </c>
      <c r="BX71" s="77">
        <v>1</v>
      </c>
      <c r="BY71" s="77">
        <v>999111</v>
      </c>
      <c r="BZ71" s="77">
        <v>0</v>
      </c>
      <c r="CA71" s="77">
        <v>14</v>
      </c>
      <c r="CB71" s="77">
        <v>15</v>
      </c>
      <c r="CC71" s="76" t="s">
        <v>977</v>
      </c>
      <c r="CD71" s="102">
        <v>45082.3918055556</v>
      </c>
      <c r="CE71" s="75" t="s">
        <v>389</v>
      </c>
      <c r="CF71" s="103">
        <v>45082.38959</v>
      </c>
      <c r="CG71" s="104">
        <v>0.389583333333333</v>
      </c>
      <c r="CH71" s="75" t="s">
        <v>389</v>
      </c>
      <c r="CI71" s="76" t="s">
        <v>390</v>
      </c>
      <c r="CJ71" s="76" t="s">
        <v>234</v>
      </c>
      <c r="CK71" s="76" t="s">
        <v>234</v>
      </c>
      <c r="CL71" s="76" t="s">
        <v>225</v>
      </c>
      <c r="CM71" s="76" t="s">
        <v>225</v>
      </c>
      <c r="CN71" s="76" t="s">
        <v>225</v>
      </c>
      <c r="CO71" s="76" t="s">
        <v>225</v>
      </c>
      <c r="CP71" s="76" t="s">
        <v>978</v>
      </c>
      <c r="CQ71" s="76" t="s">
        <v>225</v>
      </c>
      <c r="CR71" s="76" t="s">
        <v>234</v>
      </c>
      <c r="CS71" s="76" t="s">
        <v>225</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45082.3990451273</v>
      </c>
      <c r="DO71" s="103">
        <v>45082.38959</v>
      </c>
      <c r="DP71" s="76" t="s">
        <v>1074</v>
      </c>
    </row>
    <row r="72" spans="1:120">
      <c r="A72" s="75">
        <v>44874</v>
      </c>
      <c r="B72" s="75">
        <v>44874</v>
      </c>
      <c r="C72" s="76" t="s">
        <v>1069</v>
      </c>
      <c r="D72" s="76" t="s">
        <v>366</v>
      </c>
      <c r="E72" s="76" t="s">
        <v>367</v>
      </c>
      <c r="F72" s="76" t="s">
        <v>401</v>
      </c>
      <c r="G72" s="77">
        <v>1</v>
      </c>
      <c r="H72" s="77">
        <v>0</v>
      </c>
      <c r="I72" s="76" t="s">
        <v>234</v>
      </c>
      <c r="J72" s="76" t="s">
        <v>369</v>
      </c>
      <c r="K72" s="76" t="s">
        <v>369</v>
      </c>
      <c r="L72" s="75">
        <v>44874</v>
      </c>
      <c r="M72" s="76" t="s">
        <v>1070</v>
      </c>
      <c r="N72" s="76" t="s">
        <v>366</v>
      </c>
      <c r="O72" s="77">
        <v>0</v>
      </c>
      <c r="P72" s="76" t="s">
        <v>748</v>
      </c>
      <c r="Q72" s="76" t="s">
        <v>749</v>
      </c>
      <c r="R72" s="77">
        <v>11</v>
      </c>
      <c r="S72" s="76" t="s">
        <v>750</v>
      </c>
      <c r="T72" s="77">
        <v>1</v>
      </c>
      <c r="U72" s="76" t="s">
        <v>401</v>
      </c>
      <c r="V72" s="76" t="s">
        <v>374</v>
      </c>
      <c r="W72" s="76" t="s">
        <v>234</v>
      </c>
      <c r="X72" s="76" t="s">
        <v>375</v>
      </c>
      <c r="Y72" s="76" t="s">
        <v>376</v>
      </c>
      <c r="Z72" s="76" t="s">
        <v>377</v>
      </c>
      <c r="AA72" s="76" t="s">
        <v>402</v>
      </c>
      <c r="AB72" s="77">
        <v>9000</v>
      </c>
      <c r="AC72" s="76" t="s">
        <v>379</v>
      </c>
      <c r="AD72" s="102">
        <v>44875.204849537</v>
      </c>
      <c r="AE72" s="76" t="s">
        <v>403</v>
      </c>
      <c r="AF72" s="76" t="s">
        <v>381</v>
      </c>
      <c r="AG72" s="76" t="s">
        <v>212</v>
      </c>
      <c r="AH72" s="76" t="s">
        <v>213</v>
      </c>
      <c r="AI72" s="76" t="s">
        <v>404</v>
      </c>
      <c r="AJ72" s="76" t="s">
        <v>366</v>
      </c>
      <c r="AK72" s="76" t="s">
        <v>382</v>
      </c>
      <c r="AL72" s="76" t="s">
        <v>366</v>
      </c>
      <c r="AM72" s="76" t="s">
        <v>233</v>
      </c>
      <c r="AN72" s="76" t="s">
        <v>366</v>
      </c>
      <c r="AO72" s="76" t="s">
        <v>379</v>
      </c>
      <c r="AP72" s="76" t="s">
        <v>379</v>
      </c>
      <c r="AQ72" s="76" t="s">
        <v>383</v>
      </c>
      <c r="AR72" s="76" t="s">
        <v>366</v>
      </c>
      <c r="AS72" s="76" t="s">
        <v>366</v>
      </c>
      <c r="AT72" s="77">
        <v>0</v>
      </c>
      <c r="AU72" s="76" t="s">
        <v>366</v>
      </c>
      <c r="AV72" s="76" t="s">
        <v>366</v>
      </c>
      <c r="AW72" s="76" t="s">
        <v>366</v>
      </c>
      <c r="AX72" s="76" t="s">
        <v>759</v>
      </c>
      <c r="AY72" s="76" t="s">
        <v>760</v>
      </c>
      <c r="AZ72" s="76" t="s">
        <v>232</v>
      </c>
      <c r="BA72" s="76" t="s">
        <v>379</v>
      </c>
      <c r="BB72" s="76" t="s">
        <v>382</v>
      </c>
      <c r="BC72" s="76" t="s">
        <v>761</v>
      </c>
      <c r="BD72" s="76" t="s">
        <v>382</v>
      </c>
      <c r="BE72" s="76" t="s">
        <v>387</v>
      </c>
      <c r="BF72" s="76" t="s">
        <v>387</v>
      </c>
      <c r="BG72" s="76" t="s">
        <v>240</v>
      </c>
      <c r="BH72" s="76" t="s">
        <v>234</v>
      </c>
      <c r="BI72" s="76" t="s">
        <v>234</v>
      </c>
      <c r="BJ72" s="76" t="s">
        <v>234</v>
      </c>
      <c r="BK72" s="76" t="s">
        <v>234</v>
      </c>
      <c r="BL72" s="76" t="s">
        <v>399</v>
      </c>
      <c r="BM72" s="76" t="s">
        <v>399</v>
      </c>
      <c r="BN72" s="76" t="s">
        <v>399</v>
      </c>
      <c r="BO72" s="76" t="s">
        <v>366</v>
      </c>
      <c r="BP72" s="76" t="s">
        <v>366</v>
      </c>
      <c r="BQ72" s="76" t="s">
        <v>366</v>
      </c>
      <c r="BR72" s="76" t="s">
        <v>388</v>
      </c>
      <c r="BS72" s="76" t="s">
        <v>382</v>
      </c>
      <c r="BT72" s="76" t="s">
        <v>388</v>
      </c>
      <c r="BU72" s="76" t="s">
        <v>382</v>
      </c>
      <c r="BV72" s="76" t="s">
        <v>523</v>
      </c>
      <c r="BW72" s="76" t="s">
        <v>382</v>
      </c>
      <c r="BX72" s="77">
        <v>1</v>
      </c>
      <c r="BY72" s="77">
        <v>999111</v>
      </c>
      <c r="BZ72" s="77">
        <v>0</v>
      </c>
      <c r="CA72" s="77">
        <v>10</v>
      </c>
      <c r="CB72" s="77">
        <v>15</v>
      </c>
      <c r="CC72" s="76" t="s">
        <v>977</v>
      </c>
      <c r="CD72" s="102">
        <v>45082.3918055556</v>
      </c>
      <c r="CE72" s="75" t="s">
        <v>389</v>
      </c>
      <c r="CF72" s="103">
        <v>45082.38959</v>
      </c>
      <c r="CG72" s="104">
        <v>0.389583333333333</v>
      </c>
      <c r="CH72" s="75" t="s">
        <v>389</v>
      </c>
      <c r="CI72" s="76" t="s">
        <v>390</v>
      </c>
      <c r="CJ72" s="76" t="s">
        <v>234</v>
      </c>
      <c r="CK72" s="76" t="s">
        <v>234</v>
      </c>
      <c r="CL72" s="76" t="s">
        <v>225</v>
      </c>
      <c r="CM72" s="76" t="s">
        <v>225</v>
      </c>
      <c r="CN72" s="76" t="s">
        <v>225</v>
      </c>
      <c r="CO72" s="76" t="s">
        <v>225</v>
      </c>
      <c r="CP72" s="76" t="s">
        <v>978</v>
      </c>
      <c r="CQ72" s="76" t="s">
        <v>225</v>
      </c>
      <c r="CR72" s="76" t="s">
        <v>225</v>
      </c>
      <c r="CS72" s="76" t="s">
        <v>225</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45082.3990447917</v>
      </c>
      <c r="DO72" s="103">
        <v>45082.38959</v>
      </c>
      <c r="DP72" s="76" t="s">
        <v>762</v>
      </c>
    </row>
    <row r="73" spans="1:120">
      <c r="A73" s="75">
        <v>44874</v>
      </c>
      <c r="B73" s="75">
        <v>44874</v>
      </c>
      <c r="C73" s="76" t="s">
        <v>1069</v>
      </c>
      <c r="D73" s="76" t="s">
        <v>366</v>
      </c>
      <c r="E73" s="76" t="s">
        <v>367</v>
      </c>
      <c r="F73" s="76" t="s">
        <v>239</v>
      </c>
      <c r="G73" s="77">
        <v>1</v>
      </c>
      <c r="H73" s="77">
        <v>0</v>
      </c>
      <c r="I73" s="76" t="s">
        <v>234</v>
      </c>
      <c r="J73" s="76" t="s">
        <v>369</v>
      </c>
      <c r="K73" s="76" t="s">
        <v>369</v>
      </c>
      <c r="L73" s="75">
        <v>44874</v>
      </c>
      <c r="M73" s="76" t="s">
        <v>1070</v>
      </c>
      <c r="N73" s="76" t="s">
        <v>366</v>
      </c>
      <c r="O73" s="77">
        <v>0</v>
      </c>
      <c r="P73" s="76" t="s">
        <v>748</v>
      </c>
      <c r="Q73" s="76" t="s">
        <v>749</v>
      </c>
      <c r="R73" s="77">
        <v>11</v>
      </c>
      <c r="S73" s="76" t="s">
        <v>750</v>
      </c>
      <c r="T73" s="77">
        <v>1</v>
      </c>
      <c r="U73" s="76" t="s">
        <v>239</v>
      </c>
      <c r="V73" s="76" t="s">
        <v>374</v>
      </c>
      <c r="W73" s="76" t="s">
        <v>234</v>
      </c>
      <c r="X73" s="76" t="s">
        <v>375</v>
      </c>
      <c r="Y73" s="76" t="s">
        <v>376</v>
      </c>
      <c r="Z73" s="76" t="s">
        <v>377</v>
      </c>
      <c r="AA73" s="76" t="s">
        <v>409</v>
      </c>
      <c r="AB73" s="77">
        <v>9000</v>
      </c>
      <c r="AC73" s="76" t="s">
        <v>379</v>
      </c>
      <c r="AD73" s="102">
        <v>44875.204849537</v>
      </c>
      <c r="AE73" s="76" t="s">
        <v>410</v>
      </c>
      <c r="AF73" s="76" t="s">
        <v>381</v>
      </c>
      <c r="AG73" s="76" t="s">
        <v>212</v>
      </c>
      <c r="AH73" s="76" t="s">
        <v>213</v>
      </c>
      <c r="AI73" s="76" t="s">
        <v>210</v>
      </c>
      <c r="AJ73" s="76" t="s">
        <v>366</v>
      </c>
      <c r="AK73" s="76" t="s">
        <v>382</v>
      </c>
      <c r="AL73" s="76" t="s">
        <v>366</v>
      </c>
      <c r="AM73" s="76" t="s">
        <v>233</v>
      </c>
      <c r="AN73" s="76" t="s">
        <v>366</v>
      </c>
      <c r="AO73" s="76" t="s">
        <v>379</v>
      </c>
      <c r="AP73" s="76" t="s">
        <v>379</v>
      </c>
      <c r="AQ73" s="76" t="s">
        <v>411</v>
      </c>
      <c r="AR73" s="76" t="s">
        <v>366</v>
      </c>
      <c r="AS73" s="76" t="s">
        <v>366</v>
      </c>
      <c r="AT73" s="77">
        <v>0</v>
      </c>
      <c r="AU73" s="76" t="s">
        <v>366</v>
      </c>
      <c r="AV73" s="76" t="s">
        <v>366</v>
      </c>
      <c r="AW73" s="76" t="s">
        <v>366</v>
      </c>
      <c r="AX73" s="76" t="s">
        <v>988</v>
      </c>
      <c r="AY73" s="76" t="s">
        <v>989</v>
      </c>
      <c r="AZ73" s="76" t="s">
        <v>990</v>
      </c>
      <c r="BA73" s="76" t="s">
        <v>388</v>
      </c>
      <c r="BB73" s="76" t="s">
        <v>382</v>
      </c>
      <c r="BC73" s="76" t="s">
        <v>991</v>
      </c>
      <c r="BD73" s="76" t="s">
        <v>382</v>
      </c>
      <c r="BE73" s="76" t="s">
        <v>387</v>
      </c>
      <c r="BF73" s="76" t="s">
        <v>387</v>
      </c>
      <c r="BG73" s="76" t="s">
        <v>240</v>
      </c>
      <c r="BH73" s="76" t="s">
        <v>234</v>
      </c>
      <c r="BI73" s="76" t="s">
        <v>234</v>
      </c>
      <c r="BJ73" s="76" t="s">
        <v>234</v>
      </c>
      <c r="BK73" s="76" t="s">
        <v>234</v>
      </c>
      <c r="BL73" s="76" t="s">
        <v>366</v>
      </c>
      <c r="BM73" s="76" t="s">
        <v>366</v>
      </c>
      <c r="BN73" s="76" t="s">
        <v>366</v>
      </c>
      <c r="BO73" s="76" t="s">
        <v>366</v>
      </c>
      <c r="BP73" s="76" t="s">
        <v>366</v>
      </c>
      <c r="BQ73" s="76" t="s">
        <v>366</v>
      </c>
      <c r="BR73" s="76" t="s">
        <v>388</v>
      </c>
      <c r="BS73" s="76" t="s">
        <v>382</v>
      </c>
      <c r="BT73" s="76" t="s">
        <v>388</v>
      </c>
      <c r="BU73" s="76" t="s">
        <v>382</v>
      </c>
      <c r="BV73" s="76" t="s">
        <v>523</v>
      </c>
      <c r="BW73" s="76" t="s">
        <v>382</v>
      </c>
      <c r="BX73" s="77">
        <v>1</v>
      </c>
      <c r="BY73" s="77">
        <v>999111</v>
      </c>
      <c r="BZ73" s="77">
        <v>0</v>
      </c>
      <c r="CA73" s="77">
        <v>18</v>
      </c>
      <c r="CB73" s="77">
        <v>7</v>
      </c>
      <c r="CC73" s="76" t="s">
        <v>977</v>
      </c>
      <c r="CD73" s="102">
        <v>45082.3918055556</v>
      </c>
      <c r="CE73" s="75" t="s">
        <v>389</v>
      </c>
      <c r="CF73" s="103">
        <v>45082.3895900116</v>
      </c>
      <c r="CG73" s="104">
        <v>0.389583333333333</v>
      </c>
      <c r="CH73" s="75" t="s">
        <v>389</v>
      </c>
      <c r="CI73" s="76" t="s">
        <v>390</v>
      </c>
      <c r="CJ73" s="76" t="s">
        <v>234</v>
      </c>
      <c r="CK73" s="76" t="s">
        <v>234</v>
      </c>
      <c r="CL73" s="76" t="s">
        <v>225</v>
      </c>
      <c r="CM73" s="76" t="s">
        <v>225</v>
      </c>
      <c r="CN73" s="76" t="s">
        <v>225</v>
      </c>
      <c r="CO73" s="76" t="s">
        <v>225</v>
      </c>
      <c r="CP73" s="76" t="s">
        <v>978</v>
      </c>
      <c r="CQ73" s="76" t="s">
        <v>225</v>
      </c>
      <c r="CR73" s="76" t="s">
        <v>234</v>
      </c>
      <c r="CS73" s="76" t="s">
        <v>225</v>
      </c>
      <c r="CT73" s="76" t="s">
        <v>234</v>
      </c>
      <c r="CU73" s="76" t="s">
        <v>225</v>
      </c>
      <c r="CV73" s="76" t="s">
        <v>234</v>
      </c>
      <c r="CW73" s="76" t="s">
        <v>234</v>
      </c>
      <c r="CX73" s="76" t="s">
        <v>234</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45082.3990453935</v>
      </c>
      <c r="DO73" s="103">
        <v>45082.3895900116</v>
      </c>
      <c r="DP73" s="76" t="s">
        <v>992</v>
      </c>
    </row>
    <row r="74" spans="1:122">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4"/>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4"/>
      <c r="CE74" s="51"/>
      <c r="CF74" s="70"/>
      <c r="CG74" s="71"/>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0"/>
      <c r="DO74" s="70"/>
      <c r="DP74" s="52"/>
      <c r="DQ74" s="74"/>
      <c r="DR74" s="74"/>
    </row>
    <row r="75" s="41" customFormat="1" spans="1:122">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row>
    <row r="76" s="41" customFormat="1" ht="30.75" spans="1:1">
      <c r="A76" s="23" t="s">
        <v>1075</v>
      </c>
    </row>
    <row r="77" s="41" customFormat="1"/>
    <row r="78" s="41" customFormat="1" spans="1:2">
      <c r="A78" s="40" t="s">
        <v>1076</v>
      </c>
      <c r="B78" s="40"/>
    </row>
    <row r="79" s="41" customFormat="1" spans="1:37">
      <c r="A79" s="40"/>
      <c r="B79" s="40" t="s">
        <v>1077</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row>
    <row r="80" s="41" customFormat="1" spans="2:7">
      <c r="B80" s="55"/>
      <c r="C80" s="56"/>
      <c r="D80" s="56"/>
      <c r="E80" s="56"/>
      <c r="F80" s="56"/>
      <c r="G80" s="56"/>
    </row>
    <row r="81" s="41" customFormat="1"/>
    <row r="82" spans="1:122">
      <c r="A82" s="51"/>
      <c r="B82" s="51"/>
      <c r="C82" s="52"/>
      <c r="D82" s="52"/>
      <c r="E82" s="52"/>
      <c r="F82" s="52"/>
      <c r="G82" s="53"/>
      <c r="H82" s="53"/>
      <c r="I82" s="52"/>
      <c r="J82" s="52"/>
      <c r="K82" s="52"/>
      <c r="L82" s="51"/>
      <c r="M82" s="52"/>
      <c r="N82" s="52"/>
      <c r="O82" s="53"/>
      <c r="P82" s="52"/>
      <c r="Q82" s="52"/>
      <c r="R82" s="53"/>
      <c r="S82" s="52"/>
      <c r="T82" s="53"/>
      <c r="U82" s="52"/>
      <c r="V82" s="52"/>
      <c r="W82" s="52"/>
      <c r="X82" s="52"/>
      <c r="Y82" s="52"/>
      <c r="Z82" s="52"/>
      <c r="AA82" s="52"/>
      <c r="AB82" s="53"/>
      <c r="AC82" s="52"/>
      <c r="AD82" s="64"/>
      <c r="AE82" s="52"/>
      <c r="AF82" s="52"/>
      <c r="AG82" s="52"/>
      <c r="AH82" s="52"/>
      <c r="AI82" s="52"/>
      <c r="AJ82" s="52"/>
      <c r="AK82" s="52"/>
      <c r="AL82" s="52"/>
      <c r="AM82" s="52"/>
      <c r="AN82" s="52"/>
      <c r="AO82" s="52"/>
      <c r="AP82" s="52"/>
      <c r="AQ82" s="52"/>
      <c r="AR82" s="52"/>
      <c r="AS82" s="52"/>
      <c r="AT82" s="53"/>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3"/>
      <c r="BY82" s="53"/>
      <c r="BZ82" s="53"/>
      <c r="CA82" s="53"/>
      <c r="CB82" s="53"/>
      <c r="CC82" s="52"/>
      <c r="CD82" s="64"/>
      <c r="CE82" s="51"/>
      <c r="CF82" s="70"/>
      <c r="CG82" s="71"/>
      <c r="CH82" s="51"/>
      <c r="CI82" s="52"/>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70"/>
      <c r="DO82" s="70"/>
      <c r="DP82" s="52"/>
      <c r="DQ82" s="74"/>
      <c r="DR82" s="74"/>
    </row>
    <row r="83" spans="1:122">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row>
  </sheetData>
  <pageMargins left="0.751388888888889" right="0.751388888888889" top="1" bottom="1" header="0.507638888888889" footer="0.507638888888889"/>
  <pageSetup paperSize="9" scale="40" orientation="landscape" horizontalDpi="600"/>
  <headerFooter/>
  <rowBreaks count="1" manualBreakCount="1">
    <brk id="63" max="16" man="1"/>
  </rowBreaks>
  <colBreaks count="1" manualBreakCount="1">
    <brk id="17" max="65199" man="1"/>
  </colBreaks>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96"/>
  <sheetViews>
    <sheetView showGridLines="0" view="pageBreakPreview" zoomScale="70" zoomScaleNormal="70" zoomScaleSheetLayoutView="70" workbookViewId="0">
      <selection activeCell="A131" sqref="A13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1078</v>
      </c>
    </row>
    <row r="3" ht="30.75" spans="1:1">
      <c r="A3" s="23" t="s">
        <v>1079</v>
      </c>
    </row>
    <row r="5" ht="18.75" spans="1:1">
      <c r="A5" s="42"/>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ht="30.75" spans="1:122">
      <c r="A66" s="23" t="s">
        <v>1080</v>
      </c>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c r="CB66" s="43"/>
      <c r="CC66" s="43"/>
      <c r="CD66" s="43"/>
      <c r="CE66" s="43"/>
      <c r="CF66" s="43"/>
      <c r="CG66" s="43"/>
      <c r="CH66" s="43"/>
      <c r="CI66" s="43"/>
      <c r="CJ66" s="43"/>
      <c r="CK66" s="43"/>
      <c r="CL66" s="43"/>
      <c r="CM66" s="43"/>
      <c r="CN66" s="43"/>
      <c r="CO66" s="43"/>
      <c r="CP66" s="43"/>
      <c r="CQ66" s="43"/>
      <c r="CR66" s="43"/>
      <c r="CS66" s="43"/>
      <c r="CT66" s="43"/>
      <c r="CU66" s="43"/>
      <c r="CV66" s="43"/>
      <c r="CW66" s="43"/>
      <c r="CX66" s="43"/>
      <c r="CY66" s="43"/>
      <c r="CZ66" s="43"/>
      <c r="DA66" s="43"/>
      <c r="DB66" s="43"/>
      <c r="DC66" s="43"/>
      <c r="DD66" s="43"/>
      <c r="DE66" s="43"/>
      <c r="DF66" s="43"/>
      <c r="DG66" s="43"/>
      <c r="DH66" s="43"/>
      <c r="DI66" s="43"/>
      <c r="DJ66" s="43"/>
      <c r="DK66" s="43"/>
      <c r="DL66" s="43"/>
      <c r="DM66" s="43"/>
      <c r="DN66" s="43"/>
      <c r="DO66" s="43"/>
      <c r="DP66" s="43"/>
      <c r="DQ66" s="43"/>
      <c r="DR66" s="43"/>
    </row>
    <row r="67" spans="1:122">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c r="CB67" s="43"/>
      <c r="CC67" s="43"/>
      <c r="CD67" s="43"/>
      <c r="CE67" s="43"/>
      <c r="CF67" s="43"/>
      <c r="CG67" s="43"/>
      <c r="CH67" s="43"/>
      <c r="CI67" s="43"/>
      <c r="CJ67" s="43"/>
      <c r="CK67" s="43"/>
      <c r="CL67" s="43"/>
      <c r="CM67" s="43"/>
      <c r="CN67" s="43"/>
      <c r="CO67" s="43"/>
      <c r="CP67" s="43"/>
      <c r="CQ67" s="43"/>
      <c r="CR67" s="43"/>
      <c r="CS67" s="43"/>
      <c r="CT67" s="43"/>
      <c r="CU67" s="43"/>
      <c r="CV67" s="43"/>
      <c r="CW67" s="43"/>
      <c r="CX67" s="43"/>
      <c r="CY67" s="43"/>
      <c r="CZ67" s="43"/>
      <c r="DA67" s="43"/>
      <c r="DB67" s="43"/>
      <c r="DC67" s="43"/>
      <c r="DD67" s="43"/>
      <c r="DE67" s="43"/>
      <c r="DF67" s="43"/>
      <c r="DG67" s="43"/>
      <c r="DH67" s="43"/>
      <c r="DI67" s="43"/>
      <c r="DJ67" s="43"/>
      <c r="DK67" s="43"/>
      <c r="DL67" s="43"/>
      <c r="DM67" s="43"/>
      <c r="DN67" s="43"/>
      <c r="DO67" s="43"/>
      <c r="DP67" s="43"/>
      <c r="DQ67" s="43"/>
      <c r="DR67" s="43"/>
    </row>
    <row r="68" spans="1:1">
      <c r="A68" s="41" t="s">
        <v>247</v>
      </c>
    </row>
    <row r="69" spans="1:1">
      <c r="A69" s="41" t="s">
        <v>1068</v>
      </c>
    </row>
    <row r="70" spans="1:120">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ht="27" spans="1:120">
      <c r="A71" s="44" t="s">
        <v>249</v>
      </c>
      <c r="B71" s="44" t="s">
        <v>250</v>
      </c>
      <c r="C71" s="44" t="s">
        <v>251</v>
      </c>
      <c r="D71" s="44" t="s">
        <v>252</v>
      </c>
      <c r="E71" s="44" t="s">
        <v>253</v>
      </c>
      <c r="F71" s="44" t="s">
        <v>156</v>
      </c>
      <c r="G71" s="44" t="s">
        <v>254</v>
      </c>
      <c r="H71" s="44" t="s">
        <v>255</v>
      </c>
      <c r="I71" s="44" t="s">
        <v>256</v>
      </c>
      <c r="J71" s="44" t="s">
        <v>257</v>
      </c>
      <c r="K71" s="44" t="s">
        <v>258</v>
      </c>
      <c r="L71" s="44" t="s">
        <v>259</v>
      </c>
      <c r="M71" s="44" t="s">
        <v>260</v>
      </c>
      <c r="N71" s="44" t="s">
        <v>261</v>
      </c>
      <c r="O71" s="44" t="s">
        <v>262</v>
      </c>
      <c r="P71" s="44" t="s">
        <v>263</v>
      </c>
      <c r="Q71" s="44" t="s">
        <v>264</v>
      </c>
      <c r="R71" s="44" t="s">
        <v>265</v>
      </c>
      <c r="S71" s="44" t="s">
        <v>266</v>
      </c>
      <c r="T71" s="44" t="s">
        <v>267</v>
      </c>
      <c r="U71" s="44" t="s">
        <v>268</v>
      </c>
      <c r="V71" s="44" t="s">
        <v>269</v>
      </c>
      <c r="W71" s="44" t="s">
        <v>270</v>
      </c>
      <c r="X71" s="44" t="s">
        <v>271</v>
      </c>
      <c r="Y71" s="44" t="s">
        <v>272</v>
      </c>
      <c r="Z71" s="44" t="s">
        <v>273</v>
      </c>
      <c r="AA71" s="44" t="s">
        <v>274</v>
      </c>
      <c r="AB71" s="44" t="s">
        <v>275</v>
      </c>
      <c r="AC71" s="44" t="s">
        <v>276</v>
      </c>
      <c r="AD71" s="44" t="s">
        <v>277</v>
      </c>
      <c r="AE71" s="44" t="s">
        <v>278</v>
      </c>
      <c r="AF71" s="44" t="s">
        <v>279</v>
      </c>
      <c r="AG71" s="44" t="s">
        <v>159</v>
      </c>
      <c r="AH71" s="44" t="s">
        <v>280</v>
      </c>
      <c r="AI71" s="44" t="s">
        <v>157</v>
      </c>
      <c r="AJ71" s="44" t="s">
        <v>281</v>
      </c>
      <c r="AK71" s="44" t="s">
        <v>282</v>
      </c>
      <c r="AL71" s="44" t="s">
        <v>283</v>
      </c>
      <c r="AM71" s="44" t="s">
        <v>284</v>
      </c>
      <c r="AN71" s="44" t="s">
        <v>285</v>
      </c>
      <c r="AO71" s="44" t="s">
        <v>286</v>
      </c>
      <c r="AP71" s="44" t="s">
        <v>287</v>
      </c>
      <c r="AQ71" s="44" t="s">
        <v>288</v>
      </c>
      <c r="AR71" s="44" t="s">
        <v>289</v>
      </c>
      <c r="AS71" s="44" t="s">
        <v>290</v>
      </c>
      <c r="AT71" s="44" t="s">
        <v>291</v>
      </c>
      <c r="AU71" s="44" t="s">
        <v>292</v>
      </c>
      <c r="AV71" s="44" t="s">
        <v>293</v>
      </c>
      <c r="AW71" s="44" t="s">
        <v>294</v>
      </c>
      <c r="AX71" s="44" t="s">
        <v>295</v>
      </c>
      <c r="AY71" s="44" t="s">
        <v>296</v>
      </c>
      <c r="AZ71" s="44" t="s">
        <v>297</v>
      </c>
      <c r="BA71" s="44" t="s">
        <v>298</v>
      </c>
      <c r="BB71" s="44" t="s">
        <v>299</v>
      </c>
      <c r="BC71" s="44" t="s">
        <v>300</v>
      </c>
      <c r="BD71" s="44" t="s">
        <v>301</v>
      </c>
      <c r="BE71" s="44" t="s">
        <v>302</v>
      </c>
      <c r="BF71" s="44" t="s">
        <v>303</v>
      </c>
      <c r="BG71" s="44" t="s">
        <v>304</v>
      </c>
      <c r="BH71" s="44" t="s">
        <v>305</v>
      </c>
      <c r="BI71" s="44" t="s">
        <v>306</v>
      </c>
      <c r="BJ71" s="44" t="s">
        <v>307</v>
      </c>
      <c r="BK71" s="44" t="s">
        <v>308</v>
      </c>
      <c r="BL71" s="44" t="s">
        <v>309</v>
      </c>
      <c r="BM71" s="44" t="s">
        <v>310</v>
      </c>
      <c r="BN71" s="44" t="s">
        <v>311</v>
      </c>
      <c r="BO71" s="44" t="s">
        <v>312</v>
      </c>
      <c r="BP71" s="44" t="s">
        <v>313</v>
      </c>
      <c r="BQ71" s="44" t="s">
        <v>314</v>
      </c>
      <c r="BR71" s="44" t="s">
        <v>315</v>
      </c>
      <c r="BS71" s="44" t="s">
        <v>316</v>
      </c>
      <c r="BT71" s="44" t="s">
        <v>317</v>
      </c>
      <c r="BU71" s="44" t="s">
        <v>318</v>
      </c>
      <c r="BV71" s="44" t="s">
        <v>319</v>
      </c>
      <c r="BW71" s="44" t="s">
        <v>320</v>
      </c>
      <c r="BX71" s="44" t="s">
        <v>321</v>
      </c>
      <c r="BY71" s="44" t="s">
        <v>322</v>
      </c>
      <c r="BZ71" s="44" t="s">
        <v>323</v>
      </c>
      <c r="CA71" s="44" t="s">
        <v>324</v>
      </c>
      <c r="CB71" s="44" t="s">
        <v>325</v>
      </c>
      <c r="CC71" s="44" t="s">
        <v>326</v>
      </c>
      <c r="CD71" s="44" t="s">
        <v>327</v>
      </c>
      <c r="CE71" s="44" t="s">
        <v>328</v>
      </c>
      <c r="CF71" s="44" t="s">
        <v>329</v>
      </c>
      <c r="CG71" s="44" t="s">
        <v>330</v>
      </c>
      <c r="CH71" s="44" t="s">
        <v>331</v>
      </c>
      <c r="CI71" s="44" t="s">
        <v>332</v>
      </c>
      <c r="CJ71" s="44" t="s">
        <v>333</v>
      </c>
      <c r="CK71" s="44" t="s">
        <v>334</v>
      </c>
      <c r="CL71" s="44" t="s">
        <v>335</v>
      </c>
      <c r="CM71" s="44" t="s">
        <v>336</v>
      </c>
      <c r="CN71" s="44" t="s">
        <v>337</v>
      </c>
      <c r="CO71" s="44" t="s">
        <v>338</v>
      </c>
      <c r="CP71" s="44" t="s">
        <v>339</v>
      </c>
      <c r="CQ71" s="44" t="s">
        <v>340</v>
      </c>
      <c r="CR71" s="44" t="s">
        <v>341</v>
      </c>
      <c r="CS71" s="44" t="s">
        <v>342</v>
      </c>
      <c r="CT71" s="44" t="s">
        <v>343</v>
      </c>
      <c r="CU71" s="44" t="s">
        <v>344</v>
      </c>
      <c r="CV71" s="44" t="s">
        <v>345</v>
      </c>
      <c r="CW71" s="44" t="s">
        <v>346</v>
      </c>
      <c r="CX71" s="44" t="s">
        <v>347</v>
      </c>
      <c r="CY71" s="44" t="s">
        <v>348</v>
      </c>
      <c r="CZ71" s="44" t="s">
        <v>349</v>
      </c>
      <c r="DA71" s="44" t="s">
        <v>350</v>
      </c>
      <c r="DB71" s="44" t="s">
        <v>351</v>
      </c>
      <c r="DC71" s="44" t="s">
        <v>352</v>
      </c>
      <c r="DD71" s="44" t="s">
        <v>353</v>
      </c>
      <c r="DE71" s="44" t="s">
        <v>354</v>
      </c>
      <c r="DF71" s="44" t="s">
        <v>355</v>
      </c>
      <c r="DG71" s="44" t="s">
        <v>356</v>
      </c>
      <c r="DH71" s="44" t="s">
        <v>357</v>
      </c>
      <c r="DI71" s="44" t="s">
        <v>358</v>
      </c>
      <c r="DJ71" s="44" t="s">
        <v>359</v>
      </c>
      <c r="DK71" s="44" t="s">
        <v>360</v>
      </c>
      <c r="DL71" s="44" t="s">
        <v>361</v>
      </c>
      <c r="DM71" s="44" t="s">
        <v>362</v>
      </c>
      <c r="DN71" s="44" t="s">
        <v>208</v>
      </c>
      <c r="DO71" s="44" t="s">
        <v>363</v>
      </c>
      <c r="DP71" s="44" t="s">
        <v>364</v>
      </c>
    </row>
    <row r="72" spans="1:120">
      <c r="A72" s="45">
        <v>44874</v>
      </c>
      <c r="B72" s="45">
        <v>44874</v>
      </c>
      <c r="C72" s="46" t="s">
        <v>1069</v>
      </c>
      <c r="D72" s="46" t="s">
        <v>366</v>
      </c>
      <c r="E72" s="46" t="s">
        <v>367</v>
      </c>
      <c r="F72" s="46" t="s">
        <v>368</v>
      </c>
      <c r="G72" s="47">
        <v>1</v>
      </c>
      <c r="H72" s="47">
        <v>0</v>
      </c>
      <c r="I72" s="46" t="s">
        <v>234</v>
      </c>
      <c r="J72" s="46" t="s">
        <v>369</v>
      </c>
      <c r="K72" s="46" t="s">
        <v>369</v>
      </c>
      <c r="L72" s="45">
        <v>44874</v>
      </c>
      <c r="M72" s="46" t="s">
        <v>1070</v>
      </c>
      <c r="N72" s="46" t="s">
        <v>366</v>
      </c>
      <c r="O72" s="47">
        <v>0</v>
      </c>
      <c r="P72" s="46" t="s">
        <v>748</v>
      </c>
      <c r="Q72" s="46" t="s">
        <v>749</v>
      </c>
      <c r="R72" s="47">
        <v>11</v>
      </c>
      <c r="S72" s="46" t="s">
        <v>750</v>
      </c>
      <c r="T72" s="47">
        <v>1</v>
      </c>
      <c r="U72" s="46" t="s">
        <v>368</v>
      </c>
      <c r="V72" s="46" t="s">
        <v>374</v>
      </c>
      <c r="W72" s="46" t="s">
        <v>234</v>
      </c>
      <c r="X72" s="46" t="s">
        <v>375</v>
      </c>
      <c r="Y72" s="46" t="s">
        <v>376</v>
      </c>
      <c r="Z72" s="46" t="s">
        <v>377</v>
      </c>
      <c r="AA72" s="46" t="s">
        <v>378</v>
      </c>
      <c r="AB72" s="47">
        <v>9000</v>
      </c>
      <c r="AC72" s="46" t="s">
        <v>379</v>
      </c>
      <c r="AD72" s="62">
        <v>44875.204849537</v>
      </c>
      <c r="AE72" s="46" t="s">
        <v>380</v>
      </c>
      <c r="AF72" s="46" t="s">
        <v>381</v>
      </c>
      <c r="AG72" s="46" t="s">
        <v>212</v>
      </c>
      <c r="AH72" s="46" t="s">
        <v>213</v>
      </c>
      <c r="AI72" s="46" t="s">
        <v>210</v>
      </c>
      <c r="AJ72" s="46" t="s">
        <v>366</v>
      </c>
      <c r="AK72" s="46" t="s">
        <v>382</v>
      </c>
      <c r="AL72" s="46" t="s">
        <v>366</v>
      </c>
      <c r="AM72" s="46" t="s">
        <v>233</v>
      </c>
      <c r="AN72" s="46" t="s">
        <v>366</v>
      </c>
      <c r="AO72" s="46" t="s">
        <v>379</v>
      </c>
      <c r="AP72" s="46" t="s">
        <v>379</v>
      </c>
      <c r="AQ72" s="46" t="s">
        <v>383</v>
      </c>
      <c r="AR72" s="46" t="s">
        <v>366</v>
      </c>
      <c r="AS72" s="46" t="s">
        <v>366</v>
      </c>
      <c r="AT72" s="47">
        <v>0</v>
      </c>
      <c r="AU72" s="46" t="s">
        <v>366</v>
      </c>
      <c r="AV72" s="46" t="s">
        <v>366</v>
      </c>
      <c r="AW72" s="46" t="s">
        <v>366</v>
      </c>
      <c r="AX72" s="46" t="s">
        <v>751</v>
      </c>
      <c r="AY72" s="46" t="s">
        <v>752</v>
      </c>
      <c r="AZ72" s="46" t="s">
        <v>232</v>
      </c>
      <c r="BA72" s="46" t="s">
        <v>379</v>
      </c>
      <c r="BB72" s="46" t="s">
        <v>382</v>
      </c>
      <c r="BC72" s="46" t="s">
        <v>753</v>
      </c>
      <c r="BD72" s="46" t="s">
        <v>382</v>
      </c>
      <c r="BE72" s="46" t="s">
        <v>387</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388</v>
      </c>
      <c r="BS72" s="46" t="s">
        <v>382</v>
      </c>
      <c r="BT72" s="46" t="s">
        <v>388</v>
      </c>
      <c r="BU72" s="46" t="s">
        <v>382</v>
      </c>
      <c r="BV72" s="46" t="s">
        <v>523</v>
      </c>
      <c r="BW72" s="46" t="s">
        <v>382</v>
      </c>
      <c r="BX72" s="47">
        <v>17</v>
      </c>
      <c r="BY72" s="47">
        <v>999111</v>
      </c>
      <c r="BZ72" s="47">
        <v>0</v>
      </c>
      <c r="CA72" s="47">
        <v>39</v>
      </c>
      <c r="CB72" s="47">
        <v>13</v>
      </c>
      <c r="CC72" s="46" t="s">
        <v>219</v>
      </c>
      <c r="CD72" s="62">
        <v>45084.5236689815</v>
      </c>
      <c r="CE72" s="45" t="s">
        <v>389</v>
      </c>
      <c r="CF72" s="66">
        <v>45084.5207141782</v>
      </c>
      <c r="CG72" s="67">
        <v>0.520706018518518</v>
      </c>
      <c r="CH72" s="45" t="s">
        <v>389</v>
      </c>
      <c r="CI72" s="46" t="s">
        <v>390</v>
      </c>
      <c r="CJ72" s="46" t="s">
        <v>234</v>
      </c>
      <c r="CK72" s="46" t="s">
        <v>234</v>
      </c>
      <c r="CL72" s="46" t="s">
        <v>225</v>
      </c>
      <c r="CM72" s="46" t="s">
        <v>225</v>
      </c>
      <c r="CN72" s="46" t="s">
        <v>366</v>
      </c>
      <c r="CO72" s="46" t="s">
        <v>225</v>
      </c>
      <c r="CP72" s="46" t="s">
        <v>391</v>
      </c>
      <c r="CQ72" s="46" t="s">
        <v>225</v>
      </c>
      <c r="CR72" s="46" t="s">
        <v>225</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45084.5207141782</v>
      </c>
      <c r="DO72" s="66">
        <v>45084.5207141782</v>
      </c>
      <c r="DP72" s="46" t="s">
        <v>754</v>
      </c>
    </row>
    <row r="73" spans="1:120">
      <c r="A73" s="45">
        <v>44874</v>
      </c>
      <c r="B73" s="45">
        <v>44874</v>
      </c>
      <c r="C73" s="46" t="s">
        <v>1069</v>
      </c>
      <c r="D73" s="46" t="s">
        <v>366</v>
      </c>
      <c r="E73" s="46" t="s">
        <v>367</v>
      </c>
      <c r="F73" s="46" t="s">
        <v>393</v>
      </c>
      <c r="G73" s="47">
        <v>1</v>
      </c>
      <c r="H73" s="47">
        <v>0</v>
      </c>
      <c r="I73" s="46" t="s">
        <v>234</v>
      </c>
      <c r="J73" s="46" t="s">
        <v>369</v>
      </c>
      <c r="K73" s="46" t="s">
        <v>369</v>
      </c>
      <c r="L73" s="45">
        <v>44874</v>
      </c>
      <c r="M73" s="46" t="s">
        <v>1070</v>
      </c>
      <c r="N73" s="46" t="s">
        <v>366</v>
      </c>
      <c r="O73" s="47">
        <v>0</v>
      </c>
      <c r="P73" s="46" t="s">
        <v>748</v>
      </c>
      <c r="Q73" s="46" t="s">
        <v>749</v>
      </c>
      <c r="R73" s="47">
        <v>11</v>
      </c>
      <c r="S73" s="46" t="s">
        <v>750</v>
      </c>
      <c r="T73" s="47">
        <v>1</v>
      </c>
      <c r="U73" s="46" t="s">
        <v>393</v>
      </c>
      <c r="V73" s="46" t="s">
        <v>374</v>
      </c>
      <c r="W73" s="46" t="s">
        <v>234</v>
      </c>
      <c r="X73" s="46" t="s">
        <v>375</v>
      </c>
      <c r="Y73" s="46" t="s">
        <v>376</v>
      </c>
      <c r="Z73" s="46" t="s">
        <v>377</v>
      </c>
      <c r="AA73" s="46" t="s">
        <v>394</v>
      </c>
      <c r="AB73" s="47">
        <v>9000</v>
      </c>
      <c r="AC73" s="46" t="s">
        <v>379</v>
      </c>
      <c r="AD73" s="62">
        <v>44875.204849537</v>
      </c>
      <c r="AE73" s="46" t="s">
        <v>395</v>
      </c>
      <c r="AF73" s="46" t="s">
        <v>381</v>
      </c>
      <c r="AG73" s="46" t="s">
        <v>212</v>
      </c>
      <c r="AH73" s="46" t="s">
        <v>213</v>
      </c>
      <c r="AI73" s="46" t="s">
        <v>210</v>
      </c>
      <c r="AJ73" s="46" t="s">
        <v>366</v>
      </c>
      <c r="AK73" s="46" t="s">
        <v>382</v>
      </c>
      <c r="AL73" s="46" t="s">
        <v>366</v>
      </c>
      <c r="AM73" s="46" t="s">
        <v>233</v>
      </c>
      <c r="AN73" s="46" t="s">
        <v>366</v>
      </c>
      <c r="AO73" s="46" t="s">
        <v>379</v>
      </c>
      <c r="AP73" s="46" t="s">
        <v>379</v>
      </c>
      <c r="AQ73" s="46" t="s">
        <v>383</v>
      </c>
      <c r="AR73" s="46" t="s">
        <v>366</v>
      </c>
      <c r="AS73" s="46" t="s">
        <v>366</v>
      </c>
      <c r="AT73" s="47">
        <v>0</v>
      </c>
      <c r="AU73" s="46" t="s">
        <v>366</v>
      </c>
      <c r="AV73" s="46" t="s">
        <v>366</v>
      </c>
      <c r="AW73" s="46" t="s">
        <v>366</v>
      </c>
      <c r="AX73" s="46" t="s">
        <v>1071</v>
      </c>
      <c r="AY73" s="46" t="s">
        <v>1072</v>
      </c>
      <c r="AZ73" s="46" t="s">
        <v>232</v>
      </c>
      <c r="BA73" s="46" t="s">
        <v>379</v>
      </c>
      <c r="BB73" s="46" t="s">
        <v>382</v>
      </c>
      <c r="BC73" s="46" t="s">
        <v>1073</v>
      </c>
      <c r="BD73" s="46" t="s">
        <v>382</v>
      </c>
      <c r="BE73" s="46" t="s">
        <v>387</v>
      </c>
      <c r="BF73" s="46" t="s">
        <v>387</v>
      </c>
      <c r="BG73" s="46" t="s">
        <v>240</v>
      </c>
      <c r="BH73" s="46" t="s">
        <v>234</v>
      </c>
      <c r="BI73" s="46" t="s">
        <v>234</v>
      </c>
      <c r="BJ73" s="46" t="s">
        <v>234</v>
      </c>
      <c r="BK73" s="46" t="s">
        <v>234</v>
      </c>
      <c r="BL73" s="46" t="s">
        <v>529</v>
      </c>
      <c r="BM73" s="46" t="s">
        <v>529</v>
      </c>
      <c r="BN73" s="46" t="s">
        <v>529</v>
      </c>
      <c r="BO73" s="46" t="s">
        <v>366</v>
      </c>
      <c r="BP73" s="46" t="s">
        <v>366</v>
      </c>
      <c r="BQ73" s="46" t="s">
        <v>366</v>
      </c>
      <c r="BR73" s="46" t="s">
        <v>388</v>
      </c>
      <c r="BS73" s="46" t="s">
        <v>382</v>
      </c>
      <c r="BT73" s="46" t="s">
        <v>388</v>
      </c>
      <c r="BU73" s="46" t="s">
        <v>382</v>
      </c>
      <c r="BV73" s="46" t="s">
        <v>523</v>
      </c>
      <c r="BW73" s="46" t="s">
        <v>382</v>
      </c>
      <c r="BX73" s="47">
        <v>17</v>
      </c>
      <c r="BY73" s="47">
        <v>999111</v>
      </c>
      <c r="BZ73" s="47">
        <v>0</v>
      </c>
      <c r="CA73" s="47">
        <v>48</v>
      </c>
      <c r="CB73" s="47">
        <v>13</v>
      </c>
      <c r="CC73" s="46" t="s">
        <v>219</v>
      </c>
      <c r="CD73" s="62">
        <v>45084.5236689815</v>
      </c>
      <c r="CE73" s="45" t="s">
        <v>389</v>
      </c>
      <c r="CF73" s="66">
        <v>45084.5207141667</v>
      </c>
      <c r="CG73" s="67">
        <v>0.520706018518518</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225</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45084.5207141667</v>
      </c>
      <c r="DO73" s="66">
        <v>45084.5207141667</v>
      </c>
      <c r="DP73" s="46" t="s">
        <v>1074</v>
      </c>
    </row>
    <row r="74" spans="1:120">
      <c r="A74" s="45">
        <v>44874</v>
      </c>
      <c r="B74" s="45">
        <v>44874</v>
      </c>
      <c r="C74" s="46" t="s">
        <v>1069</v>
      </c>
      <c r="D74" s="46" t="s">
        <v>366</v>
      </c>
      <c r="E74" s="46" t="s">
        <v>367</v>
      </c>
      <c r="F74" s="46" t="s">
        <v>401</v>
      </c>
      <c r="G74" s="47">
        <v>1</v>
      </c>
      <c r="H74" s="47">
        <v>0</v>
      </c>
      <c r="I74" s="46" t="s">
        <v>234</v>
      </c>
      <c r="J74" s="46" t="s">
        <v>369</v>
      </c>
      <c r="K74" s="46" t="s">
        <v>369</v>
      </c>
      <c r="L74" s="45">
        <v>44874</v>
      </c>
      <c r="M74" s="46" t="s">
        <v>1070</v>
      </c>
      <c r="N74" s="46" t="s">
        <v>366</v>
      </c>
      <c r="O74" s="47">
        <v>0</v>
      </c>
      <c r="P74" s="46" t="s">
        <v>748</v>
      </c>
      <c r="Q74" s="46" t="s">
        <v>749</v>
      </c>
      <c r="R74" s="47">
        <v>11</v>
      </c>
      <c r="S74" s="46" t="s">
        <v>750</v>
      </c>
      <c r="T74" s="47">
        <v>1</v>
      </c>
      <c r="U74" s="46" t="s">
        <v>401</v>
      </c>
      <c r="V74" s="46" t="s">
        <v>374</v>
      </c>
      <c r="W74" s="46" t="s">
        <v>234</v>
      </c>
      <c r="X74" s="46" t="s">
        <v>375</v>
      </c>
      <c r="Y74" s="46" t="s">
        <v>376</v>
      </c>
      <c r="Z74" s="46" t="s">
        <v>377</v>
      </c>
      <c r="AA74" s="46" t="s">
        <v>402</v>
      </c>
      <c r="AB74" s="47">
        <v>9000</v>
      </c>
      <c r="AC74" s="46" t="s">
        <v>379</v>
      </c>
      <c r="AD74" s="62">
        <v>44875.204849537</v>
      </c>
      <c r="AE74" s="46" t="s">
        <v>403</v>
      </c>
      <c r="AF74" s="46" t="s">
        <v>381</v>
      </c>
      <c r="AG74" s="46" t="s">
        <v>212</v>
      </c>
      <c r="AH74" s="46" t="s">
        <v>213</v>
      </c>
      <c r="AI74" s="46" t="s">
        <v>404</v>
      </c>
      <c r="AJ74" s="46" t="s">
        <v>366</v>
      </c>
      <c r="AK74" s="46" t="s">
        <v>382</v>
      </c>
      <c r="AL74" s="46" t="s">
        <v>366</v>
      </c>
      <c r="AM74" s="46" t="s">
        <v>233</v>
      </c>
      <c r="AN74" s="46" t="s">
        <v>366</v>
      </c>
      <c r="AO74" s="46" t="s">
        <v>379</v>
      </c>
      <c r="AP74" s="46" t="s">
        <v>379</v>
      </c>
      <c r="AQ74" s="46" t="s">
        <v>383</v>
      </c>
      <c r="AR74" s="46" t="s">
        <v>366</v>
      </c>
      <c r="AS74" s="46" t="s">
        <v>366</v>
      </c>
      <c r="AT74" s="47">
        <v>0</v>
      </c>
      <c r="AU74" s="46" t="s">
        <v>366</v>
      </c>
      <c r="AV74" s="46" t="s">
        <v>366</v>
      </c>
      <c r="AW74" s="46" t="s">
        <v>366</v>
      </c>
      <c r="AX74" s="46" t="s">
        <v>759</v>
      </c>
      <c r="AY74" s="46" t="s">
        <v>760</v>
      </c>
      <c r="AZ74" s="46" t="s">
        <v>232</v>
      </c>
      <c r="BA74" s="46" t="s">
        <v>379</v>
      </c>
      <c r="BB74" s="46" t="s">
        <v>382</v>
      </c>
      <c r="BC74" s="46" t="s">
        <v>761</v>
      </c>
      <c r="BD74" s="46" t="s">
        <v>382</v>
      </c>
      <c r="BE74" s="46" t="s">
        <v>387</v>
      </c>
      <c r="BF74" s="46" t="s">
        <v>387</v>
      </c>
      <c r="BG74" s="46" t="s">
        <v>240</v>
      </c>
      <c r="BH74" s="46" t="s">
        <v>234</v>
      </c>
      <c r="BI74" s="46" t="s">
        <v>234</v>
      </c>
      <c r="BJ74" s="46" t="s">
        <v>234</v>
      </c>
      <c r="BK74" s="46" t="s">
        <v>234</v>
      </c>
      <c r="BL74" s="46" t="s">
        <v>399</v>
      </c>
      <c r="BM74" s="46" t="s">
        <v>399</v>
      </c>
      <c r="BN74" s="46" t="s">
        <v>399</v>
      </c>
      <c r="BO74" s="46" t="s">
        <v>366</v>
      </c>
      <c r="BP74" s="46" t="s">
        <v>366</v>
      </c>
      <c r="BQ74" s="46" t="s">
        <v>366</v>
      </c>
      <c r="BR74" s="46" t="s">
        <v>388</v>
      </c>
      <c r="BS74" s="46" t="s">
        <v>382</v>
      </c>
      <c r="BT74" s="46" t="s">
        <v>388</v>
      </c>
      <c r="BU74" s="46" t="s">
        <v>382</v>
      </c>
      <c r="BV74" s="46" t="s">
        <v>523</v>
      </c>
      <c r="BW74" s="46" t="s">
        <v>382</v>
      </c>
      <c r="BX74" s="47">
        <v>17</v>
      </c>
      <c r="BY74" s="47">
        <v>999111</v>
      </c>
      <c r="BZ74" s="47">
        <v>0</v>
      </c>
      <c r="CA74" s="47">
        <v>41</v>
      </c>
      <c r="CB74" s="47">
        <v>8</v>
      </c>
      <c r="CC74" s="46" t="s">
        <v>219</v>
      </c>
      <c r="CD74" s="62">
        <v>45084.5236689815</v>
      </c>
      <c r="CE74" s="45" t="s">
        <v>389</v>
      </c>
      <c r="CF74" s="66">
        <v>45084.5207141667</v>
      </c>
      <c r="CG74" s="67">
        <v>0.520706018518518</v>
      </c>
      <c r="CH74" s="45" t="s">
        <v>389</v>
      </c>
      <c r="CI74" s="46" t="s">
        <v>390</v>
      </c>
      <c r="CJ74" s="46" t="s">
        <v>234</v>
      </c>
      <c r="CK74" s="46" t="s">
        <v>234</v>
      </c>
      <c r="CL74" s="46" t="s">
        <v>225</v>
      </c>
      <c r="CM74" s="46" t="s">
        <v>225</v>
      </c>
      <c r="CN74" s="46" t="s">
        <v>366</v>
      </c>
      <c r="CO74" s="46" t="s">
        <v>225</v>
      </c>
      <c r="CP74" s="46" t="s">
        <v>391</v>
      </c>
      <c r="CQ74" s="46" t="s">
        <v>225</v>
      </c>
      <c r="CR74" s="46" t="s">
        <v>225</v>
      </c>
      <c r="CS74" s="46" t="s">
        <v>234</v>
      </c>
      <c r="CT74" s="46" t="s">
        <v>234</v>
      </c>
      <c r="CU74" s="46" t="s">
        <v>225</v>
      </c>
      <c r="CV74" s="46" t="s">
        <v>234</v>
      </c>
      <c r="CW74" s="46" t="s">
        <v>234</v>
      </c>
      <c r="CX74" s="46" t="s">
        <v>225</v>
      </c>
      <c r="CY74" s="46" t="s">
        <v>234</v>
      </c>
      <c r="CZ74" s="46" t="s">
        <v>234</v>
      </c>
      <c r="DA74" s="46" t="s">
        <v>225</v>
      </c>
      <c r="DB74" s="46" t="s">
        <v>234</v>
      </c>
      <c r="DC74" s="46" t="s">
        <v>234</v>
      </c>
      <c r="DD74" s="46" t="s">
        <v>234</v>
      </c>
      <c r="DE74" s="46" t="s">
        <v>234</v>
      </c>
      <c r="DF74" s="46" t="s">
        <v>225</v>
      </c>
      <c r="DG74" s="46" t="s">
        <v>234</v>
      </c>
      <c r="DH74" s="46" t="s">
        <v>225</v>
      </c>
      <c r="DI74" s="46" t="s">
        <v>225</v>
      </c>
      <c r="DJ74" s="46" t="s">
        <v>225</v>
      </c>
      <c r="DK74" s="46" t="s">
        <v>382</v>
      </c>
      <c r="DL74" s="46" t="s">
        <v>382</v>
      </c>
      <c r="DM74" s="46" t="s">
        <v>382</v>
      </c>
      <c r="DN74" s="66">
        <v>45084.5207141667</v>
      </c>
      <c r="DO74" s="66">
        <v>45084.5207141667</v>
      </c>
      <c r="DP74" s="46" t="s">
        <v>762</v>
      </c>
    </row>
    <row r="75" spans="1:120">
      <c r="A75" s="45">
        <v>44874</v>
      </c>
      <c r="B75" s="45">
        <v>44874</v>
      </c>
      <c r="C75" s="46" t="s">
        <v>1069</v>
      </c>
      <c r="D75" s="46" t="s">
        <v>366</v>
      </c>
      <c r="E75" s="46" t="s">
        <v>367</v>
      </c>
      <c r="F75" s="46" t="s">
        <v>239</v>
      </c>
      <c r="G75" s="47">
        <v>1</v>
      </c>
      <c r="H75" s="47">
        <v>0</v>
      </c>
      <c r="I75" s="46" t="s">
        <v>234</v>
      </c>
      <c r="J75" s="46" t="s">
        <v>369</v>
      </c>
      <c r="K75" s="46" t="s">
        <v>369</v>
      </c>
      <c r="L75" s="45">
        <v>44874</v>
      </c>
      <c r="M75" s="46" t="s">
        <v>1070</v>
      </c>
      <c r="N75" s="46" t="s">
        <v>366</v>
      </c>
      <c r="O75" s="47">
        <v>0</v>
      </c>
      <c r="P75" s="46" t="s">
        <v>748</v>
      </c>
      <c r="Q75" s="46" t="s">
        <v>749</v>
      </c>
      <c r="R75" s="47">
        <v>11</v>
      </c>
      <c r="S75" s="46" t="s">
        <v>750</v>
      </c>
      <c r="T75" s="47">
        <v>1</v>
      </c>
      <c r="U75" s="46" t="s">
        <v>239</v>
      </c>
      <c r="V75" s="46" t="s">
        <v>374</v>
      </c>
      <c r="W75" s="46" t="s">
        <v>234</v>
      </c>
      <c r="X75" s="46" t="s">
        <v>375</v>
      </c>
      <c r="Y75" s="46" t="s">
        <v>376</v>
      </c>
      <c r="Z75" s="46" t="s">
        <v>377</v>
      </c>
      <c r="AA75" s="46" t="s">
        <v>409</v>
      </c>
      <c r="AB75" s="47">
        <v>9000</v>
      </c>
      <c r="AC75" s="46" t="s">
        <v>379</v>
      </c>
      <c r="AD75" s="62">
        <v>44875.204849537</v>
      </c>
      <c r="AE75" s="46" t="s">
        <v>410</v>
      </c>
      <c r="AF75" s="46" t="s">
        <v>381</v>
      </c>
      <c r="AG75" s="46" t="s">
        <v>212</v>
      </c>
      <c r="AH75" s="46" t="s">
        <v>213</v>
      </c>
      <c r="AI75" s="46" t="s">
        <v>210</v>
      </c>
      <c r="AJ75" s="46" t="s">
        <v>366</v>
      </c>
      <c r="AK75" s="46" t="s">
        <v>382</v>
      </c>
      <c r="AL75" s="46" t="s">
        <v>366</v>
      </c>
      <c r="AM75" s="46" t="s">
        <v>233</v>
      </c>
      <c r="AN75" s="46" t="s">
        <v>366</v>
      </c>
      <c r="AO75" s="46" t="s">
        <v>379</v>
      </c>
      <c r="AP75" s="46" t="s">
        <v>379</v>
      </c>
      <c r="AQ75" s="46" t="s">
        <v>411</v>
      </c>
      <c r="AR75" s="46" t="s">
        <v>366</v>
      </c>
      <c r="AS75" s="46" t="s">
        <v>366</v>
      </c>
      <c r="AT75" s="47">
        <v>0</v>
      </c>
      <c r="AU75" s="46" t="s">
        <v>366</v>
      </c>
      <c r="AV75" s="46" t="s">
        <v>366</v>
      </c>
      <c r="AW75" s="46" t="s">
        <v>366</v>
      </c>
      <c r="AX75" s="46" t="s">
        <v>1002</v>
      </c>
      <c r="AY75" s="46" t="s">
        <v>989</v>
      </c>
      <c r="AZ75" s="46" t="s">
        <v>990</v>
      </c>
      <c r="BA75" s="46" t="s">
        <v>388</v>
      </c>
      <c r="BB75" s="46" t="s">
        <v>382</v>
      </c>
      <c r="BC75" s="46" t="s">
        <v>991</v>
      </c>
      <c r="BD75" s="46" t="s">
        <v>382</v>
      </c>
      <c r="BE75" s="46" t="s">
        <v>387</v>
      </c>
      <c r="BF75" s="46" t="s">
        <v>387</v>
      </c>
      <c r="BG75" s="46" t="s">
        <v>240</v>
      </c>
      <c r="BH75" s="46" t="s">
        <v>234</v>
      </c>
      <c r="BI75" s="46" t="s">
        <v>234</v>
      </c>
      <c r="BJ75" s="46" t="s">
        <v>234</v>
      </c>
      <c r="BK75" s="46" t="s">
        <v>234</v>
      </c>
      <c r="BL75" s="46" t="s">
        <v>366</v>
      </c>
      <c r="BM75" s="46" t="s">
        <v>366</v>
      </c>
      <c r="BN75" s="46" t="s">
        <v>366</v>
      </c>
      <c r="BO75" s="46" t="s">
        <v>366</v>
      </c>
      <c r="BP75" s="46" t="s">
        <v>366</v>
      </c>
      <c r="BQ75" s="46" t="s">
        <v>366</v>
      </c>
      <c r="BR75" s="46" t="s">
        <v>388</v>
      </c>
      <c r="BS75" s="46" t="s">
        <v>382</v>
      </c>
      <c r="BT75" s="46" t="s">
        <v>388</v>
      </c>
      <c r="BU75" s="46" t="s">
        <v>382</v>
      </c>
      <c r="BV75" s="46" t="s">
        <v>523</v>
      </c>
      <c r="BW75" s="46" t="s">
        <v>382</v>
      </c>
      <c r="BX75" s="47">
        <v>17</v>
      </c>
      <c r="BY75" s="47">
        <v>999111</v>
      </c>
      <c r="BZ75" s="47">
        <v>0</v>
      </c>
      <c r="CA75" s="47">
        <v>39</v>
      </c>
      <c r="CB75" s="47">
        <v>13</v>
      </c>
      <c r="CC75" s="46" t="s">
        <v>219</v>
      </c>
      <c r="CD75" s="62">
        <v>45084.5236689815</v>
      </c>
      <c r="CE75" s="45" t="s">
        <v>389</v>
      </c>
      <c r="CF75" s="66">
        <v>45084.5207141782</v>
      </c>
      <c r="CG75" s="67">
        <v>0.520706018518518</v>
      </c>
      <c r="CH75" s="45" t="s">
        <v>389</v>
      </c>
      <c r="CI75" s="46" t="s">
        <v>390</v>
      </c>
      <c r="CJ75" s="46" t="s">
        <v>234</v>
      </c>
      <c r="CK75" s="46" t="s">
        <v>234</v>
      </c>
      <c r="CL75" s="46" t="s">
        <v>225</v>
      </c>
      <c r="CM75" s="46" t="s">
        <v>225</v>
      </c>
      <c r="CN75" s="46" t="s">
        <v>366</v>
      </c>
      <c r="CO75" s="46" t="s">
        <v>225</v>
      </c>
      <c r="CP75" s="46" t="s">
        <v>391</v>
      </c>
      <c r="CQ75" s="46" t="s">
        <v>225</v>
      </c>
      <c r="CR75" s="46" t="s">
        <v>234</v>
      </c>
      <c r="CS75" s="46" t="s">
        <v>234</v>
      </c>
      <c r="CT75" s="46" t="s">
        <v>234</v>
      </c>
      <c r="CU75" s="46" t="s">
        <v>225</v>
      </c>
      <c r="CV75" s="46" t="s">
        <v>234</v>
      </c>
      <c r="CW75" s="46" t="s">
        <v>234</v>
      </c>
      <c r="CX75" s="46" t="s">
        <v>234</v>
      </c>
      <c r="CY75" s="46" t="s">
        <v>234</v>
      </c>
      <c r="CZ75" s="46" t="s">
        <v>234</v>
      </c>
      <c r="DA75" s="46" t="s">
        <v>225</v>
      </c>
      <c r="DB75" s="46" t="s">
        <v>234</v>
      </c>
      <c r="DC75" s="46" t="s">
        <v>234</v>
      </c>
      <c r="DD75" s="46" t="s">
        <v>234</v>
      </c>
      <c r="DE75" s="46" t="s">
        <v>234</v>
      </c>
      <c r="DF75" s="46" t="s">
        <v>225</v>
      </c>
      <c r="DG75" s="46" t="s">
        <v>234</v>
      </c>
      <c r="DH75" s="46" t="s">
        <v>225</v>
      </c>
      <c r="DI75" s="46" t="s">
        <v>225</v>
      </c>
      <c r="DJ75" s="46" t="s">
        <v>225</v>
      </c>
      <c r="DK75" s="46" t="s">
        <v>382</v>
      </c>
      <c r="DL75" s="46" t="s">
        <v>382</v>
      </c>
      <c r="DM75" s="46" t="s">
        <v>382</v>
      </c>
      <c r="DN75" s="66">
        <v>45084.5207141782</v>
      </c>
      <c r="DO75" s="66">
        <v>45084.5207141782</v>
      </c>
      <c r="DP75" s="46" t="s">
        <v>992</v>
      </c>
    </row>
    <row r="76" spans="1:120">
      <c r="A76" s="48"/>
      <c r="B76" s="48"/>
      <c r="C76" s="49"/>
      <c r="D76" s="49"/>
      <c r="E76" s="49"/>
      <c r="F76" s="49"/>
      <c r="G76" s="50"/>
      <c r="H76" s="50"/>
      <c r="I76" s="49"/>
      <c r="J76" s="49"/>
      <c r="K76" s="49"/>
      <c r="L76" s="48"/>
      <c r="M76" s="49"/>
      <c r="N76" s="49"/>
      <c r="O76" s="50"/>
      <c r="P76" s="49"/>
      <c r="Q76" s="49"/>
      <c r="R76" s="50"/>
      <c r="S76" s="49"/>
      <c r="T76" s="50"/>
      <c r="U76" s="49"/>
      <c r="V76" s="49"/>
      <c r="W76" s="49"/>
      <c r="X76" s="49"/>
      <c r="Y76" s="49"/>
      <c r="Z76" s="49"/>
      <c r="AA76" s="49"/>
      <c r="AB76" s="50"/>
      <c r="AC76" s="49"/>
      <c r="AD76" s="63"/>
      <c r="AE76" s="49"/>
      <c r="AF76" s="49"/>
      <c r="AG76" s="49"/>
      <c r="AH76" s="49"/>
      <c r="AI76" s="49"/>
      <c r="AJ76" s="49"/>
      <c r="AK76" s="49"/>
      <c r="AL76" s="49"/>
      <c r="AM76" s="49"/>
      <c r="AN76" s="49"/>
      <c r="AO76" s="49"/>
      <c r="AP76" s="49"/>
      <c r="AQ76" s="49"/>
      <c r="AR76" s="49"/>
      <c r="AS76" s="49"/>
      <c r="AT76" s="50"/>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50"/>
      <c r="BY76" s="50"/>
      <c r="BZ76" s="50"/>
      <c r="CA76" s="50"/>
      <c r="CB76" s="50"/>
      <c r="CC76" s="49"/>
      <c r="CD76" s="63"/>
      <c r="CE76" s="48"/>
      <c r="CF76" s="68"/>
      <c r="CG76" s="69"/>
      <c r="CH76" s="48"/>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68"/>
      <c r="DO76" s="68"/>
      <c r="DP76" s="49"/>
    </row>
    <row r="77" spans="1:122">
      <c r="A77" s="51"/>
      <c r="B77" s="51"/>
      <c r="C77" s="52"/>
      <c r="D77" s="52"/>
      <c r="E77" s="52"/>
      <c r="F77" s="52"/>
      <c r="G77" s="53"/>
      <c r="H77" s="53"/>
      <c r="I77" s="52"/>
      <c r="J77" s="52"/>
      <c r="K77" s="52"/>
      <c r="L77" s="51"/>
      <c r="M77" s="52"/>
      <c r="N77" s="52"/>
      <c r="O77" s="53"/>
      <c r="P77" s="52"/>
      <c r="Q77" s="52"/>
      <c r="R77" s="53"/>
      <c r="S77" s="52"/>
      <c r="T77" s="53"/>
      <c r="U77" s="52"/>
      <c r="V77" s="52"/>
      <c r="W77" s="52"/>
      <c r="X77" s="52"/>
      <c r="Y77" s="52"/>
      <c r="Z77" s="52"/>
      <c r="AA77" s="52"/>
      <c r="AB77" s="53"/>
      <c r="AC77" s="52"/>
      <c r="AD77" s="64"/>
      <c r="AE77" s="52"/>
      <c r="AF77" s="52"/>
      <c r="AG77" s="52"/>
      <c r="AH77" s="52"/>
      <c r="AI77" s="52"/>
      <c r="AJ77" s="52"/>
      <c r="AK77" s="52"/>
      <c r="AL77" s="52"/>
      <c r="AM77" s="52"/>
      <c r="AN77" s="52"/>
      <c r="AO77" s="52"/>
      <c r="AP77" s="52"/>
      <c r="AQ77" s="52"/>
      <c r="AR77" s="52"/>
      <c r="AS77" s="52"/>
      <c r="AT77" s="53"/>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3"/>
      <c r="BY77" s="53"/>
      <c r="BZ77" s="53"/>
      <c r="CA77" s="53"/>
      <c r="CB77" s="53"/>
      <c r="CC77" s="52"/>
      <c r="CD77" s="64"/>
      <c r="CE77" s="51"/>
      <c r="CF77" s="70"/>
      <c r="CG77" s="71"/>
      <c r="CH77" s="51"/>
      <c r="CI77" s="52"/>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70"/>
      <c r="DO77" s="70"/>
      <c r="DP77" s="52"/>
      <c r="DQ77" s="74"/>
      <c r="DR77" s="74"/>
    </row>
    <row r="78" s="41" customFormat="1" spans="1:122">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c r="CB78" s="43"/>
      <c r="CC78" s="43"/>
      <c r="CD78" s="43"/>
      <c r="CE78" s="43"/>
      <c r="CF78" s="43"/>
      <c r="CG78" s="43"/>
      <c r="CH78" s="43"/>
      <c r="CI78" s="43"/>
      <c r="CJ78" s="43"/>
      <c r="CK78" s="43"/>
      <c r="CL78" s="43"/>
      <c r="CM78" s="43"/>
      <c r="CN78" s="43"/>
      <c r="CO78" s="43"/>
      <c r="CP78" s="43"/>
      <c r="CQ78" s="43"/>
      <c r="CR78" s="43"/>
      <c r="CS78" s="43"/>
      <c r="CT78" s="43"/>
      <c r="CU78" s="43"/>
      <c r="CV78" s="43"/>
      <c r="CW78" s="43"/>
      <c r="CX78" s="43"/>
      <c r="CY78" s="43"/>
      <c r="CZ78" s="43"/>
      <c r="DA78" s="43"/>
      <c r="DB78" s="43"/>
      <c r="DC78" s="43"/>
      <c r="DD78" s="43"/>
      <c r="DE78" s="43"/>
      <c r="DF78" s="43"/>
      <c r="DG78" s="43"/>
      <c r="DH78" s="43"/>
      <c r="DI78" s="43"/>
      <c r="DJ78" s="43"/>
      <c r="DK78" s="43"/>
      <c r="DL78" s="43"/>
      <c r="DM78" s="43"/>
      <c r="DN78" s="43"/>
      <c r="DO78" s="43"/>
      <c r="DP78" s="43"/>
      <c r="DQ78" s="43"/>
      <c r="DR78" s="43"/>
    </row>
    <row r="79" s="41" customFormat="1" ht="30.75" spans="1:1">
      <c r="A79" s="23" t="s">
        <v>1081</v>
      </c>
    </row>
    <row r="80" s="41" customFormat="1"/>
    <row r="81" s="41" customFormat="1" spans="1:1">
      <c r="A81" s="41" t="s">
        <v>1082</v>
      </c>
    </row>
    <row r="82" s="41" customFormat="1" spans="2:37">
      <c r="B82" s="40" t="s">
        <v>1077</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37">
      <c r="B83" s="40"/>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41" customFormat="1" spans="2:37">
      <c r="B84" s="40"/>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row>
    <row r="85" s="41" customFormat="1" spans="2:7">
      <c r="B85" s="40"/>
      <c r="C85" s="54"/>
      <c r="D85" s="54"/>
      <c r="E85" s="54"/>
      <c r="F85" s="54"/>
      <c r="G85" s="54"/>
    </row>
    <row r="86" s="41" customFormat="1" spans="2:7">
      <c r="B86" s="55"/>
      <c r="C86" s="56"/>
      <c r="D86" s="56"/>
      <c r="E86" s="56"/>
      <c r="F86" s="56"/>
      <c r="G86" s="56"/>
    </row>
    <row r="87" s="41" customFormat="1" ht="30.75" spans="1:7">
      <c r="A87" s="23" t="s">
        <v>1083</v>
      </c>
      <c r="B87" s="55"/>
      <c r="C87" s="56"/>
      <c r="D87" s="56"/>
      <c r="E87" s="56"/>
      <c r="F87" s="56"/>
      <c r="G87" s="56"/>
    </row>
    <row r="88" s="41" customFormat="1" spans="2:7">
      <c r="B88" s="55"/>
      <c r="C88" s="56"/>
      <c r="D88" s="56"/>
      <c r="E88" s="56"/>
      <c r="F88" s="56"/>
      <c r="G88" s="56"/>
    </row>
    <row r="89" s="41" customFormat="1" spans="2:7">
      <c r="B89" s="55" t="s">
        <v>1084</v>
      </c>
      <c r="C89" s="56"/>
      <c r="D89" s="56"/>
      <c r="E89" s="56"/>
      <c r="F89" s="56"/>
      <c r="G89" s="56"/>
    </row>
    <row r="90" s="41" customFormat="1" spans="2:7">
      <c r="B90" s="55"/>
      <c r="C90" s="56"/>
      <c r="D90" s="56"/>
      <c r="E90" s="56"/>
      <c r="F90" s="56"/>
      <c r="G90" s="56"/>
    </row>
    <row r="91" s="41" customFormat="1"/>
    <row r="92" s="41" customFormat="1" spans="2:7">
      <c r="B92" s="55"/>
      <c r="C92" s="56"/>
      <c r="D92" s="56"/>
      <c r="E92" s="56"/>
      <c r="F92" s="56"/>
      <c r="G92" s="56"/>
    </row>
    <row r="93" s="41" customFormat="1" ht="30.75" spans="1:122">
      <c r="A93" s="23" t="s">
        <v>1085</v>
      </c>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row>
    <row r="94" s="41" customFormat="1" spans="1:122">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row>
    <row r="95" s="41" customFormat="1" spans="1:1">
      <c r="A95" s="41" t="s">
        <v>745</v>
      </c>
    </row>
    <row r="96" s="41" customFormat="1" spans="1:120">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41" customFormat="1" ht="27" spans="1:120">
      <c r="A97" s="44" t="s">
        <v>249</v>
      </c>
      <c r="B97" s="44" t="s">
        <v>250</v>
      </c>
      <c r="C97" s="44" t="s">
        <v>251</v>
      </c>
      <c r="D97" s="44" t="s">
        <v>252</v>
      </c>
      <c r="E97" s="44" t="s">
        <v>253</v>
      </c>
      <c r="F97" s="44" t="s">
        <v>156</v>
      </c>
      <c r="G97" s="44" t="s">
        <v>254</v>
      </c>
      <c r="H97" s="44" t="s">
        <v>255</v>
      </c>
      <c r="I97" s="44" t="s">
        <v>256</v>
      </c>
      <c r="J97" s="44" t="s">
        <v>257</v>
      </c>
      <c r="K97" s="44" t="s">
        <v>258</v>
      </c>
      <c r="L97" s="44" t="s">
        <v>259</v>
      </c>
      <c r="M97" s="44" t="s">
        <v>260</v>
      </c>
      <c r="N97" s="44" t="s">
        <v>261</v>
      </c>
      <c r="O97" s="44" t="s">
        <v>262</v>
      </c>
      <c r="P97" s="44" t="s">
        <v>263</v>
      </c>
      <c r="Q97" s="44" t="s">
        <v>264</v>
      </c>
      <c r="R97" s="44" t="s">
        <v>265</v>
      </c>
      <c r="S97" s="44" t="s">
        <v>266</v>
      </c>
      <c r="T97" s="44" t="s">
        <v>267</v>
      </c>
      <c r="U97" s="44" t="s">
        <v>268</v>
      </c>
      <c r="V97" s="44" t="s">
        <v>269</v>
      </c>
      <c r="W97" s="44" t="s">
        <v>270</v>
      </c>
      <c r="X97" s="44" t="s">
        <v>271</v>
      </c>
      <c r="Y97" s="44" t="s">
        <v>272</v>
      </c>
      <c r="Z97" s="44" t="s">
        <v>273</v>
      </c>
      <c r="AA97" s="44" t="s">
        <v>274</v>
      </c>
      <c r="AB97" s="44" t="s">
        <v>275</v>
      </c>
      <c r="AC97" s="44" t="s">
        <v>276</v>
      </c>
      <c r="AD97" s="44" t="s">
        <v>277</v>
      </c>
      <c r="AE97" s="44" t="s">
        <v>278</v>
      </c>
      <c r="AF97" s="44" t="s">
        <v>279</v>
      </c>
      <c r="AG97" s="44" t="s">
        <v>159</v>
      </c>
      <c r="AH97" s="44" t="s">
        <v>280</v>
      </c>
      <c r="AI97" s="44" t="s">
        <v>157</v>
      </c>
      <c r="AJ97" s="44" t="s">
        <v>281</v>
      </c>
      <c r="AK97" s="44" t="s">
        <v>282</v>
      </c>
      <c r="AL97" s="44" t="s">
        <v>283</v>
      </c>
      <c r="AM97" s="44" t="s">
        <v>284</v>
      </c>
      <c r="AN97" s="44" t="s">
        <v>285</v>
      </c>
      <c r="AO97" s="44" t="s">
        <v>286</v>
      </c>
      <c r="AP97" s="44" t="s">
        <v>287</v>
      </c>
      <c r="AQ97" s="44" t="s">
        <v>288</v>
      </c>
      <c r="AR97" s="44" t="s">
        <v>289</v>
      </c>
      <c r="AS97" s="44" t="s">
        <v>290</v>
      </c>
      <c r="AT97" s="44" t="s">
        <v>291</v>
      </c>
      <c r="AU97" s="44" t="s">
        <v>292</v>
      </c>
      <c r="AV97" s="44" t="s">
        <v>293</v>
      </c>
      <c r="AW97" s="44" t="s">
        <v>294</v>
      </c>
      <c r="AX97" s="44" t="s">
        <v>295</v>
      </c>
      <c r="AY97" s="44" t="s">
        <v>296</v>
      </c>
      <c r="AZ97" s="44" t="s">
        <v>297</v>
      </c>
      <c r="BA97" s="44" t="s">
        <v>298</v>
      </c>
      <c r="BB97" s="44" t="s">
        <v>299</v>
      </c>
      <c r="BC97" s="44" t="s">
        <v>300</v>
      </c>
      <c r="BD97" s="44" t="s">
        <v>301</v>
      </c>
      <c r="BE97" s="44" t="s">
        <v>302</v>
      </c>
      <c r="BF97" s="44" t="s">
        <v>303</v>
      </c>
      <c r="BG97" s="44" t="s">
        <v>304</v>
      </c>
      <c r="BH97" s="44" t="s">
        <v>305</v>
      </c>
      <c r="BI97" s="44" t="s">
        <v>306</v>
      </c>
      <c r="BJ97" s="44" t="s">
        <v>307</v>
      </c>
      <c r="BK97" s="44" t="s">
        <v>308</v>
      </c>
      <c r="BL97" s="44" t="s">
        <v>309</v>
      </c>
      <c r="BM97" s="44" t="s">
        <v>310</v>
      </c>
      <c r="BN97" s="44" t="s">
        <v>311</v>
      </c>
      <c r="BO97" s="44" t="s">
        <v>312</v>
      </c>
      <c r="BP97" s="44" t="s">
        <v>313</v>
      </c>
      <c r="BQ97" s="44" t="s">
        <v>314</v>
      </c>
      <c r="BR97" s="44" t="s">
        <v>315</v>
      </c>
      <c r="BS97" s="44" t="s">
        <v>316</v>
      </c>
      <c r="BT97" s="44" t="s">
        <v>317</v>
      </c>
      <c r="BU97" s="44" t="s">
        <v>318</v>
      </c>
      <c r="BV97" s="44" t="s">
        <v>319</v>
      </c>
      <c r="BW97" s="44" t="s">
        <v>320</v>
      </c>
      <c r="BX97" s="44" t="s">
        <v>321</v>
      </c>
      <c r="BY97" s="44" t="s">
        <v>322</v>
      </c>
      <c r="BZ97" s="44" t="s">
        <v>323</v>
      </c>
      <c r="CA97" s="44" t="s">
        <v>324</v>
      </c>
      <c r="CB97" s="44" t="s">
        <v>325</v>
      </c>
      <c r="CC97" s="44" t="s">
        <v>326</v>
      </c>
      <c r="CD97" s="44" t="s">
        <v>327</v>
      </c>
      <c r="CE97" s="44" t="s">
        <v>328</v>
      </c>
      <c r="CF97" s="44" t="s">
        <v>329</v>
      </c>
      <c r="CG97" s="44" t="s">
        <v>330</v>
      </c>
      <c r="CH97" s="44" t="s">
        <v>331</v>
      </c>
      <c r="CI97" s="44" t="s">
        <v>332</v>
      </c>
      <c r="CJ97" s="44" t="s">
        <v>333</v>
      </c>
      <c r="CK97" s="44" t="s">
        <v>334</v>
      </c>
      <c r="CL97" s="44" t="s">
        <v>335</v>
      </c>
      <c r="CM97" s="44" t="s">
        <v>336</v>
      </c>
      <c r="CN97" s="44" t="s">
        <v>337</v>
      </c>
      <c r="CO97" s="44" t="s">
        <v>338</v>
      </c>
      <c r="CP97" s="44" t="s">
        <v>339</v>
      </c>
      <c r="CQ97" s="44" t="s">
        <v>340</v>
      </c>
      <c r="CR97" s="44" t="s">
        <v>341</v>
      </c>
      <c r="CS97" s="44" t="s">
        <v>342</v>
      </c>
      <c r="CT97" s="44" t="s">
        <v>343</v>
      </c>
      <c r="CU97" s="44" t="s">
        <v>344</v>
      </c>
      <c r="CV97" s="44" t="s">
        <v>345</v>
      </c>
      <c r="CW97" s="44" t="s">
        <v>346</v>
      </c>
      <c r="CX97" s="44" t="s">
        <v>347</v>
      </c>
      <c r="CY97" s="44" t="s">
        <v>348</v>
      </c>
      <c r="CZ97" s="44" t="s">
        <v>349</v>
      </c>
      <c r="DA97" s="44" t="s">
        <v>350</v>
      </c>
      <c r="DB97" s="44" t="s">
        <v>351</v>
      </c>
      <c r="DC97" s="44" t="s">
        <v>352</v>
      </c>
      <c r="DD97" s="44" t="s">
        <v>353</v>
      </c>
      <c r="DE97" s="44" t="s">
        <v>354</v>
      </c>
      <c r="DF97" s="44" t="s">
        <v>355</v>
      </c>
      <c r="DG97" s="44" t="s">
        <v>356</v>
      </c>
      <c r="DH97" s="44" t="s">
        <v>357</v>
      </c>
      <c r="DI97" s="44" t="s">
        <v>358</v>
      </c>
      <c r="DJ97" s="44" t="s">
        <v>359</v>
      </c>
      <c r="DK97" s="44" t="s">
        <v>360</v>
      </c>
      <c r="DL97" s="44" t="s">
        <v>361</v>
      </c>
      <c r="DM97" s="44" t="s">
        <v>362</v>
      </c>
      <c r="DN97" s="44" t="s">
        <v>208</v>
      </c>
      <c r="DO97" s="44" t="s">
        <v>363</v>
      </c>
      <c r="DP97" s="44" t="s">
        <v>364</v>
      </c>
    </row>
    <row r="98" s="41" customFormat="1" spans="1:120">
      <c r="A98" s="57">
        <v>44874</v>
      </c>
      <c r="B98" s="57">
        <v>44874</v>
      </c>
      <c r="C98" s="58" t="s">
        <v>1069</v>
      </c>
      <c r="D98" s="58" t="s">
        <v>366</v>
      </c>
      <c r="E98" s="58" t="s">
        <v>367</v>
      </c>
      <c r="F98" s="58" t="s">
        <v>368</v>
      </c>
      <c r="G98" s="59">
        <v>1</v>
      </c>
      <c r="H98" s="59">
        <v>0</v>
      </c>
      <c r="I98" s="58" t="s">
        <v>234</v>
      </c>
      <c r="J98" s="58" t="s">
        <v>369</v>
      </c>
      <c r="K98" s="58" t="s">
        <v>369</v>
      </c>
      <c r="L98" s="57">
        <v>44874</v>
      </c>
      <c r="M98" s="58" t="s">
        <v>1070</v>
      </c>
      <c r="N98" s="58" t="s">
        <v>366</v>
      </c>
      <c r="O98" s="59">
        <v>0</v>
      </c>
      <c r="P98" s="58" t="s">
        <v>748</v>
      </c>
      <c r="Q98" s="58" t="s">
        <v>749</v>
      </c>
      <c r="R98" s="59">
        <v>11</v>
      </c>
      <c r="S98" s="58" t="s">
        <v>750</v>
      </c>
      <c r="T98" s="59">
        <v>1</v>
      </c>
      <c r="U98" s="58" t="s">
        <v>368</v>
      </c>
      <c r="V98" s="58" t="s">
        <v>374</v>
      </c>
      <c r="W98" s="58" t="s">
        <v>234</v>
      </c>
      <c r="X98" s="58" t="s">
        <v>375</v>
      </c>
      <c r="Y98" s="58" t="s">
        <v>376</v>
      </c>
      <c r="Z98" s="58" t="s">
        <v>377</v>
      </c>
      <c r="AA98" s="58" t="s">
        <v>378</v>
      </c>
      <c r="AB98" s="59">
        <v>9000</v>
      </c>
      <c r="AC98" s="58" t="s">
        <v>379</v>
      </c>
      <c r="AD98" s="65">
        <v>44875.204849537</v>
      </c>
      <c r="AE98" s="58" t="s">
        <v>380</v>
      </c>
      <c r="AF98" s="58" t="s">
        <v>381</v>
      </c>
      <c r="AG98" s="58" t="s">
        <v>212</v>
      </c>
      <c r="AH98" s="58" t="s">
        <v>213</v>
      </c>
      <c r="AI98" s="58" t="s">
        <v>210</v>
      </c>
      <c r="AJ98" s="58" t="s">
        <v>366</v>
      </c>
      <c r="AK98" s="58" t="s">
        <v>382</v>
      </c>
      <c r="AL98" s="58" t="s">
        <v>366</v>
      </c>
      <c r="AM98" s="58" t="s">
        <v>233</v>
      </c>
      <c r="AN98" s="58" t="s">
        <v>366</v>
      </c>
      <c r="AO98" s="58" t="s">
        <v>379</v>
      </c>
      <c r="AP98" s="58" t="s">
        <v>379</v>
      </c>
      <c r="AQ98" s="58" t="s">
        <v>383</v>
      </c>
      <c r="AR98" s="58" t="s">
        <v>366</v>
      </c>
      <c r="AS98" s="58" t="s">
        <v>366</v>
      </c>
      <c r="AT98" s="59">
        <v>0</v>
      </c>
      <c r="AU98" s="58" t="s">
        <v>366</v>
      </c>
      <c r="AV98" s="58" t="s">
        <v>366</v>
      </c>
      <c r="AW98" s="58" t="s">
        <v>366</v>
      </c>
      <c r="AX98" s="58" t="s">
        <v>751</v>
      </c>
      <c r="AY98" s="58" t="s">
        <v>752</v>
      </c>
      <c r="AZ98" s="58" t="s">
        <v>232</v>
      </c>
      <c r="BA98" s="58" t="s">
        <v>379</v>
      </c>
      <c r="BB98" s="58" t="s">
        <v>382</v>
      </c>
      <c r="BC98" s="58" t="s">
        <v>753</v>
      </c>
      <c r="BD98" s="58" t="s">
        <v>382</v>
      </c>
      <c r="BE98" s="58" t="s">
        <v>387</v>
      </c>
      <c r="BF98" s="58" t="s">
        <v>387</v>
      </c>
      <c r="BG98" s="58" t="s">
        <v>240</v>
      </c>
      <c r="BH98" s="58" t="s">
        <v>234</v>
      </c>
      <c r="BI98" s="58" t="s">
        <v>234</v>
      </c>
      <c r="BJ98" s="58" t="s">
        <v>234</v>
      </c>
      <c r="BK98" s="58" t="s">
        <v>225</v>
      </c>
      <c r="BL98" s="58" t="s">
        <v>529</v>
      </c>
      <c r="BM98" s="58" t="s">
        <v>529</v>
      </c>
      <c r="BN98" s="58" t="s">
        <v>529</v>
      </c>
      <c r="BO98" s="58" t="s">
        <v>366</v>
      </c>
      <c r="BP98" s="58" t="s">
        <v>366</v>
      </c>
      <c r="BQ98" s="58" t="s">
        <v>366</v>
      </c>
      <c r="BR98" s="58" t="s">
        <v>388</v>
      </c>
      <c r="BS98" s="58" t="s">
        <v>382</v>
      </c>
      <c r="BT98" s="58" t="s">
        <v>388</v>
      </c>
      <c r="BU98" s="58" t="s">
        <v>382</v>
      </c>
      <c r="BV98" s="58" t="s">
        <v>523</v>
      </c>
      <c r="BW98" s="58" t="s">
        <v>382</v>
      </c>
      <c r="BX98" s="59">
        <v>17</v>
      </c>
      <c r="BY98" s="59">
        <v>999111</v>
      </c>
      <c r="BZ98" s="59">
        <v>0</v>
      </c>
      <c r="CA98" s="59">
        <v>39</v>
      </c>
      <c r="CB98" s="59">
        <v>13</v>
      </c>
      <c r="CC98" s="58" t="s">
        <v>219</v>
      </c>
      <c r="CD98" s="65">
        <v>45084.5236689815</v>
      </c>
      <c r="CE98" s="57" t="s">
        <v>389</v>
      </c>
      <c r="CF98" s="72">
        <v>45084.5717159607</v>
      </c>
      <c r="CG98" s="73">
        <v>0.520706018518518</v>
      </c>
      <c r="CH98" s="57" t="s">
        <v>389</v>
      </c>
      <c r="CI98" s="58" t="s">
        <v>390</v>
      </c>
      <c r="CJ98" s="58" t="s">
        <v>234</v>
      </c>
      <c r="CK98" s="58" t="s">
        <v>234</v>
      </c>
      <c r="CL98" s="58" t="s">
        <v>225</v>
      </c>
      <c r="CM98" s="58" t="s">
        <v>225</v>
      </c>
      <c r="CN98" s="58" t="s">
        <v>366</v>
      </c>
      <c r="CO98" s="58" t="s">
        <v>225</v>
      </c>
      <c r="CP98" s="58" t="s">
        <v>432</v>
      </c>
      <c r="CQ98" s="58" t="s">
        <v>225</v>
      </c>
      <c r="CR98" s="58" t="s">
        <v>225</v>
      </c>
      <c r="CS98" s="58" t="s">
        <v>234</v>
      </c>
      <c r="CT98" s="58" t="s">
        <v>234</v>
      </c>
      <c r="CU98" s="58" t="s">
        <v>225</v>
      </c>
      <c r="CV98" s="58" t="s">
        <v>234</v>
      </c>
      <c r="CW98" s="58" t="s">
        <v>234</v>
      </c>
      <c r="CX98" s="58" t="s">
        <v>225</v>
      </c>
      <c r="CY98" s="58" t="s">
        <v>234</v>
      </c>
      <c r="CZ98" s="58" t="s">
        <v>234</v>
      </c>
      <c r="DA98" s="58" t="s">
        <v>225</v>
      </c>
      <c r="DB98" s="58" t="s">
        <v>234</v>
      </c>
      <c r="DC98" s="58" t="s">
        <v>234</v>
      </c>
      <c r="DD98" s="58" t="s">
        <v>234</v>
      </c>
      <c r="DE98" s="58" t="s">
        <v>234</v>
      </c>
      <c r="DF98" s="58" t="s">
        <v>225</v>
      </c>
      <c r="DG98" s="58" t="s">
        <v>234</v>
      </c>
      <c r="DH98" s="58" t="s">
        <v>225</v>
      </c>
      <c r="DI98" s="58" t="s">
        <v>225</v>
      </c>
      <c r="DJ98" s="58" t="s">
        <v>225</v>
      </c>
      <c r="DK98" s="58" t="s">
        <v>382</v>
      </c>
      <c r="DL98" s="58" t="s">
        <v>382</v>
      </c>
      <c r="DM98" s="58" t="s">
        <v>382</v>
      </c>
      <c r="DN98" s="72">
        <v>45084.5717159607</v>
      </c>
      <c r="DO98" s="72">
        <v>45084.5207141782</v>
      </c>
      <c r="DP98" s="58" t="s">
        <v>754</v>
      </c>
    </row>
    <row r="99" s="41" customFormat="1" spans="1:120">
      <c r="A99" s="57">
        <v>44874</v>
      </c>
      <c r="B99" s="57">
        <v>44874</v>
      </c>
      <c r="C99" s="58" t="s">
        <v>1069</v>
      </c>
      <c r="D99" s="58" t="s">
        <v>366</v>
      </c>
      <c r="E99" s="58" t="s">
        <v>367</v>
      </c>
      <c r="F99" s="58" t="s">
        <v>393</v>
      </c>
      <c r="G99" s="59">
        <v>1</v>
      </c>
      <c r="H99" s="59">
        <v>0</v>
      </c>
      <c r="I99" s="58" t="s">
        <v>234</v>
      </c>
      <c r="J99" s="58" t="s">
        <v>369</v>
      </c>
      <c r="K99" s="58" t="s">
        <v>369</v>
      </c>
      <c r="L99" s="57">
        <v>44874</v>
      </c>
      <c r="M99" s="58" t="s">
        <v>1070</v>
      </c>
      <c r="N99" s="58" t="s">
        <v>366</v>
      </c>
      <c r="O99" s="59">
        <v>0</v>
      </c>
      <c r="P99" s="58" t="s">
        <v>748</v>
      </c>
      <c r="Q99" s="58" t="s">
        <v>749</v>
      </c>
      <c r="R99" s="59">
        <v>11</v>
      </c>
      <c r="S99" s="58" t="s">
        <v>750</v>
      </c>
      <c r="T99" s="59">
        <v>1</v>
      </c>
      <c r="U99" s="58" t="s">
        <v>393</v>
      </c>
      <c r="V99" s="58" t="s">
        <v>374</v>
      </c>
      <c r="W99" s="58" t="s">
        <v>234</v>
      </c>
      <c r="X99" s="58" t="s">
        <v>375</v>
      </c>
      <c r="Y99" s="58" t="s">
        <v>376</v>
      </c>
      <c r="Z99" s="58" t="s">
        <v>377</v>
      </c>
      <c r="AA99" s="58" t="s">
        <v>394</v>
      </c>
      <c r="AB99" s="59">
        <v>9000</v>
      </c>
      <c r="AC99" s="58" t="s">
        <v>379</v>
      </c>
      <c r="AD99" s="65">
        <v>44875.204849537</v>
      </c>
      <c r="AE99" s="58" t="s">
        <v>395</v>
      </c>
      <c r="AF99" s="58" t="s">
        <v>381</v>
      </c>
      <c r="AG99" s="58" t="s">
        <v>212</v>
      </c>
      <c r="AH99" s="58" t="s">
        <v>213</v>
      </c>
      <c r="AI99" s="58" t="s">
        <v>210</v>
      </c>
      <c r="AJ99" s="58" t="s">
        <v>366</v>
      </c>
      <c r="AK99" s="58" t="s">
        <v>382</v>
      </c>
      <c r="AL99" s="58" t="s">
        <v>366</v>
      </c>
      <c r="AM99" s="58" t="s">
        <v>233</v>
      </c>
      <c r="AN99" s="58" t="s">
        <v>366</v>
      </c>
      <c r="AO99" s="58" t="s">
        <v>379</v>
      </c>
      <c r="AP99" s="58" t="s">
        <v>379</v>
      </c>
      <c r="AQ99" s="58" t="s">
        <v>383</v>
      </c>
      <c r="AR99" s="58" t="s">
        <v>366</v>
      </c>
      <c r="AS99" s="58" t="s">
        <v>366</v>
      </c>
      <c r="AT99" s="59">
        <v>0</v>
      </c>
      <c r="AU99" s="58" t="s">
        <v>366</v>
      </c>
      <c r="AV99" s="58" t="s">
        <v>366</v>
      </c>
      <c r="AW99" s="58" t="s">
        <v>366</v>
      </c>
      <c r="AX99" s="58" t="s">
        <v>1071</v>
      </c>
      <c r="AY99" s="58" t="s">
        <v>1072</v>
      </c>
      <c r="AZ99" s="58" t="s">
        <v>232</v>
      </c>
      <c r="BA99" s="58" t="s">
        <v>379</v>
      </c>
      <c r="BB99" s="58" t="s">
        <v>382</v>
      </c>
      <c r="BC99" s="58" t="s">
        <v>1073</v>
      </c>
      <c r="BD99" s="58" t="s">
        <v>382</v>
      </c>
      <c r="BE99" s="58" t="s">
        <v>387</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388</v>
      </c>
      <c r="BS99" s="58" t="s">
        <v>382</v>
      </c>
      <c r="BT99" s="58" t="s">
        <v>388</v>
      </c>
      <c r="BU99" s="58" t="s">
        <v>382</v>
      </c>
      <c r="BV99" s="58" t="s">
        <v>523</v>
      </c>
      <c r="BW99" s="58" t="s">
        <v>382</v>
      </c>
      <c r="BX99" s="59">
        <v>17</v>
      </c>
      <c r="BY99" s="59">
        <v>999111</v>
      </c>
      <c r="BZ99" s="59">
        <v>0</v>
      </c>
      <c r="CA99" s="59">
        <v>48</v>
      </c>
      <c r="CB99" s="59">
        <v>13</v>
      </c>
      <c r="CC99" s="58" t="s">
        <v>219</v>
      </c>
      <c r="CD99" s="65">
        <v>45084.5236689815</v>
      </c>
      <c r="CE99" s="57" t="s">
        <v>389</v>
      </c>
      <c r="CF99" s="72">
        <v>45084.5717159375</v>
      </c>
      <c r="CG99" s="73">
        <v>0.520706018518518</v>
      </c>
      <c r="CH99" s="57" t="s">
        <v>389</v>
      </c>
      <c r="CI99" s="58" t="s">
        <v>390</v>
      </c>
      <c r="CJ99" s="58" t="s">
        <v>234</v>
      </c>
      <c r="CK99" s="58" t="s">
        <v>234</v>
      </c>
      <c r="CL99" s="58" t="s">
        <v>225</v>
      </c>
      <c r="CM99" s="58" t="s">
        <v>225</v>
      </c>
      <c r="CN99" s="58" t="s">
        <v>366</v>
      </c>
      <c r="CO99" s="58" t="s">
        <v>225</v>
      </c>
      <c r="CP99" s="58" t="s">
        <v>432</v>
      </c>
      <c r="CQ99" s="58" t="s">
        <v>225</v>
      </c>
      <c r="CR99" s="58" t="s">
        <v>234</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45084.5717159375</v>
      </c>
      <c r="DO99" s="72">
        <v>45084.5207141667</v>
      </c>
      <c r="DP99" s="58" t="s">
        <v>1074</v>
      </c>
    </row>
    <row r="100" s="41" customFormat="1" spans="1:120">
      <c r="A100" s="57">
        <v>44874</v>
      </c>
      <c r="B100" s="57">
        <v>44874</v>
      </c>
      <c r="C100" s="58" t="s">
        <v>1069</v>
      </c>
      <c r="D100" s="58" t="s">
        <v>366</v>
      </c>
      <c r="E100" s="58" t="s">
        <v>367</v>
      </c>
      <c r="F100" s="58" t="s">
        <v>401</v>
      </c>
      <c r="G100" s="59">
        <v>1</v>
      </c>
      <c r="H100" s="59">
        <v>0</v>
      </c>
      <c r="I100" s="58" t="s">
        <v>234</v>
      </c>
      <c r="J100" s="58" t="s">
        <v>369</v>
      </c>
      <c r="K100" s="58" t="s">
        <v>369</v>
      </c>
      <c r="L100" s="57">
        <v>44874</v>
      </c>
      <c r="M100" s="58" t="s">
        <v>1070</v>
      </c>
      <c r="N100" s="58" t="s">
        <v>366</v>
      </c>
      <c r="O100" s="59">
        <v>0</v>
      </c>
      <c r="P100" s="58" t="s">
        <v>748</v>
      </c>
      <c r="Q100" s="58" t="s">
        <v>749</v>
      </c>
      <c r="R100" s="59">
        <v>11</v>
      </c>
      <c r="S100" s="58" t="s">
        <v>750</v>
      </c>
      <c r="T100" s="59">
        <v>1</v>
      </c>
      <c r="U100" s="58" t="s">
        <v>401</v>
      </c>
      <c r="V100" s="58" t="s">
        <v>374</v>
      </c>
      <c r="W100" s="58" t="s">
        <v>234</v>
      </c>
      <c r="X100" s="58" t="s">
        <v>375</v>
      </c>
      <c r="Y100" s="58" t="s">
        <v>376</v>
      </c>
      <c r="Z100" s="58" t="s">
        <v>377</v>
      </c>
      <c r="AA100" s="58" t="s">
        <v>402</v>
      </c>
      <c r="AB100" s="59">
        <v>9000</v>
      </c>
      <c r="AC100" s="58" t="s">
        <v>379</v>
      </c>
      <c r="AD100" s="65">
        <v>44875.204849537</v>
      </c>
      <c r="AE100" s="58" t="s">
        <v>403</v>
      </c>
      <c r="AF100" s="58" t="s">
        <v>381</v>
      </c>
      <c r="AG100" s="58" t="s">
        <v>212</v>
      </c>
      <c r="AH100" s="58" t="s">
        <v>213</v>
      </c>
      <c r="AI100" s="58" t="s">
        <v>404</v>
      </c>
      <c r="AJ100" s="58" t="s">
        <v>366</v>
      </c>
      <c r="AK100" s="58" t="s">
        <v>382</v>
      </c>
      <c r="AL100" s="58" t="s">
        <v>366</v>
      </c>
      <c r="AM100" s="58" t="s">
        <v>233</v>
      </c>
      <c r="AN100" s="58" t="s">
        <v>366</v>
      </c>
      <c r="AO100" s="58" t="s">
        <v>379</v>
      </c>
      <c r="AP100" s="58" t="s">
        <v>379</v>
      </c>
      <c r="AQ100" s="58" t="s">
        <v>383</v>
      </c>
      <c r="AR100" s="58" t="s">
        <v>366</v>
      </c>
      <c r="AS100" s="58" t="s">
        <v>366</v>
      </c>
      <c r="AT100" s="59">
        <v>0</v>
      </c>
      <c r="AU100" s="58" t="s">
        <v>366</v>
      </c>
      <c r="AV100" s="58" t="s">
        <v>366</v>
      </c>
      <c r="AW100" s="58" t="s">
        <v>366</v>
      </c>
      <c r="AX100" s="58" t="s">
        <v>759</v>
      </c>
      <c r="AY100" s="58" t="s">
        <v>760</v>
      </c>
      <c r="AZ100" s="58" t="s">
        <v>232</v>
      </c>
      <c r="BA100" s="58" t="s">
        <v>379</v>
      </c>
      <c r="BB100" s="58" t="s">
        <v>382</v>
      </c>
      <c r="BC100" s="58" t="s">
        <v>761</v>
      </c>
      <c r="BD100" s="58" t="s">
        <v>382</v>
      </c>
      <c r="BE100" s="58" t="s">
        <v>387</v>
      </c>
      <c r="BF100" s="58" t="s">
        <v>387</v>
      </c>
      <c r="BG100" s="58" t="s">
        <v>240</v>
      </c>
      <c r="BH100" s="58" t="s">
        <v>234</v>
      </c>
      <c r="BI100" s="58" t="s">
        <v>234</v>
      </c>
      <c r="BJ100" s="58" t="s">
        <v>234</v>
      </c>
      <c r="BK100" s="58" t="s">
        <v>225</v>
      </c>
      <c r="BL100" s="58" t="s">
        <v>399</v>
      </c>
      <c r="BM100" s="58" t="s">
        <v>399</v>
      </c>
      <c r="BN100" s="58" t="s">
        <v>399</v>
      </c>
      <c r="BO100" s="58" t="s">
        <v>366</v>
      </c>
      <c r="BP100" s="58" t="s">
        <v>366</v>
      </c>
      <c r="BQ100" s="58" t="s">
        <v>366</v>
      </c>
      <c r="BR100" s="58" t="s">
        <v>388</v>
      </c>
      <c r="BS100" s="58" t="s">
        <v>382</v>
      </c>
      <c r="BT100" s="58" t="s">
        <v>388</v>
      </c>
      <c r="BU100" s="58" t="s">
        <v>382</v>
      </c>
      <c r="BV100" s="58" t="s">
        <v>523</v>
      </c>
      <c r="BW100" s="58" t="s">
        <v>382</v>
      </c>
      <c r="BX100" s="59">
        <v>17</v>
      </c>
      <c r="BY100" s="59">
        <v>999111</v>
      </c>
      <c r="BZ100" s="59">
        <v>0</v>
      </c>
      <c r="CA100" s="59">
        <v>41</v>
      </c>
      <c r="CB100" s="59">
        <v>8</v>
      </c>
      <c r="CC100" s="58" t="s">
        <v>219</v>
      </c>
      <c r="CD100" s="65">
        <v>45084.5236689815</v>
      </c>
      <c r="CE100" s="57" t="s">
        <v>389</v>
      </c>
      <c r="CF100" s="72">
        <v>45084.5717159722</v>
      </c>
      <c r="CG100" s="73">
        <v>0.520706018518518</v>
      </c>
      <c r="CH100" s="57" t="s">
        <v>389</v>
      </c>
      <c r="CI100" s="58" t="s">
        <v>390</v>
      </c>
      <c r="CJ100" s="58" t="s">
        <v>234</v>
      </c>
      <c r="CK100" s="58" t="s">
        <v>234</v>
      </c>
      <c r="CL100" s="58" t="s">
        <v>225</v>
      </c>
      <c r="CM100" s="58" t="s">
        <v>225</v>
      </c>
      <c r="CN100" s="58" t="s">
        <v>366</v>
      </c>
      <c r="CO100" s="58" t="s">
        <v>225</v>
      </c>
      <c r="CP100" s="58" t="s">
        <v>432</v>
      </c>
      <c r="CQ100" s="58" t="s">
        <v>225</v>
      </c>
      <c r="CR100" s="58" t="s">
        <v>225</v>
      </c>
      <c r="CS100" s="58" t="s">
        <v>234</v>
      </c>
      <c r="CT100" s="58" t="s">
        <v>234</v>
      </c>
      <c r="CU100" s="58" t="s">
        <v>225</v>
      </c>
      <c r="CV100" s="58" t="s">
        <v>234</v>
      </c>
      <c r="CW100" s="58" t="s">
        <v>234</v>
      </c>
      <c r="CX100" s="58" t="s">
        <v>225</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45084.5717159722</v>
      </c>
      <c r="DO100" s="72">
        <v>45084.5207141667</v>
      </c>
      <c r="DP100" s="58" t="s">
        <v>762</v>
      </c>
    </row>
    <row r="101" s="41" customFormat="1" spans="1:120">
      <c r="A101" s="57">
        <v>44874</v>
      </c>
      <c r="B101" s="57">
        <v>44874</v>
      </c>
      <c r="C101" s="58" t="s">
        <v>1069</v>
      </c>
      <c r="D101" s="58" t="s">
        <v>366</v>
      </c>
      <c r="E101" s="58" t="s">
        <v>367</v>
      </c>
      <c r="F101" s="58" t="s">
        <v>239</v>
      </c>
      <c r="G101" s="59">
        <v>1</v>
      </c>
      <c r="H101" s="59">
        <v>0</v>
      </c>
      <c r="I101" s="58" t="s">
        <v>234</v>
      </c>
      <c r="J101" s="58" t="s">
        <v>369</v>
      </c>
      <c r="K101" s="58" t="s">
        <v>369</v>
      </c>
      <c r="L101" s="57">
        <v>44874</v>
      </c>
      <c r="M101" s="58" t="s">
        <v>1070</v>
      </c>
      <c r="N101" s="58" t="s">
        <v>366</v>
      </c>
      <c r="O101" s="59">
        <v>0</v>
      </c>
      <c r="P101" s="58" t="s">
        <v>748</v>
      </c>
      <c r="Q101" s="58" t="s">
        <v>749</v>
      </c>
      <c r="R101" s="59">
        <v>11</v>
      </c>
      <c r="S101" s="58" t="s">
        <v>750</v>
      </c>
      <c r="T101" s="59">
        <v>1</v>
      </c>
      <c r="U101" s="58" t="s">
        <v>239</v>
      </c>
      <c r="V101" s="58" t="s">
        <v>374</v>
      </c>
      <c r="W101" s="58" t="s">
        <v>234</v>
      </c>
      <c r="X101" s="58" t="s">
        <v>375</v>
      </c>
      <c r="Y101" s="58" t="s">
        <v>376</v>
      </c>
      <c r="Z101" s="58" t="s">
        <v>377</v>
      </c>
      <c r="AA101" s="58" t="s">
        <v>409</v>
      </c>
      <c r="AB101" s="59">
        <v>9000</v>
      </c>
      <c r="AC101" s="58" t="s">
        <v>379</v>
      </c>
      <c r="AD101" s="65">
        <v>44875.204849537</v>
      </c>
      <c r="AE101" s="58" t="s">
        <v>410</v>
      </c>
      <c r="AF101" s="58" t="s">
        <v>381</v>
      </c>
      <c r="AG101" s="58" t="s">
        <v>212</v>
      </c>
      <c r="AH101" s="58" t="s">
        <v>213</v>
      </c>
      <c r="AI101" s="58" t="s">
        <v>210</v>
      </c>
      <c r="AJ101" s="58" t="s">
        <v>366</v>
      </c>
      <c r="AK101" s="58" t="s">
        <v>382</v>
      </c>
      <c r="AL101" s="58" t="s">
        <v>366</v>
      </c>
      <c r="AM101" s="58" t="s">
        <v>233</v>
      </c>
      <c r="AN101" s="58" t="s">
        <v>366</v>
      </c>
      <c r="AO101" s="58" t="s">
        <v>379</v>
      </c>
      <c r="AP101" s="58" t="s">
        <v>379</v>
      </c>
      <c r="AQ101" s="58" t="s">
        <v>411</v>
      </c>
      <c r="AR101" s="58" t="s">
        <v>366</v>
      </c>
      <c r="AS101" s="58" t="s">
        <v>366</v>
      </c>
      <c r="AT101" s="59">
        <v>0</v>
      </c>
      <c r="AU101" s="58" t="s">
        <v>366</v>
      </c>
      <c r="AV101" s="58" t="s">
        <v>366</v>
      </c>
      <c r="AW101" s="58" t="s">
        <v>366</v>
      </c>
      <c r="AX101" s="58" t="s">
        <v>1002</v>
      </c>
      <c r="AY101" s="58" t="s">
        <v>989</v>
      </c>
      <c r="AZ101" s="58" t="s">
        <v>990</v>
      </c>
      <c r="BA101" s="58" t="s">
        <v>388</v>
      </c>
      <c r="BB101" s="58" t="s">
        <v>382</v>
      </c>
      <c r="BC101" s="58" t="s">
        <v>991</v>
      </c>
      <c r="BD101" s="58" t="s">
        <v>382</v>
      </c>
      <c r="BE101" s="58" t="s">
        <v>387</v>
      </c>
      <c r="BF101" s="58" t="s">
        <v>387</v>
      </c>
      <c r="BG101" s="58" t="s">
        <v>240</v>
      </c>
      <c r="BH101" s="58" t="s">
        <v>234</v>
      </c>
      <c r="BI101" s="58" t="s">
        <v>234</v>
      </c>
      <c r="BJ101" s="58" t="s">
        <v>234</v>
      </c>
      <c r="BK101" s="58" t="s">
        <v>225</v>
      </c>
      <c r="BL101" s="58" t="s">
        <v>366</v>
      </c>
      <c r="BM101" s="58" t="s">
        <v>366</v>
      </c>
      <c r="BN101" s="58" t="s">
        <v>366</v>
      </c>
      <c r="BO101" s="58" t="s">
        <v>366</v>
      </c>
      <c r="BP101" s="58" t="s">
        <v>366</v>
      </c>
      <c r="BQ101" s="58" t="s">
        <v>366</v>
      </c>
      <c r="BR101" s="58" t="s">
        <v>388</v>
      </c>
      <c r="BS101" s="58" t="s">
        <v>382</v>
      </c>
      <c r="BT101" s="58" t="s">
        <v>388</v>
      </c>
      <c r="BU101" s="58" t="s">
        <v>382</v>
      </c>
      <c r="BV101" s="58" t="s">
        <v>523</v>
      </c>
      <c r="BW101" s="58" t="s">
        <v>382</v>
      </c>
      <c r="BX101" s="59">
        <v>17</v>
      </c>
      <c r="BY101" s="59">
        <v>999111</v>
      </c>
      <c r="BZ101" s="59">
        <v>0</v>
      </c>
      <c r="CA101" s="59">
        <v>39</v>
      </c>
      <c r="CB101" s="59">
        <v>13</v>
      </c>
      <c r="CC101" s="58" t="s">
        <v>219</v>
      </c>
      <c r="CD101" s="65">
        <v>45084.5236689815</v>
      </c>
      <c r="CE101" s="57" t="s">
        <v>389</v>
      </c>
      <c r="CF101" s="72">
        <v>45084.5717159491</v>
      </c>
      <c r="CG101" s="73">
        <v>0.520706018518518</v>
      </c>
      <c r="CH101" s="57" t="s">
        <v>389</v>
      </c>
      <c r="CI101" s="58" t="s">
        <v>390</v>
      </c>
      <c r="CJ101" s="58" t="s">
        <v>234</v>
      </c>
      <c r="CK101" s="58" t="s">
        <v>234</v>
      </c>
      <c r="CL101" s="58" t="s">
        <v>225</v>
      </c>
      <c r="CM101" s="58" t="s">
        <v>225</v>
      </c>
      <c r="CN101" s="58" t="s">
        <v>366</v>
      </c>
      <c r="CO101" s="58" t="s">
        <v>225</v>
      </c>
      <c r="CP101" s="58" t="s">
        <v>432</v>
      </c>
      <c r="CQ101" s="58" t="s">
        <v>225</v>
      </c>
      <c r="CR101" s="58" t="s">
        <v>234</v>
      </c>
      <c r="CS101" s="58" t="s">
        <v>234</v>
      </c>
      <c r="CT101" s="58" t="s">
        <v>234</v>
      </c>
      <c r="CU101" s="58" t="s">
        <v>225</v>
      </c>
      <c r="CV101" s="58" t="s">
        <v>234</v>
      </c>
      <c r="CW101" s="58" t="s">
        <v>234</v>
      </c>
      <c r="CX101" s="58" t="s">
        <v>234</v>
      </c>
      <c r="CY101" s="58" t="s">
        <v>234</v>
      </c>
      <c r="CZ101" s="58" t="s">
        <v>234</v>
      </c>
      <c r="DA101" s="58" t="s">
        <v>225</v>
      </c>
      <c r="DB101" s="58" t="s">
        <v>234</v>
      </c>
      <c r="DC101" s="58" t="s">
        <v>234</v>
      </c>
      <c r="DD101" s="58" t="s">
        <v>234</v>
      </c>
      <c r="DE101" s="58" t="s">
        <v>234</v>
      </c>
      <c r="DF101" s="58" t="s">
        <v>225</v>
      </c>
      <c r="DG101" s="58" t="s">
        <v>234</v>
      </c>
      <c r="DH101" s="58" t="s">
        <v>225</v>
      </c>
      <c r="DI101" s="58" t="s">
        <v>225</v>
      </c>
      <c r="DJ101" s="58" t="s">
        <v>225</v>
      </c>
      <c r="DK101" s="58" t="s">
        <v>382</v>
      </c>
      <c r="DL101" s="58" t="s">
        <v>382</v>
      </c>
      <c r="DM101" s="58" t="s">
        <v>382</v>
      </c>
      <c r="DN101" s="72">
        <v>45084.5717159491</v>
      </c>
      <c r="DO101" s="72">
        <v>45084.5207141782</v>
      </c>
      <c r="DP101" s="58" t="s">
        <v>992</v>
      </c>
    </row>
    <row r="102" s="41" customFormat="1" spans="1:120">
      <c r="A102" s="48"/>
      <c r="B102" s="48"/>
      <c r="C102" s="49"/>
      <c r="D102" s="49"/>
      <c r="E102" s="49"/>
      <c r="F102" s="49"/>
      <c r="G102" s="50"/>
      <c r="H102" s="50"/>
      <c r="I102" s="49"/>
      <c r="J102" s="49"/>
      <c r="K102" s="49"/>
      <c r="L102" s="48"/>
      <c r="M102" s="49"/>
      <c r="N102" s="49"/>
      <c r="O102" s="50"/>
      <c r="P102" s="49"/>
      <c r="Q102" s="49"/>
      <c r="R102" s="50"/>
      <c r="S102" s="49"/>
      <c r="T102" s="50"/>
      <c r="U102" s="49"/>
      <c r="V102" s="49"/>
      <c r="W102" s="49"/>
      <c r="X102" s="49"/>
      <c r="Y102" s="49"/>
      <c r="Z102" s="49"/>
      <c r="AA102" s="49"/>
      <c r="AB102" s="50"/>
      <c r="AC102" s="49"/>
      <c r="AD102" s="63"/>
      <c r="AE102" s="49"/>
      <c r="AF102" s="49"/>
      <c r="AG102" s="49"/>
      <c r="AH102" s="49"/>
      <c r="AI102" s="49"/>
      <c r="AJ102" s="49"/>
      <c r="AK102" s="49"/>
      <c r="AL102" s="49"/>
      <c r="AM102" s="49"/>
      <c r="AN102" s="49"/>
      <c r="AO102" s="49"/>
      <c r="AP102" s="49"/>
      <c r="AQ102" s="49"/>
      <c r="AR102" s="49"/>
      <c r="AS102" s="49"/>
      <c r="AT102" s="50"/>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50"/>
      <c r="BY102" s="50"/>
      <c r="BZ102" s="50"/>
      <c r="CA102" s="50"/>
      <c r="CB102" s="50"/>
      <c r="CC102" s="49"/>
      <c r="CD102" s="63"/>
      <c r="CE102" s="48"/>
      <c r="CF102" s="68"/>
      <c r="CG102" s="69"/>
      <c r="CH102" s="48"/>
      <c r="CI102" s="49"/>
      <c r="CJ102" s="49"/>
      <c r="CK102" s="49"/>
      <c r="CL102" s="49"/>
      <c r="CM102" s="49"/>
      <c r="CN102" s="49"/>
      <c r="CO102" s="49"/>
      <c r="CP102" s="49"/>
      <c r="CQ102" s="49"/>
      <c r="CR102" s="49"/>
      <c r="CS102" s="49"/>
      <c r="CT102" s="49"/>
      <c r="CU102" s="49"/>
      <c r="CV102" s="49"/>
      <c r="CW102" s="49"/>
      <c r="CX102" s="49"/>
      <c r="CY102" s="49"/>
      <c r="CZ102" s="49"/>
      <c r="DA102" s="49"/>
      <c r="DB102" s="49"/>
      <c r="DC102" s="49"/>
      <c r="DD102" s="49"/>
      <c r="DE102" s="49"/>
      <c r="DF102" s="49"/>
      <c r="DG102" s="49"/>
      <c r="DH102" s="49"/>
      <c r="DI102" s="49"/>
      <c r="DJ102" s="49"/>
      <c r="DK102" s="49"/>
      <c r="DL102" s="49"/>
      <c r="DM102" s="49"/>
      <c r="DN102" s="68"/>
      <c r="DO102" s="68"/>
      <c r="DP102" s="49"/>
    </row>
    <row r="103" s="41" customFormat="1"/>
    <row r="104" s="41" customFormat="1" ht="30.75" spans="1:1">
      <c r="A104" s="23" t="s">
        <v>1086</v>
      </c>
    </row>
    <row r="105" s="41" customFormat="1" spans="1:122">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row>
    <row r="106" s="41" customFormat="1" spans="1:122">
      <c r="A106" s="43"/>
      <c r="B106" s="41" t="s">
        <v>434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row>
    <row r="107" s="41" customFormat="1" ht="27" spans="1:121">
      <c r="A107" s="43"/>
      <c r="B107" s="60" t="s">
        <v>249</v>
      </c>
      <c r="C107" s="60" t="s">
        <v>250</v>
      </c>
      <c r="D107" s="60" t="s">
        <v>251</v>
      </c>
      <c r="E107" s="60" t="s">
        <v>252</v>
      </c>
      <c r="F107" s="60" t="s">
        <v>253</v>
      </c>
      <c r="G107" s="60" t="s">
        <v>156</v>
      </c>
      <c r="H107" s="60" t="s">
        <v>254</v>
      </c>
      <c r="I107" s="60" t="s">
        <v>255</v>
      </c>
      <c r="J107" s="60" t="s">
        <v>256</v>
      </c>
      <c r="K107" s="60" t="s">
        <v>257</v>
      </c>
      <c r="L107" s="60" t="s">
        <v>258</v>
      </c>
      <c r="M107" s="60" t="s">
        <v>259</v>
      </c>
      <c r="N107" s="60" t="s">
        <v>260</v>
      </c>
      <c r="O107" s="60" t="s">
        <v>261</v>
      </c>
      <c r="P107" s="60" t="s">
        <v>262</v>
      </c>
      <c r="Q107" s="60" t="s">
        <v>263</v>
      </c>
      <c r="R107" s="60" t="s">
        <v>264</v>
      </c>
      <c r="S107" s="60" t="s">
        <v>265</v>
      </c>
      <c r="T107" s="60" t="s">
        <v>266</v>
      </c>
      <c r="U107" s="60" t="s">
        <v>267</v>
      </c>
      <c r="V107" s="60" t="s">
        <v>268</v>
      </c>
      <c r="W107" s="60" t="s">
        <v>269</v>
      </c>
      <c r="X107" s="60" t="s">
        <v>270</v>
      </c>
      <c r="Y107" s="60" t="s">
        <v>271</v>
      </c>
      <c r="Z107" s="60" t="s">
        <v>272</v>
      </c>
      <c r="AA107" s="60" t="s">
        <v>273</v>
      </c>
      <c r="AB107" s="60" t="s">
        <v>274</v>
      </c>
      <c r="AC107" s="60" t="s">
        <v>275</v>
      </c>
      <c r="AD107" s="60" t="s">
        <v>276</v>
      </c>
      <c r="AE107" s="60" t="s">
        <v>277</v>
      </c>
      <c r="AF107" s="60" t="s">
        <v>278</v>
      </c>
      <c r="AG107" s="60" t="s">
        <v>279</v>
      </c>
      <c r="AH107" s="60" t="s">
        <v>159</v>
      </c>
      <c r="AI107" s="60" t="s">
        <v>280</v>
      </c>
      <c r="AJ107" s="60" t="s">
        <v>157</v>
      </c>
      <c r="AK107" s="60" t="s">
        <v>281</v>
      </c>
      <c r="AL107" s="60" t="s">
        <v>282</v>
      </c>
      <c r="AM107" s="60" t="s">
        <v>283</v>
      </c>
      <c r="AN107" s="60" t="s">
        <v>284</v>
      </c>
      <c r="AO107" s="60" t="s">
        <v>285</v>
      </c>
      <c r="AP107" s="60" t="s">
        <v>286</v>
      </c>
      <c r="AQ107" s="60" t="s">
        <v>287</v>
      </c>
      <c r="AR107" s="60" t="s">
        <v>288</v>
      </c>
      <c r="AS107" s="60" t="s">
        <v>289</v>
      </c>
      <c r="AT107" s="60" t="s">
        <v>290</v>
      </c>
      <c r="AU107" s="60" t="s">
        <v>291</v>
      </c>
      <c r="AV107" s="60" t="s">
        <v>292</v>
      </c>
      <c r="AW107" s="60" t="s">
        <v>293</v>
      </c>
      <c r="AX107" s="60" t="s">
        <v>294</v>
      </c>
      <c r="AY107" s="60" t="s">
        <v>295</v>
      </c>
      <c r="AZ107" s="60" t="s">
        <v>296</v>
      </c>
      <c r="BA107" s="60" t="s">
        <v>297</v>
      </c>
      <c r="BB107" s="60" t="s">
        <v>298</v>
      </c>
      <c r="BC107" s="60" t="s">
        <v>299</v>
      </c>
      <c r="BD107" s="60" t="s">
        <v>300</v>
      </c>
      <c r="BE107" s="60" t="s">
        <v>301</v>
      </c>
      <c r="BF107" s="60" t="s">
        <v>302</v>
      </c>
      <c r="BG107" s="60" t="s">
        <v>303</v>
      </c>
      <c r="BH107" s="60" t="s">
        <v>304</v>
      </c>
      <c r="BI107" s="60" t="s">
        <v>305</v>
      </c>
      <c r="BJ107" s="60" t="s">
        <v>306</v>
      </c>
      <c r="BK107" s="60" t="s">
        <v>307</v>
      </c>
      <c r="BL107" s="60" t="s">
        <v>308</v>
      </c>
      <c r="BM107" s="60" t="s">
        <v>309</v>
      </c>
      <c r="BN107" s="60" t="s">
        <v>310</v>
      </c>
      <c r="BO107" s="60" t="s">
        <v>311</v>
      </c>
      <c r="BP107" s="60" t="s">
        <v>312</v>
      </c>
      <c r="BQ107" s="60" t="s">
        <v>313</v>
      </c>
      <c r="BR107" s="60" t="s">
        <v>314</v>
      </c>
      <c r="BS107" s="60" t="s">
        <v>315</v>
      </c>
      <c r="BT107" s="60" t="s">
        <v>316</v>
      </c>
      <c r="BU107" s="60" t="s">
        <v>317</v>
      </c>
      <c r="BV107" s="60" t="s">
        <v>318</v>
      </c>
      <c r="BW107" s="60" t="s">
        <v>319</v>
      </c>
      <c r="BX107" s="60" t="s">
        <v>320</v>
      </c>
      <c r="BY107" s="60" t="s">
        <v>321</v>
      </c>
      <c r="BZ107" s="60" t="s">
        <v>322</v>
      </c>
      <c r="CA107" s="60" t="s">
        <v>323</v>
      </c>
      <c r="CB107" s="60" t="s">
        <v>324</v>
      </c>
      <c r="CC107" s="60" t="s">
        <v>325</v>
      </c>
      <c r="CD107" s="60" t="s">
        <v>326</v>
      </c>
      <c r="CE107" s="60" t="s">
        <v>327</v>
      </c>
      <c r="CF107" s="60" t="s">
        <v>328</v>
      </c>
      <c r="CG107" s="60" t="s">
        <v>329</v>
      </c>
      <c r="CH107" s="60" t="s">
        <v>330</v>
      </c>
      <c r="CI107" s="60" t="s">
        <v>331</v>
      </c>
      <c r="CJ107" s="60" t="s">
        <v>332</v>
      </c>
      <c r="CK107" s="60" t="s">
        <v>333</v>
      </c>
      <c r="CL107" s="60" t="s">
        <v>334</v>
      </c>
      <c r="CM107" s="60" t="s">
        <v>335</v>
      </c>
      <c r="CN107" s="60" t="s">
        <v>336</v>
      </c>
      <c r="CO107" s="60" t="s">
        <v>337</v>
      </c>
      <c r="CP107" s="60" t="s">
        <v>338</v>
      </c>
      <c r="CQ107" s="60" t="s">
        <v>339</v>
      </c>
      <c r="CR107" s="60" t="s">
        <v>340</v>
      </c>
      <c r="CS107" s="60" t="s">
        <v>341</v>
      </c>
      <c r="CT107" s="60" t="s">
        <v>342</v>
      </c>
      <c r="CU107" s="60" t="s">
        <v>343</v>
      </c>
      <c r="CV107" s="60" t="s">
        <v>344</v>
      </c>
      <c r="CW107" s="60" t="s">
        <v>345</v>
      </c>
      <c r="CX107" s="60" t="s">
        <v>346</v>
      </c>
      <c r="CY107" s="60" t="s">
        <v>347</v>
      </c>
      <c r="CZ107" s="60" t="s">
        <v>348</v>
      </c>
      <c r="DA107" s="60" t="s">
        <v>349</v>
      </c>
      <c r="DB107" s="60" t="s">
        <v>350</v>
      </c>
      <c r="DC107" s="60" t="s">
        <v>351</v>
      </c>
      <c r="DD107" s="60" t="s">
        <v>352</v>
      </c>
      <c r="DE107" s="60" t="s">
        <v>353</v>
      </c>
      <c r="DF107" s="60" t="s">
        <v>354</v>
      </c>
      <c r="DG107" s="60" t="s">
        <v>355</v>
      </c>
      <c r="DH107" s="60" t="s">
        <v>356</v>
      </c>
      <c r="DI107" s="60" t="s">
        <v>357</v>
      </c>
      <c r="DJ107" s="60" t="s">
        <v>358</v>
      </c>
      <c r="DK107" s="60" t="s">
        <v>359</v>
      </c>
      <c r="DL107" s="60" t="s">
        <v>360</v>
      </c>
      <c r="DM107" s="60" t="s">
        <v>361</v>
      </c>
      <c r="DN107" s="60" t="s">
        <v>362</v>
      </c>
      <c r="DO107" s="60" t="s">
        <v>208</v>
      </c>
      <c r="DP107" s="60" t="s">
        <v>363</v>
      </c>
      <c r="DQ107" s="60" t="s">
        <v>364</v>
      </c>
    </row>
    <row r="108" s="41" customFormat="1" spans="1:121">
      <c r="A108" s="43" t="s">
        <v>435</v>
      </c>
      <c r="B108" s="45">
        <v>44874</v>
      </c>
      <c r="C108" s="45">
        <v>44874</v>
      </c>
      <c r="D108" s="46" t="s">
        <v>1069</v>
      </c>
      <c r="E108" s="46" t="s">
        <v>366</v>
      </c>
      <c r="F108" s="46" t="s">
        <v>367</v>
      </c>
      <c r="G108" s="46" t="s">
        <v>368</v>
      </c>
      <c r="H108" s="47">
        <v>1</v>
      </c>
      <c r="I108" s="47">
        <v>0</v>
      </c>
      <c r="J108" s="46" t="s">
        <v>234</v>
      </c>
      <c r="K108" s="46" t="s">
        <v>369</v>
      </c>
      <c r="L108" s="46" t="s">
        <v>369</v>
      </c>
      <c r="M108" s="45">
        <v>44874</v>
      </c>
      <c r="N108" s="46" t="s">
        <v>1070</v>
      </c>
      <c r="O108" s="46" t="s">
        <v>366</v>
      </c>
      <c r="P108" s="47">
        <v>0</v>
      </c>
      <c r="Q108" s="46" t="s">
        <v>748</v>
      </c>
      <c r="R108" s="46" t="s">
        <v>749</v>
      </c>
      <c r="S108" s="47">
        <v>11</v>
      </c>
      <c r="T108" s="46" t="s">
        <v>750</v>
      </c>
      <c r="U108" s="47">
        <v>1</v>
      </c>
      <c r="V108" s="46" t="s">
        <v>368</v>
      </c>
      <c r="W108" s="46" t="s">
        <v>374</v>
      </c>
      <c r="X108" s="46" t="s">
        <v>234</v>
      </c>
      <c r="Y108" s="46" t="s">
        <v>375</v>
      </c>
      <c r="Z108" s="46" t="s">
        <v>376</v>
      </c>
      <c r="AA108" s="46" t="s">
        <v>377</v>
      </c>
      <c r="AB108" s="46" t="s">
        <v>378</v>
      </c>
      <c r="AC108" s="47">
        <v>9000</v>
      </c>
      <c r="AD108" s="46" t="s">
        <v>379</v>
      </c>
      <c r="AE108" s="62">
        <v>44875.204849537</v>
      </c>
      <c r="AF108" s="46" t="s">
        <v>380</v>
      </c>
      <c r="AG108" s="46" t="s">
        <v>381</v>
      </c>
      <c r="AH108" s="46" t="s">
        <v>212</v>
      </c>
      <c r="AI108" s="46" t="s">
        <v>213</v>
      </c>
      <c r="AJ108" s="46" t="s">
        <v>210</v>
      </c>
      <c r="AK108" s="46" t="s">
        <v>366</v>
      </c>
      <c r="AL108" s="46" t="s">
        <v>382</v>
      </c>
      <c r="AM108" s="46" t="s">
        <v>366</v>
      </c>
      <c r="AN108" s="46" t="s">
        <v>233</v>
      </c>
      <c r="AO108" s="46" t="s">
        <v>366</v>
      </c>
      <c r="AP108" s="46" t="s">
        <v>379</v>
      </c>
      <c r="AQ108" s="46" t="s">
        <v>379</v>
      </c>
      <c r="AR108" s="46" t="s">
        <v>383</v>
      </c>
      <c r="AS108" s="46" t="s">
        <v>366</v>
      </c>
      <c r="AT108" s="46" t="s">
        <v>366</v>
      </c>
      <c r="AU108" s="47">
        <v>0</v>
      </c>
      <c r="AV108" s="46" t="s">
        <v>366</v>
      </c>
      <c r="AW108" s="46" t="s">
        <v>366</v>
      </c>
      <c r="AX108" s="46" t="s">
        <v>366</v>
      </c>
      <c r="AY108" s="46" t="s">
        <v>751</v>
      </c>
      <c r="AZ108" s="46" t="s">
        <v>752</v>
      </c>
      <c r="BA108" s="46" t="s">
        <v>232</v>
      </c>
      <c r="BB108" s="46" t="s">
        <v>379</v>
      </c>
      <c r="BC108" s="46" t="s">
        <v>382</v>
      </c>
      <c r="BD108" s="46" t="s">
        <v>753</v>
      </c>
      <c r="BE108" s="46" t="s">
        <v>382</v>
      </c>
      <c r="BF108" s="46" t="s">
        <v>387</v>
      </c>
      <c r="BG108" s="46" t="s">
        <v>387</v>
      </c>
      <c r="BH108" s="46" t="s">
        <v>240</v>
      </c>
      <c r="BI108" s="46" t="s">
        <v>234</v>
      </c>
      <c r="BJ108" s="46" t="s">
        <v>234</v>
      </c>
      <c r="BK108" s="46" t="s">
        <v>234</v>
      </c>
      <c r="BL108" s="46" t="s">
        <v>234</v>
      </c>
      <c r="BM108" s="46" t="s">
        <v>529</v>
      </c>
      <c r="BN108" s="46" t="s">
        <v>529</v>
      </c>
      <c r="BO108" s="46" t="s">
        <v>529</v>
      </c>
      <c r="BP108" s="46" t="s">
        <v>366</v>
      </c>
      <c r="BQ108" s="46" t="s">
        <v>366</v>
      </c>
      <c r="BR108" s="46" t="s">
        <v>366</v>
      </c>
      <c r="BS108" s="46" t="s">
        <v>388</v>
      </c>
      <c r="BT108" s="46" t="s">
        <v>382</v>
      </c>
      <c r="BU108" s="46" t="s">
        <v>388</v>
      </c>
      <c r="BV108" s="46" t="s">
        <v>382</v>
      </c>
      <c r="BW108" s="46" t="s">
        <v>523</v>
      </c>
      <c r="BX108" s="46" t="s">
        <v>382</v>
      </c>
      <c r="BY108" s="47">
        <v>17</v>
      </c>
      <c r="BZ108" s="47">
        <v>999111</v>
      </c>
      <c r="CA108" s="47">
        <v>0</v>
      </c>
      <c r="CB108" s="47">
        <v>39</v>
      </c>
      <c r="CC108" s="47">
        <v>13</v>
      </c>
      <c r="CD108" s="46" t="s">
        <v>219</v>
      </c>
      <c r="CE108" s="62">
        <v>45084.5236689815</v>
      </c>
      <c r="CF108" s="45" t="s">
        <v>389</v>
      </c>
      <c r="CG108" s="66">
        <v>45084.5207141782</v>
      </c>
      <c r="CH108" s="67">
        <v>0.520706018518518</v>
      </c>
      <c r="CI108" s="45" t="s">
        <v>389</v>
      </c>
      <c r="CJ108" s="46" t="s">
        <v>390</v>
      </c>
      <c r="CK108" s="46" t="s">
        <v>234</v>
      </c>
      <c r="CL108" s="46" t="s">
        <v>234</v>
      </c>
      <c r="CM108" s="46" t="s">
        <v>225</v>
      </c>
      <c r="CN108" s="46" t="s">
        <v>225</v>
      </c>
      <c r="CO108" s="46" t="s">
        <v>366</v>
      </c>
      <c r="CP108" s="46" t="s">
        <v>225</v>
      </c>
      <c r="CQ108" s="46" t="s">
        <v>391</v>
      </c>
      <c r="CR108" s="46" t="s">
        <v>225</v>
      </c>
      <c r="CS108" s="46" t="s">
        <v>225</v>
      </c>
      <c r="CT108" s="46" t="s">
        <v>234</v>
      </c>
      <c r="CU108" s="46" t="s">
        <v>234</v>
      </c>
      <c r="CV108" s="46" t="s">
        <v>225</v>
      </c>
      <c r="CW108" s="46" t="s">
        <v>234</v>
      </c>
      <c r="CX108" s="46" t="s">
        <v>234</v>
      </c>
      <c r="CY108" s="46" t="s">
        <v>225</v>
      </c>
      <c r="CZ108" s="46" t="s">
        <v>234</v>
      </c>
      <c r="DA108" s="46" t="s">
        <v>234</v>
      </c>
      <c r="DB108" s="46" t="s">
        <v>225</v>
      </c>
      <c r="DC108" s="46" t="s">
        <v>234</v>
      </c>
      <c r="DD108" s="46" t="s">
        <v>234</v>
      </c>
      <c r="DE108" s="46" t="s">
        <v>234</v>
      </c>
      <c r="DF108" s="46" t="s">
        <v>234</v>
      </c>
      <c r="DG108" s="46" t="s">
        <v>225</v>
      </c>
      <c r="DH108" s="46" t="s">
        <v>234</v>
      </c>
      <c r="DI108" s="46" t="s">
        <v>225</v>
      </c>
      <c r="DJ108" s="46" t="s">
        <v>225</v>
      </c>
      <c r="DK108" s="46" t="s">
        <v>225</v>
      </c>
      <c r="DL108" s="46" t="s">
        <v>382</v>
      </c>
      <c r="DM108" s="46" t="s">
        <v>382</v>
      </c>
      <c r="DN108" s="46" t="s">
        <v>382</v>
      </c>
      <c r="DO108" s="66">
        <v>45084.5207141782</v>
      </c>
      <c r="DP108" s="66">
        <v>45084.5207141782</v>
      </c>
      <c r="DQ108" s="46" t="s">
        <v>754</v>
      </c>
    </row>
    <row r="109" s="41" customFormat="1" spans="1:121">
      <c r="A109" s="43" t="s">
        <v>436</v>
      </c>
      <c r="B109" s="57">
        <v>44874</v>
      </c>
      <c r="C109" s="57">
        <v>44874</v>
      </c>
      <c r="D109" s="58" t="s">
        <v>1069</v>
      </c>
      <c r="E109" s="58" t="s">
        <v>366</v>
      </c>
      <c r="F109" s="58" t="s">
        <v>367</v>
      </c>
      <c r="G109" s="58" t="s">
        <v>368</v>
      </c>
      <c r="H109" s="59">
        <v>1</v>
      </c>
      <c r="I109" s="59">
        <v>0</v>
      </c>
      <c r="J109" s="58" t="s">
        <v>234</v>
      </c>
      <c r="K109" s="58" t="s">
        <v>369</v>
      </c>
      <c r="L109" s="58" t="s">
        <v>369</v>
      </c>
      <c r="M109" s="57">
        <v>44874</v>
      </c>
      <c r="N109" s="58" t="s">
        <v>1070</v>
      </c>
      <c r="O109" s="58" t="s">
        <v>366</v>
      </c>
      <c r="P109" s="59">
        <v>0</v>
      </c>
      <c r="Q109" s="58" t="s">
        <v>748</v>
      </c>
      <c r="R109" s="58" t="s">
        <v>749</v>
      </c>
      <c r="S109" s="59">
        <v>11</v>
      </c>
      <c r="T109" s="58" t="s">
        <v>750</v>
      </c>
      <c r="U109" s="59">
        <v>1</v>
      </c>
      <c r="V109" s="58" t="s">
        <v>368</v>
      </c>
      <c r="W109" s="58" t="s">
        <v>374</v>
      </c>
      <c r="X109" s="58" t="s">
        <v>234</v>
      </c>
      <c r="Y109" s="58" t="s">
        <v>375</v>
      </c>
      <c r="Z109" s="58" t="s">
        <v>376</v>
      </c>
      <c r="AA109" s="58" t="s">
        <v>377</v>
      </c>
      <c r="AB109" s="58" t="s">
        <v>378</v>
      </c>
      <c r="AC109" s="59">
        <v>9000</v>
      </c>
      <c r="AD109" s="58" t="s">
        <v>379</v>
      </c>
      <c r="AE109" s="65">
        <v>44875.204849537</v>
      </c>
      <c r="AF109" s="58" t="s">
        <v>380</v>
      </c>
      <c r="AG109" s="58" t="s">
        <v>381</v>
      </c>
      <c r="AH109" s="58" t="s">
        <v>212</v>
      </c>
      <c r="AI109" s="58" t="s">
        <v>213</v>
      </c>
      <c r="AJ109" s="58" t="s">
        <v>210</v>
      </c>
      <c r="AK109" s="58" t="s">
        <v>366</v>
      </c>
      <c r="AL109" s="58" t="s">
        <v>382</v>
      </c>
      <c r="AM109" s="58" t="s">
        <v>366</v>
      </c>
      <c r="AN109" s="58" t="s">
        <v>233</v>
      </c>
      <c r="AO109" s="58" t="s">
        <v>366</v>
      </c>
      <c r="AP109" s="58" t="s">
        <v>379</v>
      </c>
      <c r="AQ109" s="58" t="s">
        <v>379</v>
      </c>
      <c r="AR109" s="58" t="s">
        <v>383</v>
      </c>
      <c r="AS109" s="58" t="s">
        <v>366</v>
      </c>
      <c r="AT109" s="58" t="s">
        <v>366</v>
      </c>
      <c r="AU109" s="59">
        <v>0</v>
      </c>
      <c r="AV109" s="58" t="s">
        <v>366</v>
      </c>
      <c r="AW109" s="58" t="s">
        <v>366</v>
      </c>
      <c r="AX109" s="58" t="s">
        <v>366</v>
      </c>
      <c r="AY109" s="58" t="s">
        <v>751</v>
      </c>
      <c r="AZ109" s="58" t="s">
        <v>752</v>
      </c>
      <c r="BA109" s="58" t="s">
        <v>232</v>
      </c>
      <c r="BB109" s="58" t="s">
        <v>379</v>
      </c>
      <c r="BC109" s="58" t="s">
        <v>382</v>
      </c>
      <c r="BD109" s="58" t="s">
        <v>753</v>
      </c>
      <c r="BE109" s="58" t="s">
        <v>382</v>
      </c>
      <c r="BF109" s="58" t="s">
        <v>387</v>
      </c>
      <c r="BG109" s="58" t="s">
        <v>387</v>
      </c>
      <c r="BH109" s="58" t="s">
        <v>240</v>
      </c>
      <c r="BI109" s="58" t="s">
        <v>234</v>
      </c>
      <c r="BJ109" s="58" t="s">
        <v>234</v>
      </c>
      <c r="BK109" s="58" t="s">
        <v>234</v>
      </c>
      <c r="BL109" s="58" t="s">
        <v>225</v>
      </c>
      <c r="BM109" s="58" t="s">
        <v>529</v>
      </c>
      <c r="BN109" s="58" t="s">
        <v>529</v>
      </c>
      <c r="BO109" s="58" t="s">
        <v>529</v>
      </c>
      <c r="BP109" s="58" t="s">
        <v>366</v>
      </c>
      <c r="BQ109" s="58" t="s">
        <v>366</v>
      </c>
      <c r="BR109" s="58" t="s">
        <v>366</v>
      </c>
      <c r="BS109" s="58" t="s">
        <v>388</v>
      </c>
      <c r="BT109" s="58" t="s">
        <v>382</v>
      </c>
      <c r="BU109" s="58" t="s">
        <v>388</v>
      </c>
      <c r="BV109" s="58" t="s">
        <v>382</v>
      </c>
      <c r="BW109" s="58" t="s">
        <v>523</v>
      </c>
      <c r="BX109" s="58" t="s">
        <v>382</v>
      </c>
      <c r="BY109" s="59">
        <v>17</v>
      </c>
      <c r="BZ109" s="59">
        <v>999111</v>
      </c>
      <c r="CA109" s="59">
        <v>0</v>
      </c>
      <c r="CB109" s="59">
        <v>39</v>
      </c>
      <c r="CC109" s="59">
        <v>13</v>
      </c>
      <c r="CD109" s="58" t="s">
        <v>219</v>
      </c>
      <c r="CE109" s="65">
        <v>45084.5236689815</v>
      </c>
      <c r="CF109" s="57" t="s">
        <v>389</v>
      </c>
      <c r="CG109" s="72">
        <v>45084.5717159607</v>
      </c>
      <c r="CH109" s="73">
        <v>0.520706018518518</v>
      </c>
      <c r="CI109" s="57" t="s">
        <v>389</v>
      </c>
      <c r="CJ109" s="58" t="s">
        <v>390</v>
      </c>
      <c r="CK109" s="58" t="s">
        <v>234</v>
      </c>
      <c r="CL109" s="58" t="s">
        <v>234</v>
      </c>
      <c r="CM109" s="58" t="s">
        <v>225</v>
      </c>
      <c r="CN109" s="58" t="s">
        <v>225</v>
      </c>
      <c r="CO109" s="58" t="s">
        <v>366</v>
      </c>
      <c r="CP109" s="58" t="s">
        <v>225</v>
      </c>
      <c r="CQ109" s="58" t="s">
        <v>432</v>
      </c>
      <c r="CR109" s="58" t="s">
        <v>225</v>
      </c>
      <c r="CS109" s="58" t="s">
        <v>225</v>
      </c>
      <c r="CT109" s="58" t="s">
        <v>234</v>
      </c>
      <c r="CU109" s="58" t="s">
        <v>234</v>
      </c>
      <c r="CV109" s="58" t="s">
        <v>225</v>
      </c>
      <c r="CW109" s="58" t="s">
        <v>234</v>
      </c>
      <c r="CX109" s="58" t="s">
        <v>234</v>
      </c>
      <c r="CY109" s="58" t="s">
        <v>225</v>
      </c>
      <c r="CZ109" s="58" t="s">
        <v>234</v>
      </c>
      <c r="DA109" s="58" t="s">
        <v>234</v>
      </c>
      <c r="DB109" s="58" t="s">
        <v>225</v>
      </c>
      <c r="DC109" s="58" t="s">
        <v>234</v>
      </c>
      <c r="DD109" s="58" t="s">
        <v>234</v>
      </c>
      <c r="DE109" s="58" t="s">
        <v>234</v>
      </c>
      <c r="DF109" s="58" t="s">
        <v>234</v>
      </c>
      <c r="DG109" s="58" t="s">
        <v>225</v>
      </c>
      <c r="DH109" s="58" t="s">
        <v>234</v>
      </c>
      <c r="DI109" s="58" t="s">
        <v>225</v>
      </c>
      <c r="DJ109" s="58" t="s">
        <v>225</v>
      </c>
      <c r="DK109" s="58" t="s">
        <v>225</v>
      </c>
      <c r="DL109" s="58" t="s">
        <v>382</v>
      </c>
      <c r="DM109" s="58" t="s">
        <v>382</v>
      </c>
      <c r="DN109" s="58" t="s">
        <v>382</v>
      </c>
      <c r="DO109" s="72">
        <v>45084.5717159607</v>
      </c>
      <c r="DP109" s="72">
        <v>45084.5207141782</v>
      </c>
      <c r="DQ109" s="58" t="s">
        <v>754</v>
      </c>
    </row>
    <row r="110" s="41" customFormat="1" spans="1:122">
      <c r="A110" s="43"/>
      <c r="B110" s="61" t="str">
        <f t="shared" ref="B110:BM110" si="0">IF(B108&lt;&gt;B109,"差異あり","")</f>
        <v/>
      </c>
      <c r="C110" s="61" t="str">
        <f t="shared" si="0"/>
        <v/>
      </c>
      <c r="D110" s="61" t="str">
        <f t="shared" si="0"/>
        <v/>
      </c>
      <c r="E110" s="61" t="str">
        <f t="shared" si="0"/>
        <v/>
      </c>
      <c r="F110" s="61" t="str">
        <f t="shared" si="0"/>
        <v/>
      </c>
      <c r="G110" s="61" t="str">
        <f t="shared" si="0"/>
        <v/>
      </c>
      <c r="H110" s="61" t="str">
        <f t="shared" si="0"/>
        <v/>
      </c>
      <c r="I110" s="61" t="str">
        <f t="shared" si="0"/>
        <v/>
      </c>
      <c r="J110" s="61" t="str">
        <f t="shared" si="0"/>
        <v/>
      </c>
      <c r="K110" s="61" t="str">
        <f t="shared" si="0"/>
        <v/>
      </c>
      <c r="L110" s="61" t="str">
        <f t="shared" si="0"/>
        <v/>
      </c>
      <c r="M110" s="61" t="str">
        <f t="shared" si="0"/>
        <v/>
      </c>
      <c r="N110" s="61" t="str">
        <f t="shared" si="0"/>
        <v/>
      </c>
      <c r="O110" s="61" t="str">
        <f t="shared" si="0"/>
        <v/>
      </c>
      <c r="P110" s="61" t="str">
        <f t="shared" si="0"/>
        <v/>
      </c>
      <c r="Q110" s="61" t="str">
        <f t="shared" si="0"/>
        <v/>
      </c>
      <c r="R110" s="61" t="str">
        <f t="shared" si="0"/>
        <v/>
      </c>
      <c r="S110" s="61" t="str">
        <f t="shared" si="0"/>
        <v/>
      </c>
      <c r="T110" s="61" t="str">
        <f t="shared" si="0"/>
        <v/>
      </c>
      <c r="U110" s="61" t="str">
        <f t="shared" si="0"/>
        <v/>
      </c>
      <c r="V110" s="61" t="str">
        <f t="shared" si="0"/>
        <v/>
      </c>
      <c r="W110" s="61" t="str">
        <f t="shared" si="0"/>
        <v/>
      </c>
      <c r="X110" s="61" t="str">
        <f t="shared" si="0"/>
        <v/>
      </c>
      <c r="Y110" s="61" t="str">
        <f t="shared" si="0"/>
        <v/>
      </c>
      <c r="Z110" s="61" t="str">
        <f t="shared" si="0"/>
        <v/>
      </c>
      <c r="AA110" s="61" t="str">
        <f t="shared" si="0"/>
        <v/>
      </c>
      <c r="AB110" s="61" t="str">
        <f t="shared" si="0"/>
        <v/>
      </c>
      <c r="AC110" s="61" t="str">
        <f t="shared" si="0"/>
        <v/>
      </c>
      <c r="AD110" s="61" t="str">
        <f t="shared" si="0"/>
        <v/>
      </c>
      <c r="AE110" s="61" t="str">
        <f t="shared" si="0"/>
        <v/>
      </c>
      <c r="AF110" s="61" t="str">
        <f t="shared" si="0"/>
        <v/>
      </c>
      <c r="AG110" s="61" t="str">
        <f t="shared" si="0"/>
        <v/>
      </c>
      <c r="AH110" s="61" t="str">
        <f t="shared" si="0"/>
        <v/>
      </c>
      <c r="AI110" s="61" t="str">
        <f t="shared" si="0"/>
        <v/>
      </c>
      <c r="AJ110" s="61" t="str">
        <f t="shared" si="0"/>
        <v/>
      </c>
      <c r="AK110" s="61" t="str">
        <f t="shared" si="0"/>
        <v/>
      </c>
      <c r="AL110" s="61" t="str">
        <f t="shared" si="0"/>
        <v/>
      </c>
      <c r="AM110" s="61" t="str">
        <f t="shared" si="0"/>
        <v/>
      </c>
      <c r="AN110" s="61" t="str">
        <f t="shared" si="0"/>
        <v/>
      </c>
      <c r="AO110" s="61" t="str">
        <f t="shared" si="0"/>
        <v/>
      </c>
      <c r="AP110" s="61" t="str">
        <f t="shared" si="0"/>
        <v/>
      </c>
      <c r="AQ110" s="61" t="str">
        <f t="shared" si="0"/>
        <v/>
      </c>
      <c r="AR110" s="61" t="str">
        <f t="shared" si="0"/>
        <v/>
      </c>
      <c r="AS110" s="61" t="str">
        <f t="shared" si="0"/>
        <v/>
      </c>
      <c r="AT110" s="61" t="str">
        <f t="shared" si="0"/>
        <v/>
      </c>
      <c r="AU110" s="61" t="str">
        <f t="shared" si="0"/>
        <v/>
      </c>
      <c r="AV110" s="61" t="str">
        <f t="shared" si="0"/>
        <v/>
      </c>
      <c r="AW110" s="61" t="str">
        <f t="shared" si="0"/>
        <v/>
      </c>
      <c r="AX110" s="61" t="str">
        <f t="shared" si="0"/>
        <v/>
      </c>
      <c r="AY110" s="61" t="str">
        <f t="shared" si="0"/>
        <v/>
      </c>
      <c r="AZ110" s="61" t="str">
        <f t="shared" si="0"/>
        <v/>
      </c>
      <c r="BA110" s="61" t="str">
        <f t="shared" si="0"/>
        <v/>
      </c>
      <c r="BB110" s="61" t="str">
        <f t="shared" si="0"/>
        <v/>
      </c>
      <c r="BC110" s="61" t="str">
        <f t="shared" si="0"/>
        <v/>
      </c>
      <c r="BD110" s="61" t="str">
        <f t="shared" si="0"/>
        <v/>
      </c>
      <c r="BE110" s="61" t="str">
        <f t="shared" si="0"/>
        <v/>
      </c>
      <c r="BF110" s="61" t="str">
        <f t="shared" si="0"/>
        <v/>
      </c>
      <c r="BG110" s="61" t="str">
        <f t="shared" si="0"/>
        <v/>
      </c>
      <c r="BH110" s="61" t="str">
        <f t="shared" si="0"/>
        <v/>
      </c>
      <c r="BI110" s="61" t="str">
        <f t="shared" si="0"/>
        <v/>
      </c>
      <c r="BJ110" s="61" t="str">
        <f t="shared" si="0"/>
        <v/>
      </c>
      <c r="BK110" s="61" t="str">
        <f t="shared" si="0"/>
        <v/>
      </c>
      <c r="BL110" s="61" t="str">
        <f t="shared" si="0"/>
        <v>差異あり</v>
      </c>
      <c r="BM110" s="61" t="str">
        <f t="shared" si="0"/>
        <v/>
      </c>
      <c r="BN110" s="61" t="str">
        <f t="shared" ref="BN110:DQ110" si="1">IF(BN108&lt;&gt;BN109,"差異あり","")</f>
        <v/>
      </c>
      <c r="BO110" s="61" t="str">
        <f t="shared" si="1"/>
        <v/>
      </c>
      <c r="BP110" s="61" t="str">
        <f t="shared" si="1"/>
        <v/>
      </c>
      <c r="BQ110" s="61" t="str">
        <f t="shared" si="1"/>
        <v/>
      </c>
      <c r="BR110" s="61" t="str">
        <f t="shared" si="1"/>
        <v/>
      </c>
      <c r="BS110" s="61" t="str">
        <f t="shared" si="1"/>
        <v/>
      </c>
      <c r="BT110" s="61" t="str">
        <f t="shared" si="1"/>
        <v/>
      </c>
      <c r="BU110" s="61" t="str">
        <f t="shared" si="1"/>
        <v/>
      </c>
      <c r="BV110" s="61" t="str">
        <f t="shared" si="1"/>
        <v/>
      </c>
      <c r="BW110" s="61" t="str">
        <f t="shared" si="1"/>
        <v/>
      </c>
      <c r="BX110" s="61" t="str">
        <f t="shared" si="1"/>
        <v/>
      </c>
      <c r="BY110" s="61" t="str">
        <f t="shared" si="1"/>
        <v/>
      </c>
      <c r="BZ110" s="61" t="str">
        <f t="shared" si="1"/>
        <v/>
      </c>
      <c r="CA110" s="61" t="str">
        <f t="shared" si="1"/>
        <v/>
      </c>
      <c r="CB110" s="61" t="str">
        <f t="shared" si="1"/>
        <v/>
      </c>
      <c r="CC110" s="61" t="str">
        <f t="shared" si="1"/>
        <v/>
      </c>
      <c r="CD110" s="61" t="str">
        <f t="shared" si="1"/>
        <v/>
      </c>
      <c r="CE110" s="61" t="str">
        <f t="shared" si="1"/>
        <v/>
      </c>
      <c r="CF110" s="61" t="str">
        <f t="shared" si="1"/>
        <v/>
      </c>
      <c r="CG110" s="61" t="str">
        <f t="shared" si="1"/>
        <v>差異あり</v>
      </c>
      <c r="CH110" s="61" t="str">
        <f t="shared" si="1"/>
        <v/>
      </c>
      <c r="CI110" s="61" t="str">
        <f t="shared" si="1"/>
        <v/>
      </c>
      <c r="CJ110" s="61" t="str">
        <f t="shared" si="1"/>
        <v/>
      </c>
      <c r="CK110" s="61" t="str">
        <f t="shared" si="1"/>
        <v/>
      </c>
      <c r="CL110" s="61" t="str">
        <f t="shared" si="1"/>
        <v/>
      </c>
      <c r="CM110" s="61" t="str">
        <f t="shared" si="1"/>
        <v/>
      </c>
      <c r="CN110" s="61" t="str">
        <f t="shared" si="1"/>
        <v/>
      </c>
      <c r="CO110" s="61" t="str">
        <f t="shared" si="1"/>
        <v/>
      </c>
      <c r="CP110" s="61" t="str">
        <f t="shared" si="1"/>
        <v/>
      </c>
      <c r="CQ110" s="61" t="str">
        <f t="shared" si="1"/>
        <v>差異あり</v>
      </c>
      <c r="CR110" s="61" t="str">
        <f t="shared" si="1"/>
        <v/>
      </c>
      <c r="CS110" s="61" t="str">
        <f t="shared" si="1"/>
        <v/>
      </c>
      <c r="CT110" s="61" t="str">
        <f t="shared" si="1"/>
        <v/>
      </c>
      <c r="CU110" s="61" t="str">
        <f t="shared" si="1"/>
        <v/>
      </c>
      <c r="CV110" s="61" t="str">
        <f t="shared" si="1"/>
        <v/>
      </c>
      <c r="CW110" s="61" t="str">
        <f t="shared" si="1"/>
        <v/>
      </c>
      <c r="CX110" s="61" t="str">
        <f t="shared" si="1"/>
        <v/>
      </c>
      <c r="CY110" s="61" t="str">
        <f t="shared" si="1"/>
        <v/>
      </c>
      <c r="CZ110" s="61" t="str">
        <f t="shared" si="1"/>
        <v/>
      </c>
      <c r="DA110" s="61" t="str">
        <f t="shared" si="1"/>
        <v/>
      </c>
      <c r="DB110" s="61" t="str">
        <f t="shared" si="1"/>
        <v/>
      </c>
      <c r="DC110" s="61" t="str">
        <f t="shared" si="1"/>
        <v/>
      </c>
      <c r="DD110" s="61" t="str">
        <f t="shared" si="1"/>
        <v/>
      </c>
      <c r="DE110" s="61" t="str">
        <f t="shared" si="1"/>
        <v/>
      </c>
      <c r="DF110" s="61" t="str">
        <f t="shared" si="1"/>
        <v/>
      </c>
      <c r="DG110" s="61" t="str">
        <f t="shared" si="1"/>
        <v/>
      </c>
      <c r="DH110" s="61" t="str">
        <f t="shared" si="1"/>
        <v/>
      </c>
      <c r="DI110" s="61" t="str">
        <f t="shared" si="1"/>
        <v/>
      </c>
      <c r="DJ110" s="61" t="str">
        <f t="shared" si="1"/>
        <v/>
      </c>
      <c r="DK110" s="61" t="str">
        <f t="shared" si="1"/>
        <v/>
      </c>
      <c r="DL110" s="61" t="str">
        <f t="shared" si="1"/>
        <v/>
      </c>
      <c r="DM110" s="61" t="str">
        <f t="shared" si="1"/>
        <v/>
      </c>
      <c r="DN110" s="61" t="str">
        <f t="shared" si="1"/>
        <v/>
      </c>
      <c r="DO110" s="61" t="str">
        <f t="shared" si="1"/>
        <v>差異あり</v>
      </c>
      <c r="DP110" s="61" t="str">
        <f t="shared" si="1"/>
        <v/>
      </c>
      <c r="DQ110" s="61" t="str">
        <f t="shared" si="1"/>
        <v/>
      </c>
      <c r="DR110" s="43"/>
    </row>
    <row r="111" s="41" customFormat="1" spans="1:122">
      <c r="A111" s="43"/>
      <c r="DR111" s="43"/>
    </row>
    <row r="112" s="41" customFormat="1" spans="1:122">
      <c r="A112" s="43"/>
      <c r="B112" s="43" t="s">
        <v>437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3"/>
      <c r="BZ112" s="43"/>
      <c r="CA112" s="43"/>
      <c r="CB112" s="43"/>
      <c r="CC112" s="43"/>
      <c r="CD112" s="43"/>
      <c r="CE112" s="43"/>
      <c r="CF112" s="43"/>
      <c r="CG112" s="43"/>
      <c r="CH112" s="43"/>
      <c r="CI112" s="43"/>
      <c r="CJ112" s="43"/>
      <c r="CK112" s="43"/>
      <c r="CL112" s="43"/>
      <c r="CM112" s="43"/>
      <c r="CN112" s="43"/>
      <c r="CO112" s="43"/>
      <c r="CP112" s="43"/>
      <c r="CQ112" s="43"/>
      <c r="CR112" s="43"/>
      <c r="CS112" s="43"/>
      <c r="CT112" s="43"/>
      <c r="CU112" s="43"/>
      <c r="CV112" s="43"/>
      <c r="CW112" s="43"/>
      <c r="CX112" s="43"/>
      <c r="CY112" s="43"/>
      <c r="CZ112" s="43"/>
      <c r="DA112" s="43"/>
      <c r="DB112" s="43"/>
      <c r="DC112" s="43"/>
      <c r="DD112" s="43"/>
      <c r="DE112" s="43"/>
      <c r="DF112" s="43"/>
      <c r="DG112" s="43"/>
      <c r="DH112" s="43"/>
      <c r="DI112" s="43"/>
      <c r="DJ112" s="43"/>
      <c r="DK112" s="43"/>
      <c r="DL112" s="43"/>
      <c r="DM112" s="43"/>
      <c r="DN112" s="43"/>
      <c r="DO112" s="43"/>
      <c r="DP112" s="43"/>
      <c r="DQ112" s="43"/>
      <c r="DR112" s="43"/>
    </row>
    <row r="113" s="41" customFormat="1" ht="27" spans="1:121">
      <c r="A113" s="43"/>
      <c r="B113" s="60" t="s">
        <v>249</v>
      </c>
      <c r="C113" s="60" t="s">
        <v>250</v>
      </c>
      <c r="D113" s="60" t="s">
        <v>251</v>
      </c>
      <c r="E113" s="60" t="s">
        <v>252</v>
      </c>
      <c r="F113" s="60" t="s">
        <v>253</v>
      </c>
      <c r="G113" s="60" t="s">
        <v>156</v>
      </c>
      <c r="H113" s="60" t="s">
        <v>254</v>
      </c>
      <c r="I113" s="60" t="s">
        <v>255</v>
      </c>
      <c r="J113" s="60" t="s">
        <v>256</v>
      </c>
      <c r="K113" s="60" t="s">
        <v>257</v>
      </c>
      <c r="L113" s="60" t="s">
        <v>258</v>
      </c>
      <c r="M113" s="60" t="s">
        <v>259</v>
      </c>
      <c r="N113" s="60" t="s">
        <v>260</v>
      </c>
      <c r="O113" s="60" t="s">
        <v>261</v>
      </c>
      <c r="P113" s="60" t="s">
        <v>262</v>
      </c>
      <c r="Q113" s="60" t="s">
        <v>263</v>
      </c>
      <c r="R113" s="60" t="s">
        <v>264</v>
      </c>
      <c r="S113" s="60" t="s">
        <v>265</v>
      </c>
      <c r="T113" s="60" t="s">
        <v>266</v>
      </c>
      <c r="U113" s="60" t="s">
        <v>267</v>
      </c>
      <c r="V113" s="60" t="s">
        <v>268</v>
      </c>
      <c r="W113" s="60" t="s">
        <v>269</v>
      </c>
      <c r="X113" s="60" t="s">
        <v>270</v>
      </c>
      <c r="Y113" s="60" t="s">
        <v>271</v>
      </c>
      <c r="Z113" s="60" t="s">
        <v>272</v>
      </c>
      <c r="AA113" s="60" t="s">
        <v>273</v>
      </c>
      <c r="AB113" s="60" t="s">
        <v>274</v>
      </c>
      <c r="AC113" s="60" t="s">
        <v>275</v>
      </c>
      <c r="AD113" s="60" t="s">
        <v>276</v>
      </c>
      <c r="AE113" s="60" t="s">
        <v>277</v>
      </c>
      <c r="AF113" s="60" t="s">
        <v>278</v>
      </c>
      <c r="AG113" s="60" t="s">
        <v>279</v>
      </c>
      <c r="AH113" s="60" t="s">
        <v>159</v>
      </c>
      <c r="AI113" s="60" t="s">
        <v>280</v>
      </c>
      <c r="AJ113" s="60" t="s">
        <v>157</v>
      </c>
      <c r="AK113" s="60" t="s">
        <v>281</v>
      </c>
      <c r="AL113" s="60" t="s">
        <v>282</v>
      </c>
      <c r="AM113" s="60" t="s">
        <v>283</v>
      </c>
      <c r="AN113" s="60" t="s">
        <v>284</v>
      </c>
      <c r="AO113" s="60" t="s">
        <v>285</v>
      </c>
      <c r="AP113" s="60" t="s">
        <v>286</v>
      </c>
      <c r="AQ113" s="60" t="s">
        <v>287</v>
      </c>
      <c r="AR113" s="60" t="s">
        <v>288</v>
      </c>
      <c r="AS113" s="60" t="s">
        <v>289</v>
      </c>
      <c r="AT113" s="60" t="s">
        <v>290</v>
      </c>
      <c r="AU113" s="60" t="s">
        <v>291</v>
      </c>
      <c r="AV113" s="60" t="s">
        <v>292</v>
      </c>
      <c r="AW113" s="60" t="s">
        <v>293</v>
      </c>
      <c r="AX113" s="60" t="s">
        <v>294</v>
      </c>
      <c r="AY113" s="60" t="s">
        <v>295</v>
      </c>
      <c r="AZ113" s="60" t="s">
        <v>296</v>
      </c>
      <c r="BA113" s="60" t="s">
        <v>297</v>
      </c>
      <c r="BB113" s="60" t="s">
        <v>298</v>
      </c>
      <c r="BC113" s="60" t="s">
        <v>299</v>
      </c>
      <c r="BD113" s="60" t="s">
        <v>300</v>
      </c>
      <c r="BE113" s="60" t="s">
        <v>301</v>
      </c>
      <c r="BF113" s="60" t="s">
        <v>302</v>
      </c>
      <c r="BG113" s="60" t="s">
        <v>303</v>
      </c>
      <c r="BH113" s="60" t="s">
        <v>304</v>
      </c>
      <c r="BI113" s="60" t="s">
        <v>305</v>
      </c>
      <c r="BJ113" s="60" t="s">
        <v>306</v>
      </c>
      <c r="BK113" s="60" t="s">
        <v>307</v>
      </c>
      <c r="BL113" s="60" t="s">
        <v>308</v>
      </c>
      <c r="BM113" s="60" t="s">
        <v>309</v>
      </c>
      <c r="BN113" s="60" t="s">
        <v>310</v>
      </c>
      <c r="BO113" s="60" t="s">
        <v>311</v>
      </c>
      <c r="BP113" s="60" t="s">
        <v>312</v>
      </c>
      <c r="BQ113" s="60" t="s">
        <v>313</v>
      </c>
      <c r="BR113" s="60" t="s">
        <v>314</v>
      </c>
      <c r="BS113" s="60" t="s">
        <v>315</v>
      </c>
      <c r="BT113" s="60" t="s">
        <v>316</v>
      </c>
      <c r="BU113" s="60" t="s">
        <v>317</v>
      </c>
      <c r="BV113" s="60" t="s">
        <v>318</v>
      </c>
      <c r="BW113" s="60" t="s">
        <v>319</v>
      </c>
      <c r="BX113" s="60" t="s">
        <v>320</v>
      </c>
      <c r="BY113" s="60" t="s">
        <v>321</v>
      </c>
      <c r="BZ113" s="60" t="s">
        <v>322</v>
      </c>
      <c r="CA113" s="60" t="s">
        <v>323</v>
      </c>
      <c r="CB113" s="60" t="s">
        <v>324</v>
      </c>
      <c r="CC113" s="60" t="s">
        <v>325</v>
      </c>
      <c r="CD113" s="60" t="s">
        <v>326</v>
      </c>
      <c r="CE113" s="60" t="s">
        <v>327</v>
      </c>
      <c r="CF113" s="60" t="s">
        <v>328</v>
      </c>
      <c r="CG113" s="60" t="s">
        <v>329</v>
      </c>
      <c r="CH113" s="60" t="s">
        <v>330</v>
      </c>
      <c r="CI113" s="60" t="s">
        <v>331</v>
      </c>
      <c r="CJ113" s="60" t="s">
        <v>332</v>
      </c>
      <c r="CK113" s="60" t="s">
        <v>333</v>
      </c>
      <c r="CL113" s="60" t="s">
        <v>334</v>
      </c>
      <c r="CM113" s="60" t="s">
        <v>335</v>
      </c>
      <c r="CN113" s="60" t="s">
        <v>336</v>
      </c>
      <c r="CO113" s="60" t="s">
        <v>337</v>
      </c>
      <c r="CP113" s="60" t="s">
        <v>338</v>
      </c>
      <c r="CQ113" s="60" t="s">
        <v>339</v>
      </c>
      <c r="CR113" s="60" t="s">
        <v>340</v>
      </c>
      <c r="CS113" s="60" t="s">
        <v>341</v>
      </c>
      <c r="CT113" s="60" t="s">
        <v>342</v>
      </c>
      <c r="CU113" s="60" t="s">
        <v>343</v>
      </c>
      <c r="CV113" s="60" t="s">
        <v>344</v>
      </c>
      <c r="CW113" s="60" t="s">
        <v>345</v>
      </c>
      <c r="CX113" s="60" t="s">
        <v>346</v>
      </c>
      <c r="CY113" s="60" t="s">
        <v>347</v>
      </c>
      <c r="CZ113" s="60" t="s">
        <v>348</v>
      </c>
      <c r="DA113" s="60" t="s">
        <v>349</v>
      </c>
      <c r="DB113" s="60" t="s">
        <v>350</v>
      </c>
      <c r="DC113" s="60" t="s">
        <v>351</v>
      </c>
      <c r="DD113" s="60" t="s">
        <v>352</v>
      </c>
      <c r="DE113" s="60" t="s">
        <v>353</v>
      </c>
      <c r="DF113" s="60" t="s">
        <v>354</v>
      </c>
      <c r="DG113" s="60" t="s">
        <v>355</v>
      </c>
      <c r="DH113" s="60" t="s">
        <v>356</v>
      </c>
      <c r="DI113" s="60" t="s">
        <v>357</v>
      </c>
      <c r="DJ113" s="60" t="s">
        <v>358</v>
      </c>
      <c r="DK113" s="60" t="s">
        <v>359</v>
      </c>
      <c r="DL113" s="60" t="s">
        <v>360</v>
      </c>
      <c r="DM113" s="60" t="s">
        <v>361</v>
      </c>
      <c r="DN113" s="60" t="s">
        <v>362</v>
      </c>
      <c r="DO113" s="60" t="s">
        <v>208</v>
      </c>
      <c r="DP113" s="60" t="s">
        <v>363</v>
      </c>
      <c r="DQ113" s="60" t="s">
        <v>364</v>
      </c>
    </row>
    <row r="114" s="41" customFormat="1" spans="1:121">
      <c r="A114" s="43" t="s">
        <v>435</v>
      </c>
      <c r="B114" s="45">
        <v>44874</v>
      </c>
      <c r="C114" s="45">
        <v>44874</v>
      </c>
      <c r="D114" s="46" t="s">
        <v>1069</v>
      </c>
      <c r="E114" s="46" t="s">
        <v>366</v>
      </c>
      <c r="F114" s="46" t="s">
        <v>367</v>
      </c>
      <c r="G114" s="46" t="s">
        <v>393</v>
      </c>
      <c r="H114" s="47">
        <v>1</v>
      </c>
      <c r="I114" s="47">
        <v>0</v>
      </c>
      <c r="J114" s="46" t="s">
        <v>234</v>
      </c>
      <c r="K114" s="46" t="s">
        <v>369</v>
      </c>
      <c r="L114" s="46" t="s">
        <v>369</v>
      </c>
      <c r="M114" s="45">
        <v>44874</v>
      </c>
      <c r="N114" s="46" t="s">
        <v>1070</v>
      </c>
      <c r="O114" s="46" t="s">
        <v>366</v>
      </c>
      <c r="P114" s="47">
        <v>0</v>
      </c>
      <c r="Q114" s="46" t="s">
        <v>748</v>
      </c>
      <c r="R114" s="46" t="s">
        <v>749</v>
      </c>
      <c r="S114" s="47">
        <v>11</v>
      </c>
      <c r="T114" s="46" t="s">
        <v>750</v>
      </c>
      <c r="U114" s="47">
        <v>1</v>
      </c>
      <c r="V114" s="46" t="s">
        <v>393</v>
      </c>
      <c r="W114" s="46" t="s">
        <v>374</v>
      </c>
      <c r="X114" s="46" t="s">
        <v>234</v>
      </c>
      <c r="Y114" s="46" t="s">
        <v>375</v>
      </c>
      <c r="Z114" s="46" t="s">
        <v>376</v>
      </c>
      <c r="AA114" s="46" t="s">
        <v>377</v>
      </c>
      <c r="AB114" s="46" t="s">
        <v>394</v>
      </c>
      <c r="AC114" s="47">
        <v>9000</v>
      </c>
      <c r="AD114" s="46" t="s">
        <v>379</v>
      </c>
      <c r="AE114" s="62">
        <v>44875.204849537</v>
      </c>
      <c r="AF114" s="46" t="s">
        <v>395</v>
      </c>
      <c r="AG114" s="46" t="s">
        <v>381</v>
      </c>
      <c r="AH114" s="46" t="s">
        <v>212</v>
      </c>
      <c r="AI114" s="46" t="s">
        <v>213</v>
      </c>
      <c r="AJ114" s="46" t="s">
        <v>210</v>
      </c>
      <c r="AK114" s="46" t="s">
        <v>366</v>
      </c>
      <c r="AL114" s="46" t="s">
        <v>382</v>
      </c>
      <c r="AM114" s="46" t="s">
        <v>366</v>
      </c>
      <c r="AN114" s="46" t="s">
        <v>233</v>
      </c>
      <c r="AO114" s="46" t="s">
        <v>366</v>
      </c>
      <c r="AP114" s="46" t="s">
        <v>379</v>
      </c>
      <c r="AQ114" s="46" t="s">
        <v>379</v>
      </c>
      <c r="AR114" s="46" t="s">
        <v>383</v>
      </c>
      <c r="AS114" s="46" t="s">
        <v>366</v>
      </c>
      <c r="AT114" s="46" t="s">
        <v>366</v>
      </c>
      <c r="AU114" s="47">
        <v>0</v>
      </c>
      <c r="AV114" s="46" t="s">
        <v>366</v>
      </c>
      <c r="AW114" s="46" t="s">
        <v>366</v>
      </c>
      <c r="AX114" s="46" t="s">
        <v>366</v>
      </c>
      <c r="AY114" s="46" t="s">
        <v>1071</v>
      </c>
      <c r="AZ114" s="46" t="s">
        <v>1072</v>
      </c>
      <c r="BA114" s="46" t="s">
        <v>232</v>
      </c>
      <c r="BB114" s="46" t="s">
        <v>379</v>
      </c>
      <c r="BC114" s="46" t="s">
        <v>382</v>
      </c>
      <c r="BD114" s="46" t="s">
        <v>1073</v>
      </c>
      <c r="BE114" s="46" t="s">
        <v>382</v>
      </c>
      <c r="BF114" s="46" t="s">
        <v>387</v>
      </c>
      <c r="BG114" s="46" t="s">
        <v>387</v>
      </c>
      <c r="BH114" s="46" t="s">
        <v>240</v>
      </c>
      <c r="BI114" s="46" t="s">
        <v>234</v>
      </c>
      <c r="BJ114" s="46" t="s">
        <v>234</v>
      </c>
      <c r="BK114" s="46" t="s">
        <v>234</v>
      </c>
      <c r="BL114" s="46" t="s">
        <v>234</v>
      </c>
      <c r="BM114" s="46" t="s">
        <v>529</v>
      </c>
      <c r="BN114" s="46" t="s">
        <v>529</v>
      </c>
      <c r="BO114" s="46" t="s">
        <v>529</v>
      </c>
      <c r="BP114" s="46" t="s">
        <v>366</v>
      </c>
      <c r="BQ114" s="46" t="s">
        <v>366</v>
      </c>
      <c r="BR114" s="46" t="s">
        <v>366</v>
      </c>
      <c r="BS114" s="46" t="s">
        <v>388</v>
      </c>
      <c r="BT114" s="46" t="s">
        <v>382</v>
      </c>
      <c r="BU114" s="46" t="s">
        <v>388</v>
      </c>
      <c r="BV114" s="46" t="s">
        <v>382</v>
      </c>
      <c r="BW114" s="46" t="s">
        <v>523</v>
      </c>
      <c r="BX114" s="46" t="s">
        <v>382</v>
      </c>
      <c r="BY114" s="47">
        <v>17</v>
      </c>
      <c r="BZ114" s="47">
        <v>999111</v>
      </c>
      <c r="CA114" s="47">
        <v>0</v>
      </c>
      <c r="CB114" s="47">
        <v>48</v>
      </c>
      <c r="CC114" s="47">
        <v>13</v>
      </c>
      <c r="CD114" s="46" t="s">
        <v>219</v>
      </c>
      <c r="CE114" s="62">
        <v>45084.5236689815</v>
      </c>
      <c r="CF114" s="45" t="s">
        <v>389</v>
      </c>
      <c r="CG114" s="66">
        <v>45084.5207141667</v>
      </c>
      <c r="CH114" s="67">
        <v>0.520706018518518</v>
      </c>
      <c r="CI114" s="45" t="s">
        <v>389</v>
      </c>
      <c r="CJ114" s="46" t="s">
        <v>390</v>
      </c>
      <c r="CK114" s="46" t="s">
        <v>234</v>
      </c>
      <c r="CL114" s="46" t="s">
        <v>234</v>
      </c>
      <c r="CM114" s="46" t="s">
        <v>225</v>
      </c>
      <c r="CN114" s="46" t="s">
        <v>225</v>
      </c>
      <c r="CO114" s="46" t="s">
        <v>366</v>
      </c>
      <c r="CP114" s="46" t="s">
        <v>225</v>
      </c>
      <c r="CQ114" s="46" t="s">
        <v>391</v>
      </c>
      <c r="CR114" s="46" t="s">
        <v>225</v>
      </c>
      <c r="CS114" s="46" t="s">
        <v>234</v>
      </c>
      <c r="CT114" s="46" t="s">
        <v>234</v>
      </c>
      <c r="CU114" s="46" t="s">
        <v>234</v>
      </c>
      <c r="CV114" s="46" t="s">
        <v>225</v>
      </c>
      <c r="CW114" s="46" t="s">
        <v>234</v>
      </c>
      <c r="CX114" s="46" t="s">
        <v>234</v>
      </c>
      <c r="CY114" s="46" t="s">
        <v>225</v>
      </c>
      <c r="CZ114" s="46" t="s">
        <v>234</v>
      </c>
      <c r="DA114" s="46" t="s">
        <v>234</v>
      </c>
      <c r="DB114" s="46" t="s">
        <v>225</v>
      </c>
      <c r="DC114" s="46" t="s">
        <v>234</v>
      </c>
      <c r="DD114" s="46" t="s">
        <v>234</v>
      </c>
      <c r="DE114" s="46" t="s">
        <v>234</v>
      </c>
      <c r="DF114" s="46" t="s">
        <v>234</v>
      </c>
      <c r="DG114" s="46" t="s">
        <v>225</v>
      </c>
      <c r="DH114" s="46" t="s">
        <v>234</v>
      </c>
      <c r="DI114" s="46" t="s">
        <v>225</v>
      </c>
      <c r="DJ114" s="46" t="s">
        <v>225</v>
      </c>
      <c r="DK114" s="46" t="s">
        <v>225</v>
      </c>
      <c r="DL114" s="46" t="s">
        <v>382</v>
      </c>
      <c r="DM114" s="46" t="s">
        <v>382</v>
      </c>
      <c r="DN114" s="46" t="s">
        <v>382</v>
      </c>
      <c r="DO114" s="66">
        <v>45084.5207141667</v>
      </c>
      <c r="DP114" s="66">
        <v>45084.5207141667</v>
      </c>
      <c r="DQ114" s="46" t="s">
        <v>1074</v>
      </c>
    </row>
    <row r="115" s="41" customFormat="1" spans="1:121">
      <c r="A115" s="43" t="s">
        <v>436</v>
      </c>
      <c r="B115" s="57">
        <v>44874</v>
      </c>
      <c r="C115" s="57">
        <v>44874</v>
      </c>
      <c r="D115" s="58" t="s">
        <v>1069</v>
      </c>
      <c r="E115" s="58" t="s">
        <v>366</v>
      </c>
      <c r="F115" s="58" t="s">
        <v>367</v>
      </c>
      <c r="G115" s="58" t="s">
        <v>393</v>
      </c>
      <c r="H115" s="59">
        <v>1</v>
      </c>
      <c r="I115" s="59">
        <v>0</v>
      </c>
      <c r="J115" s="58" t="s">
        <v>234</v>
      </c>
      <c r="K115" s="58" t="s">
        <v>369</v>
      </c>
      <c r="L115" s="58" t="s">
        <v>369</v>
      </c>
      <c r="M115" s="57">
        <v>44874</v>
      </c>
      <c r="N115" s="58" t="s">
        <v>1070</v>
      </c>
      <c r="O115" s="58" t="s">
        <v>366</v>
      </c>
      <c r="P115" s="59">
        <v>0</v>
      </c>
      <c r="Q115" s="58" t="s">
        <v>748</v>
      </c>
      <c r="R115" s="58" t="s">
        <v>749</v>
      </c>
      <c r="S115" s="59">
        <v>11</v>
      </c>
      <c r="T115" s="58" t="s">
        <v>750</v>
      </c>
      <c r="U115" s="59">
        <v>1</v>
      </c>
      <c r="V115" s="58" t="s">
        <v>393</v>
      </c>
      <c r="W115" s="58" t="s">
        <v>374</v>
      </c>
      <c r="X115" s="58" t="s">
        <v>234</v>
      </c>
      <c r="Y115" s="58" t="s">
        <v>375</v>
      </c>
      <c r="Z115" s="58" t="s">
        <v>376</v>
      </c>
      <c r="AA115" s="58" t="s">
        <v>377</v>
      </c>
      <c r="AB115" s="58" t="s">
        <v>394</v>
      </c>
      <c r="AC115" s="59">
        <v>9000</v>
      </c>
      <c r="AD115" s="58" t="s">
        <v>379</v>
      </c>
      <c r="AE115" s="65">
        <v>44875.204849537</v>
      </c>
      <c r="AF115" s="58" t="s">
        <v>395</v>
      </c>
      <c r="AG115" s="58" t="s">
        <v>381</v>
      </c>
      <c r="AH115" s="58" t="s">
        <v>212</v>
      </c>
      <c r="AI115" s="58" t="s">
        <v>213</v>
      </c>
      <c r="AJ115" s="58" t="s">
        <v>210</v>
      </c>
      <c r="AK115" s="58" t="s">
        <v>366</v>
      </c>
      <c r="AL115" s="58" t="s">
        <v>382</v>
      </c>
      <c r="AM115" s="58" t="s">
        <v>366</v>
      </c>
      <c r="AN115" s="58" t="s">
        <v>233</v>
      </c>
      <c r="AO115" s="58" t="s">
        <v>366</v>
      </c>
      <c r="AP115" s="58" t="s">
        <v>379</v>
      </c>
      <c r="AQ115" s="58" t="s">
        <v>379</v>
      </c>
      <c r="AR115" s="58" t="s">
        <v>383</v>
      </c>
      <c r="AS115" s="58" t="s">
        <v>366</v>
      </c>
      <c r="AT115" s="58" t="s">
        <v>366</v>
      </c>
      <c r="AU115" s="59">
        <v>0</v>
      </c>
      <c r="AV115" s="58" t="s">
        <v>366</v>
      </c>
      <c r="AW115" s="58" t="s">
        <v>366</v>
      </c>
      <c r="AX115" s="58" t="s">
        <v>366</v>
      </c>
      <c r="AY115" s="58" t="s">
        <v>1071</v>
      </c>
      <c r="AZ115" s="58" t="s">
        <v>1072</v>
      </c>
      <c r="BA115" s="58" t="s">
        <v>232</v>
      </c>
      <c r="BB115" s="58" t="s">
        <v>379</v>
      </c>
      <c r="BC115" s="58" t="s">
        <v>382</v>
      </c>
      <c r="BD115" s="58" t="s">
        <v>1073</v>
      </c>
      <c r="BE115" s="58" t="s">
        <v>382</v>
      </c>
      <c r="BF115" s="58" t="s">
        <v>387</v>
      </c>
      <c r="BG115" s="58" t="s">
        <v>387</v>
      </c>
      <c r="BH115" s="58" t="s">
        <v>240</v>
      </c>
      <c r="BI115" s="58" t="s">
        <v>234</v>
      </c>
      <c r="BJ115" s="58" t="s">
        <v>234</v>
      </c>
      <c r="BK115" s="58" t="s">
        <v>234</v>
      </c>
      <c r="BL115" s="58" t="s">
        <v>225</v>
      </c>
      <c r="BM115" s="58" t="s">
        <v>529</v>
      </c>
      <c r="BN115" s="58" t="s">
        <v>529</v>
      </c>
      <c r="BO115" s="58" t="s">
        <v>529</v>
      </c>
      <c r="BP115" s="58" t="s">
        <v>366</v>
      </c>
      <c r="BQ115" s="58" t="s">
        <v>366</v>
      </c>
      <c r="BR115" s="58" t="s">
        <v>366</v>
      </c>
      <c r="BS115" s="58" t="s">
        <v>388</v>
      </c>
      <c r="BT115" s="58" t="s">
        <v>382</v>
      </c>
      <c r="BU115" s="58" t="s">
        <v>388</v>
      </c>
      <c r="BV115" s="58" t="s">
        <v>382</v>
      </c>
      <c r="BW115" s="58" t="s">
        <v>523</v>
      </c>
      <c r="BX115" s="58" t="s">
        <v>382</v>
      </c>
      <c r="BY115" s="59">
        <v>17</v>
      </c>
      <c r="BZ115" s="59">
        <v>999111</v>
      </c>
      <c r="CA115" s="59">
        <v>0</v>
      </c>
      <c r="CB115" s="59">
        <v>48</v>
      </c>
      <c r="CC115" s="59">
        <v>13</v>
      </c>
      <c r="CD115" s="58" t="s">
        <v>219</v>
      </c>
      <c r="CE115" s="65">
        <v>45084.5236689815</v>
      </c>
      <c r="CF115" s="57" t="s">
        <v>389</v>
      </c>
      <c r="CG115" s="72">
        <v>45084.5717159375</v>
      </c>
      <c r="CH115" s="73">
        <v>0.520706018518518</v>
      </c>
      <c r="CI115" s="57" t="s">
        <v>389</v>
      </c>
      <c r="CJ115" s="58" t="s">
        <v>390</v>
      </c>
      <c r="CK115" s="58" t="s">
        <v>234</v>
      </c>
      <c r="CL115" s="58" t="s">
        <v>234</v>
      </c>
      <c r="CM115" s="58" t="s">
        <v>225</v>
      </c>
      <c r="CN115" s="58" t="s">
        <v>225</v>
      </c>
      <c r="CO115" s="58" t="s">
        <v>366</v>
      </c>
      <c r="CP115" s="58" t="s">
        <v>225</v>
      </c>
      <c r="CQ115" s="58" t="s">
        <v>432</v>
      </c>
      <c r="CR115" s="58" t="s">
        <v>225</v>
      </c>
      <c r="CS115" s="58" t="s">
        <v>234</v>
      </c>
      <c r="CT115" s="58" t="s">
        <v>234</v>
      </c>
      <c r="CU115" s="58" t="s">
        <v>234</v>
      </c>
      <c r="CV115" s="58" t="s">
        <v>225</v>
      </c>
      <c r="CW115" s="58" t="s">
        <v>234</v>
      </c>
      <c r="CX115" s="58" t="s">
        <v>234</v>
      </c>
      <c r="CY115" s="58" t="s">
        <v>225</v>
      </c>
      <c r="CZ115" s="58" t="s">
        <v>234</v>
      </c>
      <c r="DA115" s="58" t="s">
        <v>234</v>
      </c>
      <c r="DB115" s="58" t="s">
        <v>225</v>
      </c>
      <c r="DC115" s="58" t="s">
        <v>234</v>
      </c>
      <c r="DD115" s="58" t="s">
        <v>234</v>
      </c>
      <c r="DE115" s="58" t="s">
        <v>234</v>
      </c>
      <c r="DF115" s="58" t="s">
        <v>234</v>
      </c>
      <c r="DG115" s="58" t="s">
        <v>225</v>
      </c>
      <c r="DH115" s="58" t="s">
        <v>234</v>
      </c>
      <c r="DI115" s="58" t="s">
        <v>225</v>
      </c>
      <c r="DJ115" s="58" t="s">
        <v>225</v>
      </c>
      <c r="DK115" s="58" t="s">
        <v>225</v>
      </c>
      <c r="DL115" s="58" t="s">
        <v>382</v>
      </c>
      <c r="DM115" s="58" t="s">
        <v>382</v>
      </c>
      <c r="DN115" s="58" t="s">
        <v>382</v>
      </c>
      <c r="DO115" s="72">
        <v>45084.5717159375</v>
      </c>
      <c r="DP115" s="72">
        <v>45084.5207141667</v>
      </c>
      <c r="DQ115" s="58" t="s">
        <v>1074</v>
      </c>
    </row>
    <row r="116" s="41" customFormat="1" spans="1:122">
      <c r="A116" s="43"/>
      <c r="B116" s="61" t="str">
        <f t="shared" ref="B116:BM116" si="2">IF(B114&lt;&gt;B115,"差異あり","")</f>
        <v/>
      </c>
      <c r="C116" s="61" t="str">
        <f t="shared" si="2"/>
        <v/>
      </c>
      <c r="D116" s="61" t="str">
        <f t="shared" si="2"/>
        <v/>
      </c>
      <c r="E116" s="61" t="str">
        <f t="shared" si="2"/>
        <v/>
      </c>
      <c r="F116" s="61" t="str">
        <f t="shared" si="2"/>
        <v/>
      </c>
      <c r="G116" s="61" t="str">
        <f t="shared" si="2"/>
        <v/>
      </c>
      <c r="H116" s="61" t="str">
        <f t="shared" si="2"/>
        <v/>
      </c>
      <c r="I116" s="61" t="str">
        <f t="shared" si="2"/>
        <v/>
      </c>
      <c r="J116" s="61" t="str">
        <f t="shared" si="2"/>
        <v/>
      </c>
      <c r="K116" s="61" t="str">
        <f t="shared" si="2"/>
        <v/>
      </c>
      <c r="L116" s="61" t="str">
        <f t="shared" si="2"/>
        <v/>
      </c>
      <c r="M116" s="61" t="str">
        <f t="shared" si="2"/>
        <v/>
      </c>
      <c r="N116" s="61" t="str">
        <f t="shared" si="2"/>
        <v/>
      </c>
      <c r="O116" s="61" t="str">
        <f t="shared" si="2"/>
        <v/>
      </c>
      <c r="P116" s="61" t="str">
        <f t="shared" si="2"/>
        <v/>
      </c>
      <c r="Q116" s="61" t="str">
        <f t="shared" si="2"/>
        <v/>
      </c>
      <c r="R116" s="61" t="str">
        <f t="shared" si="2"/>
        <v/>
      </c>
      <c r="S116" s="61" t="str">
        <f t="shared" si="2"/>
        <v/>
      </c>
      <c r="T116" s="61" t="str">
        <f t="shared" si="2"/>
        <v/>
      </c>
      <c r="U116" s="61" t="str">
        <f t="shared" si="2"/>
        <v/>
      </c>
      <c r="V116" s="61" t="str">
        <f t="shared" si="2"/>
        <v/>
      </c>
      <c r="W116" s="61" t="str">
        <f t="shared" si="2"/>
        <v/>
      </c>
      <c r="X116" s="61" t="str">
        <f t="shared" si="2"/>
        <v/>
      </c>
      <c r="Y116" s="61" t="str">
        <f t="shared" si="2"/>
        <v/>
      </c>
      <c r="Z116" s="61" t="str">
        <f t="shared" si="2"/>
        <v/>
      </c>
      <c r="AA116" s="61" t="str">
        <f t="shared" si="2"/>
        <v/>
      </c>
      <c r="AB116" s="61" t="str">
        <f t="shared" si="2"/>
        <v/>
      </c>
      <c r="AC116" s="61" t="str">
        <f t="shared" si="2"/>
        <v/>
      </c>
      <c r="AD116" s="61" t="str">
        <f t="shared" si="2"/>
        <v/>
      </c>
      <c r="AE116" s="61" t="str">
        <f t="shared" si="2"/>
        <v/>
      </c>
      <c r="AF116" s="61" t="str">
        <f t="shared" si="2"/>
        <v/>
      </c>
      <c r="AG116" s="61" t="str">
        <f t="shared" si="2"/>
        <v/>
      </c>
      <c r="AH116" s="61" t="str">
        <f t="shared" si="2"/>
        <v/>
      </c>
      <c r="AI116" s="61" t="str">
        <f t="shared" si="2"/>
        <v/>
      </c>
      <c r="AJ116" s="61" t="str">
        <f t="shared" si="2"/>
        <v/>
      </c>
      <c r="AK116" s="61" t="str">
        <f t="shared" si="2"/>
        <v/>
      </c>
      <c r="AL116" s="61" t="str">
        <f t="shared" si="2"/>
        <v/>
      </c>
      <c r="AM116" s="61" t="str">
        <f t="shared" si="2"/>
        <v/>
      </c>
      <c r="AN116" s="61" t="str">
        <f t="shared" si="2"/>
        <v/>
      </c>
      <c r="AO116" s="61" t="str">
        <f t="shared" si="2"/>
        <v/>
      </c>
      <c r="AP116" s="61" t="str">
        <f t="shared" si="2"/>
        <v/>
      </c>
      <c r="AQ116" s="61" t="str">
        <f t="shared" si="2"/>
        <v/>
      </c>
      <c r="AR116" s="61" t="str">
        <f t="shared" si="2"/>
        <v/>
      </c>
      <c r="AS116" s="61" t="str">
        <f t="shared" si="2"/>
        <v/>
      </c>
      <c r="AT116" s="61" t="str">
        <f t="shared" si="2"/>
        <v/>
      </c>
      <c r="AU116" s="61" t="str">
        <f t="shared" si="2"/>
        <v/>
      </c>
      <c r="AV116" s="61" t="str">
        <f t="shared" si="2"/>
        <v/>
      </c>
      <c r="AW116" s="61" t="str">
        <f t="shared" si="2"/>
        <v/>
      </c>
      <c r="AX116" s="61" t="str">
        <f t="shared" si="2"/>
        <v/>
      </c>
      <c r="AY116" s="61" t="str">
        <f t="shared" si="2"/>
        <v/>
      </c>
      <c r="AZ116" s="61" t="str">
        <f t="shared" si="2"/>
        <v/>
      </c>
      <c r="BA116" s="61" t="str">
        <f t="shared" si="2"/>
        <v/>
      </c>
      <c r="BB116" s="61" t="str">
        <f t="shared" si="2"/>
        <v/>
      </c>
      <c r="BC116" s="61" t="str">
        <f t="shared" si="2"/>
        <v/>
      </c>
      <c r="BD116" s="61" t="str">
        <f t="shared" si="2"/>
        <v/>
      </c>
      <c r="BE116" s="61" t="str">
        <f t="shared" si="2"/>
        <v/>
      </c>
      <c r="BF116" s="61" t="str">
        <f t="shared" si="2"/>
        <v/>
      </c>
      <c r="BG116" s="61" t="str">
        <f t="shared" si="2"/>
        <v/>
      </c>
      <c r="BH116" s="61" t="str">
        <f t="shared" si="2"/>
        <v/>
      </c>
      <c r="BI116" s="61" t="str">
        <f t="shared" si="2"/>
        <v/>
      </c>
      <c r="BJ116" s="61" t="str">
        <f t="shared" si="2"/>
        <v/>
      </c>
      <c r="BK116" s="61" t="str">
        <f t="shared" si="2"/>
        <v/>
      </c>
      <c r="BL116" s="61" t="str">
        <f t="shared" si="2"/>
        <v>差異あり</v>
      </c>
      <c r="BM116" s="61" t="str">
        <f t="shared" si="2"/>
        <v/>
      </c>
      <c r="BN116" s="61" t="str">
        <f t="shared" ref="BN116:DQ116" si="3">IF(BN114&lt;&gt;BN115,"差異あり","")</f>
        <v/>
      </c>
      <c r="BO116" s="61" t="str">
        <f t="shared" si="3"/>
        <v/>
      </c>
      <c r="BP116" s="61" t="str">
        <f t="shared" si="3"/>
        <v/>
      </c>
      <c r="BQ116" s="61" t="str">
        <f t="shared" si="3"/>
        <v/>
      </c>
      <c r="BR116" s="61" t="str">
        <f t="shared" si="3"/>
        <v/>
      </c>
      <c r="BS116" s="61" t="str">
        <f t="shared" si="3"/>
        <v/>
      </c>
      <c r="BT116" s="61" t="str">
        <f t="shared" si="3"/>
        <v/>
      </c>
      <c r="BU116" s="61" t="str">
        <f t="shared" si="3"/>
        <v/>
      </c>
      <c r="BV116" s="61" t="str">
        <f t="shared" si="3"/>
        <v/>
      </c>
      <c r="BW116" s="61" t="str">
        <f t="shared" si="3"/>
        <v/>
      </c>
      <c r="BX116" s="61" t="str">
        <f t="shared" si="3"/>
        <v/>
      </c>
      <c r="BY116" s="61" t="str">
        <f t="shared" si="3"/>
        <v/>
      </c>
      <c r="BZ116" s="61" t="str">
        <f t="shared" si="3"/>
        <v/>
      </c>
      <c r="CA116" s="61" t="str">
        <f t="shared" si="3"/>
        <v/>
      </c>
      <c r="CB116" s="61" t="str">
        <f t="shared" si="3"/>
        <v/>
      </c>
      <c r="CC116" s="61" t="str">
        <f t="shared" si="3"/>
        <v/>
      </c>
      <c r="CD116" s="61" t="str">
        <f t="shared" si="3"/>
        <v/>
      </c>
      <c r="CE116" s="61" t="str">
        <f t="shared" si="3"/>
        <v/>
      </c>
      <c r="CF116" s="61" t="str">
        <f t="shared" si="3"/>
        <v/>
      </c>
      <c r="CG116" s="61" t="str">
        <f t="shared" si="3"/>
        <v>差異あり</v>
      </c>
      <c r="CH116" s="61" t="str">
        <f t="shared" si="3"/>
        <v/>
      </c>
      <c r="CI116" s="61" t="str">
        <f t="shared" si="3"/>
        <v/>
      </c>
      <c r="CJ116" s="61" t="str">
        <f t="shared" si="3"/>
        <v/>
      </c>
      <c r="CK116" s="61" t="str">
        <f t="shared" si="3"/>
        <v/>
      </c>
      <c r="CL116" s="61" t="str">
        <f t="shared" si="3"/>
        <v/>
      </c>
      <c r="CM116" s="61" t="str">
        <f t="shared" si="3"/>
        <v/>
      </c>
      <c r="CN116" s="61" t="str">
        <f t="shared" si="3"/>
        <v/>
      </c>
      <c r="CO116" s="61" t="str">
        <f t="shared" si="3"/>
        <v/>
      </c>
      <c r="CP116" s="61" t="str">
        <f t="shared" si="3"/>
        <v/>
      </c>
      <c r="CQ116" s="61" t="str">
        <f t="shared" si="3"/>
        <v>差異あり</v>
      </c>
      <c r="CR116" s="61" t="str">
        <f t="shared" si="3"/>
        <v/>
      </c>
      <c r="CS116" s="61" t="str">
        <f t="shared" si="3"/>
        <v/>
      </c>
      <c r="CT116" s="61" t="str">
        <f t="shared" si="3"/>
        <v/>
      </c>
      <c r="CU116" s="61" t="str">
        <f t="shared" si="3"/>
        <v/>
      </c>
      <c r="CV116" s="61" t="str">
        <f t="shared" si="3"/>
        <v/>
      </c>
      <c r="CW116" s="61" t="str">
        <f t="shared" si="3"/>
        <v/>
      </c>
      <c r="CX116" s="61" t="str">
        <f t="shared" si="3"/>
        <v/>
      </c>
      <c r="CY116" s="61" t="str">
        <f t="shared" si="3"/>
        <v/>
      </c>
      <c r="CZ116" s="61" t="str">
        <f t="shared" si="3"/>
        <v/>
      </c>
      <c r="DA116" s="61" t="str">
        <f t="shared" si="3"/>
        <v/>
      </c>
      <c r="DB116" s="61" t="str">
        <f t="shared" si="3"/>
        <v/>
      </c>
      <c r="DC116" s="61" t="str">
        <f t="shared" si="3"/>
        <v/>
      </c>
      <c r="DD116" s="61" t="str">
        <f t="shared" si="3"/>
        <v/>
      </c>
      <c r="DE116" s="61" t="str">
        <f t="shared" si="3"/>
        <v/>
      </c>
      <c r="DF116" s="61" t="str">
        <f t="shared" si="3"/>
        <v/>
      </c>
      <c r="DG116" s="61" t="str">
        <f t="shared" si="3"/>
        <v/>
      </c>
      <c r="DH116" s="61" t="str">
        <f t="shared" si="3"/>
        <v/>
      </c>
      <c r="DI116" s="61" t="str">
        <f t="shared" si="3"/>
        <v/>
      </c>
      <c r="DJ116" s="61" t="str">
        <f t="shared" si="3"/>
        <v/>
      </c>
      <c r="DK116" s="61" t="str">
        <f t="shared" si="3"/>
        <v/>
      </c>
      <c r="DL116" s="61" t="str">
        <f t="shared" si="3"/>
        <v/>
      </c>
      <c r="DM116" s="61" t="str">
        <f t="shared" si="3"/>
        <v/>
      </c>
      <c r="DN116" s="61" t="str">
        <f t="shared" si="3"/>
        <v/>
      </c>
      <c r="DO116" s="61" t="str">
        <f t="shared" si="3"/>
        <v>差異あり</v>
      </c>
      <c r="DP116" s="61" t="str">
        <f t="shared" si="3"/>
        <v/>
      </c>
      <c r="DQ116" s="61" t="str">
        <f t="shared" si="3"/>
        <v/>
      </c>
      <c r="DR116" s="43"/>
    </row>
    <row r="117" s="41" customFormat="1" spans="1:122">
      <c r="A117" s="43"/>
      <c r="DR117" s="43"/>
    </row>
    <row r="118" s="41" customFormat="1" spans="2:2">
      <c r="B118" s="43" t="s">
        <v>438</v>
      </c>
    </row>
    <row r="119" s="41" customFormat="1" ht="27" spans="1:121">
      <c r="A119" s="43"/>
      <c r="B119" s="60" t="s">
        <v>249</v>
      </c>
      <c r="C119" s="60" t="s">
        <v>250</v>
      </c>
      <c r="D119" s="60" t="s">
        <v>251</v>
      </c>
      <c r="E119" s="60" t="s">
        <v>252</v>
      </c>
      <c r="F119" s="60" t="s">
        <v>253</v>
      </c>
      <c r="G119" s="60" t="s">
        <v>156</v>
      </c>
      <c r="H119" s="60" t="s">
        <v>254</v>
      </c>
      <c r="I119" s="60" t="s">
        <v>255</v>
      </c>
      <c r="J119" s="60" t="s">
        <v>256</v>
      </c>
      <c r="K119" s="60" t="s">
        <v>257</v>
      </c>
      <c r="L119" s="60" t="s">
        <v>258</v>
      </c>
      <c r="M119" s="60" t="s">
        <v>259</v>
      </c>
      <c r="N119" s="60" t="s">
        <v>260</v>
      </c>
      <c r="O119" s="60" t="s">
        <v>261</v>
      </c>
      <c r="P119" s="60" t="s">
        <v>262</v>
      </c>
      <c r="Q119" s="60" t="s">
        <v>263</v>
      </c>
      <c r="R119" s="60" t="s">
        <v>264</v>
      </c>
      <c r="S119" s="60" t="s">
        <v>265</v>
      </c>
      <c r="T119" s="60" t="s">
        <v>266</v>
      </c>
      <c r="U119" s="60" t="s">
        <v>267</v>
      </c>
      <c r="V119" s="60" t="s">
        <v>268</v>
      </c>
      <c r="W119" s="60" t="s">
        <v>269</v>
      </c>
      <c r="X119" s="60" t="s">
        <v>270</v>
      </c>
      <c r="Y119" s="60" t="s">
        <v>271</v>
      </c>
      <c r="Z119" s="60" t="s">
        <v>272</v>
      </c>
      <c r="AA119" s="60" t="s">
        <v>273</v>
      </c>
      <c r="AB119" s="60" t="s">
        <v>274</v>
      </c>
      <c r="AC119" s="60" t="s">
        <v>275</v>
      </c>
      <c r="AD119" s="60" t="s">
        <v>276</v>
      </c>
      <c r="AE119" s="60" t="s">
        <v>277</v>
      </c>
      <c r="AF119" s="60" t="s">
        <v>278</v>
      </c>
      <c r="AG119" s="60" t="s">
        <v>279</v>
      </c>
      <c r="AH119" s="60" t="s">
        <v>159</v>
      </c>
      <c r="AI119" s="60" t="s">
        <v>280</v>
      </c>
      <c r="AJ119" s="60" t="s">
        <v>157</v>
      </c>
      <c r="AK119" s="60" t="s">
        <v>281</v>
      </c>
      <c r="AL119" s="60" t="s">
        <v>282</v>
      </c>
      <c r="AM119" s="60" t="s">
        <v>283</v>
      </c>
      <c r="AN119" s="60" t="s">
        <v>284</v>
      </c>
      <c r="AO119" s="60" t="s">
        <v>285</v>
      </c>
      <c r="AP119" s="60" t="s">
        <v>286</v>
      </c>
      <c r="AQ119" s="60" t="s">
        <v>287</v>
      </c>
      <c r="AR119" s="60" t="s">
        <v>288</v>
      </c>
      <c r="AS119" s="60" t="s">
        <v>289</v>
      </c>
      <c r="AT119" s="60" t="s">
        <v>290</v>
      </c>
      <c r="AU119" s="60" t="s">
        <v>291</v>
      </c>
      <c r="AV119" s="60" t="s">
        <v>292</v>
      </c>
      <c r="AW119" s="60" t="s">
        <v>293</v>
      </c>
      <c r="AX119" s="60" t="s">
        <v>294</v>
      </c>
      <c r="AY119" s="60" t="s">
        <v>295</v>
      </c>
      <c r="AZ119" s="60" t="s">
        <v>296</v>
      </c>
      <c r="BA119" s="60" t="s">
        <v>297</v>
      </c>
      <c r="BB119" s="60" t="s">
        <v>298</v>
      </c>
      <c r="BC119" s="60" t="s">
        <v>299</v>
      </c>
      <c r="BD119" s="60" t="s">
        <v>300</v>
      </c>
      <c r="BE119" s="60" t="s">
        <v>301</v>
      </c>
      <c r="BF119" s="60" t="s">
        <v>302</v>
      </c>
      <c r="BG119" s="60" t="s">
        <v>303</v>
      </c>
      <c r="BH119" s="60" t="s">
        <v>304</v>
      </c>
      <c r="BI119" s="60" t="s">
        <v>305</v>
      </c>
      <c r="BJ119" s="60" t="s">
        <v>306</v>
      </c>
      <c r="BK119" s="60" t="s">
        <v>307</v>
      </c>
      <c r="BL119" s="60" t="s">
        <v>308</v>
      </c>
      <c r="BM119" s="60" t="s">
        <v>309</v>
      </c>
      <c r="BN119" s="60" t="s">
        <v>310</v>
      </c>
      <c r="BO119" s="60" t="s">
        <v>311</v>
      </c>
      <c r="BP119" s="60" t="s">
        <v>312</v>
      </c>
      <c r="BQ119" s="60" t="s">
        <v>313</v>
      </c>
      <c r="BR119" s="60" t="s">
        <v>314</v>
      </c>
      <c r="BS119" s="60" t="s">
        <v>315</v>
      </c>
      <c r="BT119" s="60" t="s">
        <v>316</v>
      </c>
      <c r="BU119" s="60" t="s">
        <v>317</v>
      </c>
      <c r="BV119" s="60" t="s">
        <v>318</v>
      </c>
      <c r="BW119" s="60" t="s">
        <v>319</v>
      </c>
      <c r="BX119" s="60" t="s">
        <v>320</v>
      </c>
      <c r="BY119" s="60" t="s">
        <v>321</v>
      </c>
      <c r="BZ119" s="60" t="s">
        <v>322</v>
      </c>
      <c r="CA119" s="60" t="s">
        <v>323</v>
      </c>
      <c r="CB119" s="60" t="s">
        <v>324</v>
      </c>
      <c r="CC119" s="60" t="s">
        <v>325</v>
      </c>
      <c r="CD119" s="60" t="s">
        <v>326</v>
      </c>
      <c r="CE119" s="60" t="s">
        <v>327</v>
      </c>
      <c r="CF119" s="60" t="s">
        <v>328</v>
      </c>
      <c r="CG119" s="60" t="s">
        <v>329</v>
      </c>
      <c r="CH119" s="60" t="s">
        <v>330</v>
      </c>
      <c r="CI119" s="60" t="s">
        <v>331</v>
      </c>
      <c r="CJ119" s="60" t="s">
        <v>332</v>
      </c>
      <c r="CK119" s="60" t="s">
        <v>333</v>
      </c>
      <c r="CL119" s="60" t="s">
        <v>334</v>
      </c>
      <c r="CM119" s="60" t="s">
        <v>335</v>
      </c>
      <c r="CN119" s="60" t="s">
        <v>336</v>
      </c>
      <c r="CO119" s="60" t="s">
        <v>337</v>
      </c>
      <c r="CP119" s="60" t="s">
        <v>338</v>
      </c>
      <c r="CQ119" s="60" t="s">
        <v>339</v>
      </c>
      <c r="CR119" s="60" t="s">
        <v>340</v>
      </c>
      <c r="CS119" s="60" t="s">
        <v>341</v>
      </c>
      <c r="CT119" s="60" t="s">
        <v>342</v>
      </c>
      <c r="CU119" s="60" t="s">
        <v>343</v>
      </c>
      <c r="CV119" s="60" t="s">
        <v>344</v>
      </c>
      <c r="CW119" s="60" t="s">
        <v>345</v>
      </c>
      <c r="CX119" s="60" t="s">
        <v>346</v>
      </c>
      <c r="CY119" s="60" t="s">
        <v>347</v>
      </c>
      <c r="CZ119" s="60" t="s">
        <v>348</v>
      </c>
      <c r="DA119" s="60" t="s">
        <v>349</v>
      </c>
      <c r="DB119" s="60" t="s">
        <v>350</v>
      </c>
      <c r="DC119" s="60" t="s">
        <v>351</v>
      </c>
      <c r="DD119" s="60" t="s">
        <v>352</v>
      </c>
      <c r="DE119" s="60" t="s">
        <v>353</v>
      </c>
      <c r="DF119" s="60" t="s">
        <v>354</v>
      </c>
      <c r="DG119" s="60" t="s">
        <v>355</v>
      </c>
      <c r="DH119" s="60" t="s">
        <v>356</v>
      </c>
      <c r="DI119" s="60" t="s">
        <v>357</v>
      </c>
      <c r="DJ119" s="60" t="s">
        <v>358</v>
      </c>
      <c r="DK119" s="60" t="s">
        <v>359</v>
      </c>
      <c r="DL119" s="60" t="s">
        <v>360</v>
      </c>
      <c r="DM119" s="60" t="s">
        <v>361</v>
      </c>
      <c r="DN119" s="60" t="s">
        <v>362</v>
      </c>
      <c r="DO119" s="60" t="s">
        <v>208</v>
      </c>
      <c r="DP119" s="60" t="s">
        <v>363</v>
      </c>
      <c r="DQ119" s="60" t="s">
        <v>364</v>
      </c>
    </row>
    <row r="120" s="41" customFormat="1" spans="1:121">
      <c r="A120" s="43" t="s">
        <v>435</v>
      </c>
      <c r="B120" s="45">
        <v>44874</v>
      </c>
      <c r="C120" s="45">
        <v>44874</v>
      </c>
      <c r="D120" s="46" t="s">
        <v>1069</v>
      </c>
      <c r="E120" s="46" t="s">
        <v>366</v>
      </c>
      <c r="F120" s="46" t="s">
        <v>367</v>
      </c>
      <c r="G120" s="46" t="s">
        <v>401</v>
      </c>
      <c r="H120" s="47">
        <v>1</v>
      </c>
      <c r="I120" s="47">
        <v>0</v>
      </c>
      <c r="J120" s="46" t="s">
        <v>234</v>
      </c>
      <c r="K120" s="46" t="s">
        <v>369</v>
      </c>
      <c r="L120" s="46" t="s">
        <v>369</v>
      </c>
      <c r="M120" s="45">
        <v>44874</v>
      </c>
      <c r="N120" s="46" t="s">
        <v>1070</v>
      </c>
      <c r="O120" s="46" t="s">
        <v>366</v>
      </c>
      <c r="P120" s="47">
        <v>0</v>
      </c>
      <c r="Q120" s="46" t="s">
        <v>748</v>
      </c>
      <c r="R120" s="46" t="s">
        <v>749</v>
      </c>
      <c r="S120" s="47">
        <v>11</v>
      </c>
      <c r="T120" s="46" t="s">
        <v>750</v>
      </c>
      <c r="U120" s="47">
        <v>1</v>
      </c>
      <c r="V120" s="46" t="s">
        <v>401</v>
      </c>
      <c r="W120" s="46" t="s">
        <v>374</v>
      </c>
      <c r="X120" s="46" t="s">
        <v>234</v>
      </c>
      <c r="Y120" s="46" t="s">
        <v>375</v>
      </c>
      <c r="Z120" s="46" t="s">
        <v>376</v>
      </c>
      <c r="AA120" s="46" t="s">
        <v>377</v>
      </c>
      <c r="AB120" s="46" t="s">
        <v>402</v>
      </c>
      <c r="AC120" s="47">
        <v>9000</v>
      </c>
      <c r="AD120" s="46" t="s">
        <v>379</v>
      </c>
      <c r="AE120" s="62">
        <v>44875.204849537</v>
      </c>
      <c r="AF120" s="46" t="s">
        <v>403</v>
      </c>
      <c r="AG120" s="46" t="s">
        <v>381</v>
      </c>
      <c r="AH120" s="46" t="s">
        <v>212</v>
      </c>
      <c r="AI120" s="46" t="s">
        <v>213</v>
      </c>
      <c r="AJ120" s="46" t="s">
        <v>404</v>
      </c>
      <c r="AK120" s="46" t="s">
        <v>366</v>
      </c>
      <c r="AL120" s="46" t="s">
        <v>382</v>
      </c>
      <c r="AM120" s="46" t="s">
        <v>366</v>
      </c>
      <c r="AN120" s="46" t="s">
        <v>233</v>
      </c>
      <c r="AO120" s="46" t="s">
        <v>366</v>
      </c>
      <c r="AP120" s="46" t="s">
        <v>379</v>
      </c>
      <c r="AQ120" s="46" t="s">
        <v>379</v>
      </c>
      <c r="AR120" s="46" t="s">
        <v>383</v>
      </c>
      <c r="AS120" s="46" t="s">
        <v>366</v>
      </c>
      <c r="AT120" s="46" t="s">
        <v>366</v>
      </c>
      <c r="AU120" s="47">
        <v>0</v>
      </c>
      <c r="AV120" s="46" t="s">
        <v>366</v>
      </c>
      <c r="AW120" s="46" t="s">
        <v>366</v>
      </c>
      <c r="AX120" s="46" t="s">
        <v>366</v>
      </c>
      <c r="AY120" s="46" t="s">
        <v>759</v>
      </c>
      <c r="AZ120" s="46" t="s">
        <v>760</v>
      </c>
      <c r="BA120" s="46" t="s">
        <v>232</v>
      </c>
      <c r="BB120" s="46" t="s">
        <v>379</v>
      </c>
      <c r="BC120" s="46" t="s">
        <v>382</v>
      </c>
      <c r="BD120" s="46" t="s">
        <v>761</v>
      </c>
      <c r="BE120" s="46" t="s">
        <v>382</v>
      </c>
      <c r="BF120" s="46" t="s">
        <v>387</v>
      </c>
      <c r="BG120" s="46" t="s">
        <v>387</v>
      </c>
      <c r="BH120" s="46" t="s">
        <v>240</v>
      </c>
      <c r="BI120" s="46" t="s">
        <v>234</v>
      </c>
      <c r="BJ120" s="46" t="s">
        <v>234</v>
      </c>
      <c r="BK120" s="46" t="s">
        <v>234</v>
      </c>
      <c r="BL120" s="46" t="s">
        <v>234</v>
      </c>
      <c r="BM120" s="46" t="s">
        <v>399</v>
      </c>
      <c r="BN120" s="46" t="s">
        <v>399</v>
      </c>
      <c r="BO120" s="46" t="s">
        <v>399</v>
      </c>
      <c r="BP120" s="46" t="s">
        <v>366</v>
      </c>
      <c r="BQ120" s="46" t="s">
        <v>366</v>
      </c>
      <c r="BR120" s="46" t="s">
        <v>366</v>
      </c>
      <c r="BS120" s="46" t="s">
        <v>388</v>
      </c>
      <c r="BT120" s="46" t="s">
        <v>382</v>
      </c>
      <c r="BU120" s="46" t="s">
        <v>388</v>
      </c>
      <c r="BV120" s="46" t="s">
        <v>382</v>
      </c>
      <c r="BW120" s="46" t="s">
        <v>523</v>
      </c>
      <c r="BX120" s="46" t="s">
        <v>382</v>
      </c>
      <c r="BY120" s="47">
        <v>17</v>
      </c>
      <c r="BZ120" s="47">
        <v>999111</v>
      </c>
      <c r="CA120" s="47">
        <v>0</v>
      </c>
      <c r="CB120" s="47">
        <v>41</v>
      </c>
      <c r="CC120" s="47">
        <v>8</v>
      </c>
      <c r="CD120" s="46" t="s">
        <v>219</v>
      </c>
      <c r="CE120" s="62">
        <v>45084.5236689815</v>
      </c>
      <c r="CF120" s="45" t="s">
        <v>389</v>
      </c>
      <c r="CG120" s="66">
        <v>45084.5207141667</v>
      </c>
      <c r="CH120" s="67">
        <v>0.520706018518518</v>
      </c>
      <c r="CI120" s="45" t="s">
        <v>389</v>
      </c>
      <c r="CJ120" s="46" t="s">
        <v>390</v>
      </c>
      <c r="CK120" s="46" t="s">
        <v>234</v>
      </c>
      <c r="CL120" s="46" t="s">
        <v>234</v>
      </c>
      <c r="CM120" s="46" t="s">
        <v>225</v>
      </c>
      <c r="CN120" s="46" t="s">
        <v>225</v>
      </c>
      <c r="CO120" s="46" t="s">
        <v>366</v>
      </c>
      <c r="CP120" s="46" t="s">
        <v>225</v>
      </c>
      <c r="CQ120" s="46" t="s">
        <v>391</v>
      </c>
      <c r="CR120" s="46" t="s">
        <v>225</v>
      </c>
      <c r="CS120" s="46" t="s">
        <v>225</v>
      </c>
      <c r="CT120" s="46" t="s">
        <v>234</v>
      </c>
      <c r="CU120" s="46" t="s">
        <v>234</v>
      </c>
      <c r="CV120" s="46" t="s">
        <v>225</v>
      </c>
      <c r="CW120" s="46" t="s">
        <v>234</v>
      </c>
      <c r="CX120" s="46" t="s">
        <v>234</v>
      </c>
      <c r="CY120" s="46" t="s">
        <v>225</v>
      </c>
      <c r="CZ120" s="46" t="s">
        <v>234</v>
      </c>
      <c r="DA120" s="46" t="s">
        <v>234</v>
      </c>
      <c r="DB120" s="46" t="s">
        <v>225</v>
      </c>
      <c r="DC120" s="46" t="s">
        <v>234</v>
      </c>
      <c r="DD120" s="46" t="s">
        <v>234</v>
      </c>
      <c r="DE120" s="46" t="s">
        <v>234</v>
      </c>
      <c r="DF120" s="46" t="s">
        <v>234</v>
      </c>
      <c r="DG120" s="46" t="s">
        <v>225</v>
      </c>
      <c r="DH120" s="46" t="s">
        <v>234</v>
      </c>
      <c r="DI120" s="46" t="s">
        <v>225</v>
      </c>
      <c r="DJ120" s="46" t="s">
        <v>225</v>
      </c>
      <c r="DK120" s="46" t="s">
        <v>225</v>
      </c>
      <c r="DL120" s="46" t="s">
        <v>382</v>
      </c>
      <c r="DM120" s="46" t="s">
        <v>382</v>
      </c>
      <c r="DN120" s="46" t="s">
        <v>382</v>
      </c>
      <c r="DO120" s="66">
        <v>45084.5207141667</v>
      </c>
      <c r="DP120" s="66">
        <v>45084.5207141667</v>
      </c>
      <c r="DQ120" s="46" t="s">
        <v>762</v>
      </c>
    </row>
    <row r="121" s="41" customFormat="1" spans="1:121">
      <c r="A121" s="43" t="s">
        <v>436</v>
      </c>
      <c r="B121" s="57">
        <v>44874</v>
      </c>
      <c r="C121" s="57">
        <v>44874</v>
      </c>
      <c r="D121" s="58" t="s">
        <v>1069</v>
      </c>
      <c r="E121" s="58" t="s">
        <v>366</v>
      </c>
      <c r="F121" s="58" t="s">
        <v>367</v>
      </c>
      <c r="G121" s="58" t="s">
        <v>401</v>
      </c>
      <c r="H121" s="59">
        <v>1</v>
      </c>
      <c r="I121" s="59">
        <v>0</v>
      </c>
      <c r="J121" s="58" t="s">
        <v>234</v>
      </c>
      <c r="K121" s="58" t="s">
        <v>369</v>
      </c>
      <c r="L121" s="58" t="s">
        <v>369</v>
      </c>
      <c r="M121" s="57">
        <v>44874</v>
      </c>
      <c r="N121" s="58" t="s">
        <v>1070</v>
      </c>
      <c r="O121" s="58" t="s">
        <v>366</v>
      </c>
      <c r="P121" s="59">
        <v>0</v>
      </c>
      <c r="Q121" s="58" t="s">
        <v>748</v>
      </c>
      <c r="R121" s="58" t="s">
        <v>749</v>
      </c>
      <c r="S121" s="59">
        <v>11</v>
      </c>
      <c r="T121" s="58" t="s">
        <v>750</v>
      </c>
      <c r="U121" s="59">
        <v>1</v>
      </c>
      <c r="V121" s="58" t="s">
        <v>401</v>
      </c>
      <c r="W121" s="58" t="s">
        <v>374</v>
      </c>
      <c r="X121" s="58" t="s">
        <v>234</v>
      </c>
      <c r="Y121" s="58" t="s">
        <v>375</v>
      </c>
      <c r="Z121" s="58" t="s">
        <v>376</v>
      </c>
      <c r="AA121" s="58" t="s">
        <v>377</v>
      </c>
      <c r="AB121" s="58" t="s">
        <v>402</v>
      </c>
      <c r="AC121" s="59">
        <v>9000</v>
      </c>
      <c r="AD121" s="58" t="s">
        <v>379</v>
      </c>
      <c r="AE121" s="65">
        <v>44875.204849537</v>
      </c>
      <c r="AF121" s="58" t="s">
        <v>403</v>
      </c>
      <c r="AG121" s="58" t="s">
        <v>381</v>
      </c>
      <c r="AH121" s="58" t="s">
        <v>212</v>
      </c>
      <c r="AI121" s="58" t="s">
        <v>213</v>
      </c>
      <c r="AJ121" s="58" t="s">
        <v>404</v>
      </c>
      <c r="AK121" s="58" t="s">
        <v>366</v>
      </c>
      <c r="AL121" s="58" t="s">
        <v>382</v>
      </c>
      <c r="AM121" s="58" t="s">
        <v>366</v>
      </c>
      <c r="AN121" s="58" t="s">
        <v>233</v>
      </c>
      <c r="AO121" s="58" t="s">
        <v>366</v>
      </c>
      <c r="AP121" s="58" t="s">
        <v>379</v>
      </c>
      <c r="AQ121" s="58" t="s">
        <v>379</v>
      </c>
      <c r="AR121" s="58" t="s">
        <v>383</v>
      </c>
      <c r="AS121" s="58" t="s">
        <v>366</v>
      </c>
      <c r="AT121" s="58" t="s">
        <v>366</v>
      </c>
      <c r="AU121" s="59">
        <v>0</v>
      </c>
      <c r="AV121" s="58" t="s">
        <v>366</v>
      </c>
      <c r="AW121" s="58" t="s">
        <v>366</v>
      </c>
      <c r="AX121" s="58" t="s">
        <v>366</v>
      </c>
      <c r="AY121" s="58" t="s">
        <v>759</v>
      </c>
      <c r="AZ121" s="58" t="s">
        <v>760</v>
      </c>
      <c r="BA121" s="58" t="s">
        <v>232</v>
      </c>
      <c r="BB121" s="58" t="s">
        <v>379</v>
      </c>
      <c r="BC121" s="58" t="s">
        <v>382</v>
      </c>
      <c r="BD121" s="58" t="s">
        <v>761</v>
      </c>
      <c r="BE121" s="58" t="s">
        <v>382</v>
      </c>
      <c r="BF121" s="58" t="s">
        <v>387</v>
      </c>
      <c r="BG121" s="58" t="s">
        <v>387</v>
      </c>
      <c r="BH121" s="58" t="s">
        <v>240</v>
      </c>
      <c r="BI121" s="58" t="s">
        <v>234</v>
      </c>
      <c r="BJ121" s="58" t="s">
        <v>234</v>
      </c>
      <c r="BK121" s="58" t="s">
        <v>234</v>
      </c>
      <c r="BL121" s="58" t="s">
        <v>225</v>
      </c>
      <c r="BM121" s="58" t="s">
        <v>399</v>
      </c>
      <c r="BN121" s="58" t="s">
        <v>399</v>
      </c>
      <c r="BO121" s="58" t="s">
        <v>399</v>
      </c>
      <c r="BP121" s="58" t="s">
        <v>366</v>
      </c>
      <c r="BQ121" s="58" t="s">
        <v>366</v>
      </c>
      <c r="BR121" s="58" t="s">
        <v>366</v>
      </c>
      <c r="BS121" s="58" t="s">
        <v>388</v>
      </c>
      <c r="BT121" s="58" t="s">
        <v>382</v>
      </c>
      <c r="BU121" s="58" t="s">
        <v>388</v>
      </c>
      <c r="BV121" s="58" t="s">
        <v>382</v>
      </c>
      <c r="BW121" s="58" t="s">
        <v>523</v>
      </c>
      <c r="BX121" s="58" t="s">
        <v>382</v>
      </c>
      <c r="BY121" s="59">
        <v>17</v>
      </c>
      <c r="BZ121" s="59">
        <v>999111</v>
      </c>
      <c r="CA121" s="59">
        <v>0</v>
      </c>
      <c r="CB121" s="59">
        <v>41</v>
      </c>
      <c r="CC121" s="59">
        <v>8</v>
      </c>
      <c r="CD121" s="58" t="s">
        <v>219</v>
      </c>
      <c r="CE121" s="65">
        <v>45084.5236689815</v>
      </c>
      <c r="CF121" s="57" t="s">
        <v>389</v>
      </c>
      <c r="CG121" s="72">
        <v>45084.5717159722</v>
      </c>
      <c r="CH121" s="73">
        <v>0.520706018518518</v>
      </c>
      <c r="CI121" s="57" t="s">
        <v>389</v>
      </c>
      <c r="CJ121" s="58" t="s">
        <v>390</v>
      </c>
      <c r="CK121" s="58" t="s">
        <v>234</v>
      </c>
      <c r="CL121" s="58" t="s">
        <v>234</v>
      </c>
      <c r="CM121" s="58" t="s">
        <v>225</v>
      </c>
      <c r="CN121" s="58" t="s">
        <v>225</v>
      </c>
      <c r="CO121" s="58" t="s">
        <v>366</v>
      </c>
      <c r="CP121" s="58" t="s">
        <v>225</v>
      </c>
      <c r="CQ121" s="58" t="s">
        <v>432</v>
      </c>
      <c r="CR121" s="58" t="s">
        <v>225</v>
      </c>
      <c r="CS121" s="58" t="s">
        <v>225</v>
      </c>
      <c r="CT121" s="58" t="s">
        <v>234</v>
      </c>
      <c r="CU121" s="58" t="s">
        <v>234</v>
      </c>
      <c r="CV121" s="58" t="s">
        <v>225</v>
      </c>
      <c r="CW121" s="58" t="s">
        <v>234</v>
      </c>
      <c r="CX121" s="58" t="s">
        <v>234</v>
      </c>
      <c r="CY121" s="58" t="s">
        <v>225</v>
      </c>
      <c r="CZ121" s="58" t="s">
        <v>234</v>
      </c>
      <c r="DA121" s="58" t="s">
        <v>234</v>
      </c>
      <c r="DB121" s="58" t="s">
        <v>225</v>
      </c>
      <c r="DC121" s="58" t="s">
        <v>234</v>
      </c>
      <c r="DD121" s="58" t="s">
        <v>234</v>
      </c>
      <c r="DE121" s="58" t="s">
        <v>234</v>
      </c>
      <c r="DF121" s="58" t="s">
        <v>234</v>
      </c>
      <c r="DG121" s="58" t="s">
        <v>225</v>
      </c>
      <c r="DH121" s="58" t="s">
        <v>234</v>
      </c>
      <c r="DI121" s="58" t="s">
        <v>225</v>
      </c>
      <c r="DJ121" s="58" t="s">
        <v>225</v>
      </c>
      <c r="DK121" s="58" t="s">
        <v>225</v>
      </c>
      <c r="DL121" s="58" t="s">
        <v>382</v>
      </c>
      <c r="DM121" s="58" t="s">
        <v>382</v>
      </c>
      <c r="DN121" s="58" t="s">
        <v>382</v>
      </c>
      <c r="DO121" s="72">
        <v>45084.5717159722</v>
      </c>
      <c r="DP121" s="72">
        <v>45084.5207141667</v>
      </c>
      <c r="DQ121" s="58" t="s">
        <v>762</v>
      </c>
    </row>
    <row r="122" s="41" customFormat="1" spans="1:121">
      <c r="A122" s="43"/>
      <c r="B122" s="61" t="str">
        <f t="shared" ref="B122:BM122" si="4">IF(B120&lt;&gt;B121,"差異あり","")</f>
        <v/>
      </c>
      <c r="C122" s="61" t="str">
        <f t="shared" si="4"/>
        <v/>
      </c>
      <c r="D122" s="61" t="str">
        <f t="shared" si="4"/>
        <v/>
      </c>
      <c r="E122" s="61" t="str">
        <f t="shared" si="4"/>
        <v/>
      </c>
      <c r="F122" s="61" t="str">
        <f t="shared" si="4"/>
        <v/>
      </c>
      <c r="G122" s="61" t="str">
        <f t="shared" si="4"/>
        <v/>
      </c>
      <c r="H122" s="61" t="str">
        <f t="shared" si="4"/>
        <v/>
      </c>
      <c r="I122" s="61" t="str">
        <f t="shared" si="4"/>
        <v/>
      </c>
      <c r="J122" s="61" t="str">
        <f t="shared" si="4"/>
        <v/>
      </c>
      <c r="K122" s="61" t="str">
        <f t="shared" si="4"/>
        <v/>
      </c>
      <c r="L122" s="61" t="str">
        <f t="shared" si="4"/>
        <v/>
      </c>
      <c r="M122" s="61" t="str">
        <f t="shared" si="4"/>
        <v/>
      </c>
      <c r="N122" s="61" t="str">
        <f t="shared" si="4"/>
        <v/>
      </c>
      <c r="O122" s="61" t="str">
        <f t="shared" si="4"/>
        <v/>
      </c>
      <c r="P122" s="61" t="str">
        <f t="shared" si="4"/>
        <v/>
      </c>
      <c r="Q122" s="61" t="str">
        <f t="shared" si="4"/>
        <v/>
      </c>
      <c r="R122" s="61" t="str">
        <f t="shared" si="4"/>
        <v/>
      </c>
      <c r="S122" s="61" t="str">
        <f t="shared" si="4"/>
        <v/>
      </c>
      <c r="T122" s="61" t="str">
        <f t="shared" si="4"/>
        <v/>
      </c>
      <c r="U122" s="61" t="str">
        <f t="shared" si="4"/>
        <v/>
      </c>
      <c r="V122" s="61" t="str">
        <f t="shared" si="4"/>
        <v/>
      </c>
      <c r="W122" s="61" t="str">
        <f t="shared" si="4"/>
        <v/>
      </c>
      <c r="X122" s="61" t="str">
        <f t="shared" si="4"/>
        <v/>
      </c>
      <c r="Y122" s="61" t="str">
        <f t="shared" si="4"/>
        <v/>
      </c>
      <c r="Z122" s="61" t="str">
        <f t="shared" si="4"/>
        <v/>
      </c>
      <c r="AA122" s="61" t="str">
        <f t="shared" si="4"/>
        <v/>
      </c>
      <c r="AB122" s="61" t="str">
        <f t="shared" si="4"/>
        <v/>
      </c>
      <c r="AC122" s="61" t="str">
        <f t="shared" si="4"/>
        <v/>
      </c>
      <c r="AD122" s="61" t="str">
        <f t="shared" si="4"/>
        <v/>
      </c>
      <c r="AE122" s="61" t="str">
        <f t="shared" si="4"/>
        <v/>
      </c>
      <c r="AF122" s="61" t="str">
        <f t="shared" si="4"/>
        <v/>
      </c>
      <c r="AG122" s="61" t="str">
        <f t="shared" si="4"/>
        <v/>
      </c>
      <c r="AH122" s="61" t="str">
        <f t="shared" si="4"/>
        <v/>
      </c>
      <c r="AI122" s="61" t="str">
        <f t="shared" si="4"/>
        <v/>
      </c>
      <c r="AJ122" s="61" t="str">
        <f t="shared" si="4"/>
        <v/>
      </c>
      <c r="AK122" s="61" t="str">
        <f t="shared" si="4"/>
        <v/>
      </c>
      <c r="AL122" s="61" t="str">
        <f t="shared" si="4"/>
        <v/>
      </c>
      <c r="AM122" s="61" t="str">
        <f t="shared" si="4"/>
        <v/>
      </c>
      <c r="AN122" s="61" t="str">
        <f t="shared" si="4"/>
        <v/>
      </c>
      <c r="AO122" s="61" t="str">
        <f t="shared" si="4"/>
        <v/>
      </c>
      <c r="AP122" s="61" t="str">
        <f t="shared" si="4"/>
        <v/>
      </c>
      <c r="AQ122" s="61" t="str">
        <f t="shared" si="4"/>
        <v/>
      </c>
      <c r="AR122" s="61" t="str">
        <f t="shared" si="4"/>
        <v/>
      </c>
      <c r="AS122" s="61" t="str">
        <f t="shared" si="4"/>
        <v/>
      </c>
      <c r="AT122" s="61" t="str">
        <f t="shared" si="4"/>
        <v/>
      </c>
      <c r="AU122" s="61" t="str">
        <f t="shared" si="4"/>
        <v/>
      </c>
      <c r="AV122" s="61" t="str">
        <f t="shared" si="4"/>
        <v/>
      </c>
      <c r="AW122" s="61" t="str">
        <f t="shared" si="4"/>
        <v/>
      </c>
      <c r="AX122" s="61" t="str">
        <f t="shared" si="4"/>
        <v/>
      </c>
      <c r="AY122" s="61" t="str">
        <f t="shared" si="4"/>
        <v/>
      </c>
      <c r="AZ122" s="61" t="str">
        <f t="shared" si="4"/>
        <v/>
      </c>
      <c r="BA122" s="61" t="str">
        <f t="shared" si="4"/>
        <v/>
      </c>
      <c r="BB122" s="61" t="str">
        <f t="shared" si="4"/>
        <v/>
      </c>
      <c r="BC122" s="61" t="str">
        <f t="shared" si="4"/>
        <v/>
      </c>
      <c r="BD122" s="61" t="str">
        <f t="shared" si="4"/>
        <v/>
      </c>
      <c r="BE122" s="61" t="str">
        <f t="shared" si="4"/>
        <v/>
      </c>
      <c r="BF122" s="61" t="str">
        <f t="shared" si="4"/>
        <v/>
      </c>
      <c r="BG122" s="61" t="str">
        <f t="shared" si="4"/>
        <v/>
      </c>
      <c r="BH122" s="61" t="str">
        <f t="shared" si="4"/>
        <v/>
      </c>
      <c r="BI122" s="61" t="str">
        <f t="shared" si="4"/>
        <v/>
      </c>
      <c r="BJ122" s="61" t="str">
        <f t="shared" si="4"/>
        <v/>
      </c>
      <c r="BK122" s="61" t="str">
        <f t="shared" si="4"/>
        <v/>
      </c>
      <c r="BL122" s="61" t="str">
        <f t="shared" si="4"/>
        <v>差異あり</v>
      </c>
      <c r="BM122" s="61" t="str">
        <f t="shared" si="4"/>
        <v/>
      </c>
      <c r="BN122" s="61" t="str">
        <f t="shared" ref="BN122:DQ122" si="5">IF(BN120&lt;&gt;BN121,"差異あり","")</f>
        <v/>
      </c>
      <c r="BO122" s="61" t="str">
        <f t="shared" si="5"/>
        <v/>
      </c>
      <c r="BP122" s="61" t="str">
        <f t="shared" si="5"/>
        <v/>
      </c>
      <c r="BQ122" s="61" t="str">
        <f t="shared" si="5"/>
        <v/>
      </c>
      <c r="BR122" s="61" t="str">
        <f t="shared" si="5"/>
        <v/>
      </c>
      <c r="BS122" s="61" t="str">
        <f t="shared" si="5"/>
        <v/>
      </c>
      <c r="BT122" s="61" t="str">
        <f t="shared" si="5"/>
        <v/>
      </c>
      <c r="BU122" s="61" t="str">
        <f t="shared" si="5"/>
        <v/>
      </c>
      <c r="BV122" s="61" t="str">
        <f t="shared" si="5"/>
        <v/>
      </c>
      <c r="BW122" s="61" t="str">
        <f t="shared" si="5"/>
        <v/>
      </c>
      <c r="BX122" s="61" t="str">
        <f t="shared" si="5"/>
        <v/>
      </c>
      <c r="BY122" s="61" t="str">
        <f t="shared" si="5"/>
        <v/>
      </c>
      <c r="BZ122" s="61" t="str">
        <f t="shared" si="5"/>
        <v/>
      </c>
      <c r="CA122" s="61" t="str">
        <f t="shared" si="5"/>
        <v/>
      </c>
      <c r="CB122" s="61" t="str">
        <f t="shared" si="5"/>
        <v/>
      </c>
      <c r="CC122" s="61" t="str">
        <f t="shared" si="5"/>
        <v/>
      </c>
      <c r="CD122" s="61" t="str">
        <f t="shared" si="5"/>
        <v/>
      </c>
      <c r="CE122" s="61" t="str">
        <f t="shared" si="5"/>
        <v/>
      </c>
      <c r="CF122" s="61" t="str">
        <f t="shared" si="5"/>
        <v/>
      </c>
      <c r="CG122" s="61" t="str">
        <f t="shared" si="5"/>
        <v>差異あり</v>
      </c>
      <c r="CH122" s="61" t="str">
        <f t="shared" si="5"/>
        <v/>
      </c>
      <c r="CI122" s="61" t="str">
        <f t="shared" si="5"/>
        <v/>
      </c>
      <c r="CJ122" s="61" t="str">
        <f t="shared" si="5"/>
        <v/>
      </c>
      <c r="CK122" s="61" t="str">
        <f t="shared" si="5"/>
        <v/>
      </c>
      <c r="CL122" s="61" t="str">
        <f t="shared" si="5"/>
        <v/>
      </c>
      <c r="CM122" s="61" t="str">
        <f t="shared" si="5"/>
        <v/>
      </c>
      <c r="CN122" s="61" t="str">
        <f t="shared" si="5"/>
        <v/>
      </c>
      <c r="CO122" s="61" t="str">
        <f t="shared" si="5"/>
        <v/>
      </c>
      <c r="CP122" s="61" t="str">
        <f t="shared" si="5"/>
        <v/>
      </c>
      <c r="CQ122" s="61" t="str">
        <f t="shared" si="5"/>
        <v>差異あり</v>
      </c>
      <c r="CR122" s="61" t="str">
        <f t="shared" si="5"/>
        <v/>
      </c>
      <c r="CS122" s="61" t="str">
        <f t="shared" si="5"/>
        <v/>
      </c>
      <c r="CT122" s="61" t="str">
        <f t="shared" si="5"/>
        <v/>
      </c>
      <c r="CU122" s="61" t="str">
        <f t="shared" si="5"/>
        <v/>
      </c>
      <c r="CV122" s="61" t="str">
        <f t="shared" si="5"/>
        <v/>
      </c>
      <c r="CW122" s="61" t="str">
        <f t="shared" si="5"/>
        <v/>
      </c>
      <c r="CX122" s="61" t="str">
        <f t="shared" si="5"/>
        <v/>
      </c>
      <c r="CY122" s="61" t="str">
        <f t="shared" si="5"/>
        <v/>
      </c>
      <c r="CZ122" s="61" t="str">
        <f t="shared" si="5"/>
        <v/>
      </c>
      <c r="DA122" s="61" t="str">
        <f t="shared" si="5"/>
        <v/>
      </c>
      <c r="DB122" s="61" t="str">
        <f t="shared" si="5"/>
        <v/>
      </c>
      <c r="DC122" s="61" t="str">
        <f t="shared" si="5"/>
        <v/>
      </c>
      <c r="DD122" s="61" t="str">
        <f t="shared" si="5"/>
        <v/>
      </c>
      <c r="DE122" s="61" t="str">
        <f t="shared" si="5"/>
        <v/>
      </c>
      <c r="DF122" s="61" t="str">
        <f t="shared" si="5"/>
        <v/>
      </c>
      <c r="DG122" s="61" t="str">
        <f t="shared" si="5"/>
        <v/>
      </c>
      <c r="DH122" s="61" t="str">
        <f t="shared" si="5"/>
        <v/>
      </c>
      <c r="DI122" s="61" t="str">
        <f t="shared" si="5"/>
        <v/>
      </c>
      <c r="DJ122" s="61" t="str">
        <f t="shared" si="5"/>
        <v/>
      </c>
      <c r="DK122" s="61" t="str">
        <f t="shared" si="5"/>
        <v/>
      </c>
      <c r="DL122" s="61" t="str">
        <f t="shared" si="5"/>
        <v/>
      </c>
      <c r="DM122" s="61" t="str">
        <f t="shared" si="5"/>
        <v/>
      </c>
      <c r="DN122" s="61" t="str">
        <f t="shared" si="5"/>
        <v/>
      </c>
      <c r="DO122" s="61" t="str">
        <f t="shared" si="5"/>
        <v>差異あり</v>
      </c>
      <c r="DP122" s="61" t="str">
        <f t="shared" si="5"/>
        <v/>
      </c>
      <c r="DQ122" s="61" t="str">
        <f t="shared" si="5"/>
        <v/>
      </c>
    </row>
    <row r="123" s="41" customFormat="1" spans="1:122">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row>
    <row r="124" s="41" customFormat="1" spans="1:122">
      <c r="A124" s="43"/>
      <c r="B124" s="41" t="s">
        <v>439</v>
      </c>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c r="BU124" s="43"/>
      <c r="BV124" s="43"/>
      <c r="BW124" s="43"/>
      <c r="BX124" s="43"/>
      <c r="BY124" s="43"/>
      <c r="BZ124" s="43"/>
      <c r="CA124" s="43"/>
      <c r="CB124" s="43"/>
      <c r="CC124" s="43"/>
      <c r="CD124" s="43"/>
      <c r="CE124" s="43"/>
      <c r="CF124" s="43"/>
      <c r="CG124" s="43"/>
      <c r="CH124" s="43"/>
      <c r="CI124" s="43"/>
      <c r="CJ124" s="43"/>
      <c r="CK124" s="43"/>
      <c r="CL124" s="43"/>
      <c r="CM124" s="43"/>
      <c r="CN124" s="43"/>
      <c r="CO124" s="43"/>
      <c r="CP124" s="43"/>
      <c r="CQ124" s="43"/>
      <c r="CR124" s="43"/>
      <c r="CS124" s="43"/>
      <c r="CT124" s="43"/>
      <c r="CU124" s="43"/>
      <c r="CV124" s="43"/>
      <c r="CW124" s="43"/>
      <c r="CX124" s="43"/>
      <c r="CY124" s="43"/>
      <c r="CZ124" s="43"/>
      <c r="DA124" s="43"/>
      <c r="DB124" s="43"/>
      <c r="DC124" s="43"/>
      <c r="DD124" s="43"/>
      <c r="DE124" s="43"/>
      <c r="DF124" s="43"/>
      <c r="DG124" s="43"/>
      <c r="DH124" s="43"/>
      <c r="DI124" s="43"/>
      <c r="DJ124" s="43"/>
      <c r="DK124" s="43"/>
      <c r="DL124" s="43"/>
      <c r="DM124" s="43"/>
      <c r="DN124" s="43"/>
      <c r="DO124" s="43"/>
      <c r="DP124" s="43"/>
      <c r="DQ124" s="43"/>
      <c r="DR124" s="43"/>
    </row>
    <row r="125" s="41" customFormat="1" ht="27" spans="1:121">
      <c r="A125" s="43"/>
      <c r="B125" s="60" t="s">
        <v>249</v>
      </c>
      <c r="C125" s="60" t="s">
        <v>250</v>
      </c>
      <c r="D125" s="60" t="s">
        <v>251</v>
      </c>
      <c r="E125" s="60" t="s">
        <v>252</v>
      </c>
      <c r="F125" s="60" t="s">
        <v>253</v>
      </c>
      <c r="G125" s="60" t="s">
        <v>156</v>
      </c>
      <c r="H125" s="60" t="s">
        <v>254</v>
      </c>
      <c r="I125" s="60" t="s">
        <v>255</v>
      </c>
      <c r="J125" s="60" t="s">
        <v>256</v>
      </c>
      <c r="K125" s="60" t="s">
        <v>257</v>
      </c>
      <c r="L125" s="60" t="s">
        <v>258</v>
      </c>
      <c r="M125" s="60" t="s">
        <v>259</v>
      </c>
      <c r="N125" s="60" t="s">
        <v>260</v>
      </c>
      <c r="O125" s="60" t="s">
        <v>261</v>
      </c>
      <c r="P125" s="60" t="s">
        <v>262</v>
      </c>
      <c r="Q125" s="60" t="s">
        <v>263</v>
      </c>
      <c r="R125" s="60" t="s">
        <v>264</v>
      </c>
      <c r="S125" s="60" t="s">
        <v>265</v>
      </c>
      <c r="T125" s="60" t="s">
        <v>266</v>
      </c>
      <c r="U125" s="60" t="s">
        <v>267</v>
      </c>
      <c r="V125" s="60" t="s">
        <v>268</v>
      </c>
      <c r="W125" s="60" t="s">
        <v>269</v>
      </c>
      <c r="X125" s="60" t="s">
        <v>270</v>
      </c>
      <c r="Y125" s="60" t="s">
        <v>271</v>
      </c>
      <c r="Z125" s="60" t="s">
        <v>272</v>
      </c>
      <c r="AA125" s="60" t="s">
        <v>273</v>
      </c>
      <c r="AB125" s="60" t="s">
        <v>274</v>
      </c>
      <c r="AC125" s="60" t="s">
        <v>275</v>
      </c>
      <c r="AD125" s="60" t="s">
        <v>276</v>
      </c>
      <c r="AE125" s="60" t="s">
        <v>277</v>
      </c>
      <c r="AF125" s="60" t="s">
        <v>278</v>
      </c>
      <c r="AG125" s="60" t="s">
        <v>279</v>
      </c>
      <c r="AH125" s="60" t="s">
        <v>159</v>
      </c>
      <c r="AI125" s="60" t="s">
        <v>280</v>
      </c>
      <c r="AJ125" s="60" t="s">
        <v>157</v>
      </c>
      <c r="AK125" s="60" t="s">
        <v>281</v>
      </c>
      <c r="AL125" s="60" t="s">
        <v>282</v>
      </c>
      <c r="AM125" s="60" t="s">
        <v>283</v>
      </c>
      <c r="AN125" s="60" t="s">
        <v>284</v>
      </c>
      <c r="AO125" s="60" t="s">
        <v>285</v>
      </c>
      <c r="AP125" s="60" t="s">
        <v>286</v>
      </c>
      <c r="AQ125" s="60" t="s">
        <v>287</v>
      </c>
      <c r="AR125" s="60" t="s">
        <v>288</v>
      </c>
      <c r="AS125" s="60" t="s">
        <v>289</v>
      </c>
      <c r="AT125" s="60" t="s">
        <v>290</v>
      </c>
      <c r="AU125" s="60" t="s">
        <v>291</v>
      </c>
      <c r="AV125" s="60" t="s">
        <v>292</v>
      </c>
      <c r="AW125" s="60" t="s">
        <v>293</v>
      </c>
      <c r="AX125" s="60" t="s">
        <v>294</v>
      </c>
      <c r="AY125" s="60" t="s">
        <v>295</v>
      </c>
      <c r="AZ125" s="60" t="s">
        <v>296</v>
      </c>
      <c r="BA125" s="60" t="s">
        <v>297</v>
      </c>
      <c r="BB125" s="60" t="s">
        <v>298</v>
      </c>
      <c r="BC125" s="60" t="s">
        <v>299</v>
      </c>
      <c r="BD125" s="60" t="s">
        <v>300</v>
      </c>
      <c r="BE125" s="60" t="s">
        <v>301</v>
      </c>
      <c r="BF125" s="60" t="s">
        <v>302</v>
      </c>
      <c r="BG125" s="60" t="s">
        <v>303</v>
      </c>
      <c r="BH125" s="60" t="s">
        <v>304</v>
      </c>
      <c r="BI125" s="60" t="s">
        <v>305</v>
      </c>
      <c r="BJ125" s="60" t="s">
        <v>306</v>
      </c>
      <c r="BK125" s="60" t="s">
        <v>307</v>
      </c>
      <c r="BL125" s="60" t="s">
        <v>308</v>
      </c>
      <c r="BM125" s="60" t="s">
        <v>309</v>
      </c>
      <c r="BN125" s="60" t="s">
        <v>310</v>
      </c>
      <c r="BO125" s="60" t="s">
        <v>311</v>
      </c>
      <c r="BP125" s="60" t="s">
        <v>312</v>
      </c>
      <c r="BQ125" s="60" t="s">
        <v>313</v>
      </c>
      <c r="BR125" s="60" t="s">
        <v>314</v>
      </c>
      <c r="BS125" s="60" t="s">
        <v>315</v>
      </c>
      <c r="BT125" s="60" t="s">
        <v>316</v>
      </c>
      <c r="BU125" s="60" t="s">
        <v>317</v>
      </c>
      <c r="BV125" s="60" t="s">
        <v>318</v>
      </c>
      <c r="BW125" s="60" t="s">
        <v>319</v>
      </c>
      <c r="BX125" s="60" t="s">
        <v>320</v>
      </c>
      <c r="BY125" s="60" t="s">
        <v>321</v>
      </c>
      <c r="BZ125" s="60" t="s">
        <v>322</v>
      </c>
      <c r="CA125" s="60" t="s">
        <v>323</v>
      </c>
      <c r="CB125" s="60" t="s">
        <v>324</v>
      </c>
      <c r="CC125" s="60" t="s">
        <v>325</v>
      </c>
      <c r="CD125" s="60" t="s">
        <v>326</v>
      </c>
      <c r="CE125" s="60" t="s">
        <v>327</v>
      </c>
      <c r="CF125" s="60" t="s">
        <v>328</v>
      </c>
      <c r="CG125" s="60" t="s">
        <v>329</v>
      </c>
      <c r="CH125" s="60" t="s">
        <v>330</v>
      </c>
      <c r="CI125" s="60" t="s">
        <v>331</v>
      </c>
      <c r="CJ125" s="60" t="s">
        <v>332</v>
      </c>
      <c r="CK125" s="60" t="s">
        <v>333</v>
      </c>
      <c r="CL125" s="60" t="s">
        <v>334</v>
      </c>
      <c r="CM125" s="60" t="s">
        <v>335</v>
      </c>
      <c r="CN125" s="60" t="s">
        <v>336</v>
      </c>
      <c r="CO125" s="60" t="s">
        <v>337</v>
      </c>
      <c r="CP125" s="60" t="s">
        <v>338</v>
      </c>
      <c r="CQ125" s="60" t="s">
        <v>339</v>
      </c>
      <c r="CR125" s="60" t="s">
        <v>340</v>
      </c>
      <c r="CS125" s="60" t="s">
        <v>341</v>
      </c>
      <c r="CT125" s="60" t="s">
        <v>342</v>
      </c>
      <c r="CU125" s="60" t="s">
        <v>343</v>
      </c>
      <c r="CV125" s="60" t="s">
        <v>344</v>
      </c>
      <c r="CW125" s="60" t="s">
        <v>345</v>
      </c>
      <c r="CX125" s="60" t="s">
        <v>346</v>
      </c>
      <c r="CY125" s="60" t="s">
        <v>347</v>
      </c>
      <c r="CZ125" s="60" t="s">
        <v>348</v>
      </c>
      <c r="DA125" s="60" t="s">
        <v>349</v>
      </c>
      <c r="DB125" s="60" t="s">
        <v>350</v>
      </c>
      <c r="DC125" s="60" t="s">
        <v>351</v>
      </c>
      <c r="DD125" s="60" t="s">
        <v>352</v>
      </c>
      <c r="DE125" s="60" t="s">
        <v>353</v>
      </c>
      <c r="DF125" s="60" t="s">
        <v>354</v>
      </c>
      <c r="DG125" s="60" t="s">
        <v>355</v>
      </c>
      <c r="DH125" s="60" t="s">
        <v>356</v>
      </c>
      <c r="DI125" s="60" t="s">
        <v>357</v>
      </c>
      <c r="DJ125" s="60" t="s">
        <v>358</v>
      </c>
      <c r="DK125" s="60" t="s">
        <v>359</v>
      </c>
      <c r="DL125" s="60" t="s">
        <v>360</v>
      </c>
      <c r="DM125" s="60" t="s">
        <v>361</v>
      </c>
      <c r="DN125" s="60" t="s">
        <v>362</v>
      </c>
      <c r="DO125" s="60" t="s">
        <v>208</v>
      </c>
      <c r="DP125" s="60" t="s">
        <v>363</v>
      </c>
      <c r="DQ125" s="60" t="s">
        <v>364</v>
      </c>
    </row>
    <row r="126" s="41" customFormat="1" spans="1:121">
      <c r="A126" s="43" t="s">
        <v>435</v>
      </c>
      <c r="B126" s="45">
        <v>44874</v>
      </c>
      <c r="C126" s="45">
        <v>44874</v>
      </c>
      <c r="D126" s="46" t="s">
        <v>1069</v>
      </c>
      <c r="E126" s="46" t="s">
        <v>366</v>
      </c>
      <c r="F126" s="46" t="s">
        <v>367</v>
      </c>
      <c r="G126" s="46" t="s">
        <v>239</v>
      </c>
      <c r="H126" s="47">
        <v>1</v>
      </c>
      <c r="I126" s="47">
        <v>0</v>
      </c>
      <c r="J126" s="46" t="s">
        <v>234</v>
      </c>
      <c r="K126" s="46" t="s">
        <v>369</v>
      </c>
      <c r="L126" s="46" t="s">
        <v>369</v>
      </c>
      <c r="M126" s="45">
        <v>44874</v>
      </c>
      <c r="N126" s="46" t="s">
        <v>1070</v>
      </c>
      <c r="O126" s="46" t="s">
        <v>366</v>
      </c>
      <c r="P126" s="47">
        <v>0</v>
      </c>
      <c r="Q126" s="46" t="s">
        <v>748</v>
      </c>
      <c r="R126" s="46" t="s">
        <v>749</v>
      </c>
      <c r="S126" s="47">
        <v>11</v>
      </c>
      <c r="T126" s="46" t="s">
        <v>750</v>
      </c>
      <c r="U126" s="47">
        <v>1</v>
      </c>
      <c r="V126" s="46" t="s">
        <v>239</v>
      </c>
      <c r="W126" s="46" t="s">
        <v>374</v>
      </c>
      <c r="X126" s="46" t="s">
        <v>234</v>
      </c>
      <c r="Y126" s="46" t="s">
        <v>375</v>
      </c>
      <c r="Z126" s="46" t="s">
        <v>376</v>
      </c>
      <c r="AA126" s="46" t="s">
        <v>377</v>
      </c>
      <c r="AB126" s="46" t="s">
        <v>409</v>
      </c>
      <c r="AC126" s="47">
        <v>9000</v>
      </c>
      <c r="AD126" s="46" t="s">
        <v>379</v>
      </c>
      <c r="AE126" s="62">
        <v>44875.204849537</v>
      </c>
      <c r="AF126" s="46" t="s">
        <v>410</v>
      </c>
      <c r="AG126" s="46" t="s">
        <v>381</v>
      </c>
      <c r="AH126" s="46" t="s">
        <v>212</v>
      </c>
      <c r="AI126" s="46" t="s">
        <v>213</v>
      </c>
      <c r="AJ126" s="46" t="s">
        <v>210</v>
      </c>
      <c r="AK126" s="46" t="s">
        <v>366</v>
      </c>
      <c r="AL126" s="46" t="s">
        <v>382</v>
      </c>
      <c r="AM126" s="46" t="s">
        <v>366</v>
      </c>
      <c r="AN126" s="46" t="s">
        <v>233</v>
      </c>
      <c r="AO126" s="46" t="s">
        <v>366</v>
      </c>
      <c r="AP126" s="46" t="s">
        <v>379</v>
      </c>
      <c r="AQ126" s="46" t="s">
        <v>379</v>
      </c>
      <c r="AR126" s="46" t="s">
        <v>411</v>
      </c>
      <c r="AS126" s="46" t="s">
        <v>366</v>
      </c>
      <c r="AT126" s="46" t="s">
        <v>366</v>
      </c>
      <c r="AU126" s="47">
        <v>0</v>
      </c>
      <c r="AV126" s="46" t="s">
        <v>366</v>
      </c>
      <c r="AW126" s="46" t="s">
        <v>366</v>
      </c>
      <c r="AX126" s="46" t="s">
        <v>366</v>
      </c>
      <c r="AY126" s="46" t="s">
        <v>1002</v>
      </c>
      <c r="AZ126" s="46" t="s">
        <v>989</v>
      </c>
      <c r="BA126" s="46" t="s">
        <v>990</v>
      </c>
      <c r="BB126" s="46" t="s">
        <v>388</v>
      </c>
      <c r="BC126" s="46" t="s">
        <v>382</v>
      </c>
      <c r="BD126" s="46" t="s">
        <v>991</v>
      </c>
      <c r="BE126" s="46" t="s">
        <v>382</v>
      </c>
      <c r="BF126" s="46" t="s">
        <v>387</v>
      </c>
      <c r="BG126" s="46" t="s">
        <v>387</v>
      </c>
      <c r="BH126" s="46" t="s">
        <v>240</v>
      </c>
      <c r="BI126" s="46" t="s">
        <v>234</v>
      </c>
      <c r="BJ126" s="46" t="s">
        <v>234</v>
      </c>
      <c r="BK126" s="46" t="s">
        <v>234</v>
      </c>
      <c r="BL126" s="46" t="s">
        <v>234</v>
      </c>
      <c r="BM126" s="46" t="s">
        <v>366</v>
      </c>
      <c r="BN126" s="46" t="s">
        <v>366</v>
      </c>
      <c r="BO126" s="46" t="s">
        <v>366</v>
      </c>
      <c r="BP126" s="46" t="s">
        <v>366</v>
      </c>
      <c r="BQ126" s="46" t="s">
        <v>366</v>
      </c>
      <c r="BR126" s="46" t="s">
        <v>366</v>
      </c>
      <c r="BS126" s="46" t="s">
        <v>388</v>
      </c>
      <c r="BT126" s="46" t="s">
        <v>382</v>
      </c>
      <c r="BU126" s="46" t="s">
        <v>388</v>
      </c>
      <c r="BV126" s="46" t="s">
        <v>382</v>
      </c>
      <c r="BW126" s="46" t="s">
        <v>523</v>
      </c>
      <c r="BX126" s="46" t="s">
        <v>382</v>
      </c>
      <c r="BY126" s="47">
        <v>17</v>
      </c>
      <c r="BZ126" s="47">
        <v>999111</v>
      </c>
      <c r="CA126" s="47">
        <v>0</v>
      </c>
      <c r="CB126" s="47">
        <v>39</v>
      </c>
      <c r="CC126" s="47">
        <v>13</v>
      </c>
      <c r="CD126" s="46" t="s">
        <v>219</v>
      </c>
      <c r="CE126" s="62">
        <v>45084.5236689815</v>
      </c>
      <c r="CF126" s="45" t="s">
        <v>389</v>
      </c>
      <c r="CG126" s="66">
        <v>45084.5207141782</v>
      </c>
      <c r="CH126" s="67">
        <v>0.520706018518518</v>
      </c>
      <c r="CI126" s="45" t="s">
        <v>389</v>
      </c>
      <c r="CJ126" s="46" t="s">
        <v>390</v>
      </c>
      <c r="CK126" s="46" t="s">
        <v>234</v>
      </c>
      <c r="CL126" s="46" t="s">
        <v>234</v>
      </c>
      <c r="CM126" s="46" t="s">
        <v>225</v>
      </c>
      <c r="CN126" s="46" t="s">
        <v>225</v>
      </c>
      <c r="CO126" s="46" t="s">
        <v>366</v>
      </c>
      <c r="CP126" s="46" t="s">
        <v>225</v>
      </c>
      <c r="CQ126" s="46" t="s">
        <v>391</v>
      </c>
      <c r="CR126" s="46" t="s">
        <v>225</v>
      </c>
      <c r="CS126" s="46" t="s">
        <v>234</v>
      </c>
      <c r="CT126" s="46" t="s">
        <v>234</v>
      </c>
      <c r="CU126" s="46" t="s">
        <v>234</v>
      </c>
      <c r="CV126" s="46" t="s">
        <v>225</v>
      </c>
      <c r="CW126" s="46" t="s">
        <v>234</v>
      </c>
      <c r="CX126" s="46" t="s">
        <v>234</v>
      </c>
      <c r="CY126" s="46" t="s">
        <v>234</v>
      </c>
      <c r="CZ126" s="46" t="s">
        <v>234</v>
      </c>
      <c r="DA126" s="46" t="s">
        <v>234</v>
      </c>
      <c r="DB126" s="46" t="s">
        <v>225</v>
      </c>
      <c r="DC126" s="46" t="s">
        <v>234</v>
      </c>
      <c r="DD126" s="46" t="s">
        <v>234</v>
      </c>
      <c r="DE126" s="46" t="s">
        <v>234</v>
      </c>
      <c r="DF126" s="46" t="s">
        <v>234</v>
      </c>
      <c r="DG126" s="46" t="s">
        <v>225</v>
      </c>
      <c r="DH126" s="46" t="s">
        <v>234</v>
      </c>
      <c r="DI126" s="46" t="s">
        <v>225</v>
      </c>
      <c r="DJ126" s="46" t="s">
        <v>225</v>
      </c>
      <c r="DK126" s="46" t="s">
        <v>225</v>
      </c>
      <c r="DL126" s="46" t="s">
        <v>382</v>
      </c>
      <c r="DM126" s="46" t="s">
        <v>382</v>
      </c>
      <c r="DN126" s="46" t="s">
        <v>382</v>
      </c>
      <c r="DO126" s="66">
        <v>45084.5207141782</v>
      </c>
      <c r="DP126" s="66">
        <v>45084.5207141782</v>
      </c>
      <c r="DQ126" s="46" t="s">
        <v>992</v>
      </c>
    </row>
    <row r="127" s="41" customFormat="1" spans="1:121">
      <c r="A127" s="43" t="s">
        <v>436</v>
      </c>
      <c r="B127" s="57">
        <v>44874</v>
      </c>
      <c r="C127" s="57">
        <v>44874</v>
      </c>
      <c r="D127" s="58" t="s">
        <v>1069</v>
      </c>
      <c r="E127" s="58" t="s">
        <v>366</v>
      </c>
      <c r="F127" s="58" t="s">
        <v>367</v>
      </c>
      <c r="G127" s="58" t="s">
        <v>239</v>
      </c>
      <c r="H127" s="59">
        <v>1</v>
      </c>
      <c r="I127" s="59">
        <v>0</v>
      </c>
      <c r="J127" s="58" t="s">
        <v>234</v>
      </c>
      <c r="K127" s="58" t="s">
        <v>369</v>
      </c>
      <c r="L127" s="58" t="s">
        <v>369</v>
      </c>
      <c r="M127" s="57">
        <v>44874</v>
      </c>
      <c r="N127" s="58" t="s">
        <v>1070</v>
      </c>
      <c r="O127" s="58" t="s">
        <v>366</v>
      </c>
      <c r="P127" s="59">
        <v>0</v>
      </c>
      <c r="Q127" s="58" t="s">
        <v>748</v>
      </c>
      <c r="R127" s="58" t="s">
        <v>749</v>
      </c>
      <c r="S127" s="59">
        <v>11</v>
      </c>
      <c r="T127" s="58" t="s">
        <v>750</v>
      </c>
      <c r="U127" s="59">
        <v>1</v>
      </c>
      <c r="V127" s="58" t="s">
        <v>239</v>
      </c>
      <c r="W127" s="58" t="s">
        <v>374</v>
      </c>
      <c r="X127" s="58" t="s">
        <v>234</v>
      </c>
      <c r="Y127" s="58" t="s">
        <v>375</v>
      </c>
      <c r="Z127" s="58" t="s">
        <v>376</v>
      </c>
      <c r="AA127" s="58" t="s">
        <v>377</v>
      </c>
      <c r="AB127" s="58" t="s">
        <v>409</v>
      </c>
      <c r="AC127" s="59">
        <v>9000</v>
      </c>
      <c r="AD127" s="58" t="s">
        <v>379</v>
      </c>
      <c r="AE127" s="65">
        <v>44875.204849537</v>
      </c>
      <c r="AF127" s="58" t="s">
        <v>410</v>
      </c>
      <c r="AG127" s="58" t="s">
        <v>381</v>
      </c>
      <c r="AH127" s="58" t="s">
        <v>212</v>
      </c>
      <c r="AI127" s="58" t="s">
        <v>213</v>
      </c>
      <c r="AJ127" s="58" t="s">
        <v>210</v>
      </c>
      <c r="AK127" s="58" t="s">
        <v>366</v>
      </c>
      <c r="AL127" s="58" t="s">
        <v>382</v>
      </c>
      <c r="AM127" s="58" t="s">
        <v>366</v>
      </c>
      <c r="AN127" s="58" t="s">
        <v>233</v>
      </c>
      <c r="AO127" s="58" t="s">
        <v>366</v>
      </c>
      <c r="AP127" s="58" t="s">
        <v>379</v>
      </c>
      <c r="AQ127" s="58" t="s">
        <v>379</v>
      </c>
      <c r="AR127" s="58" t="s">
        <v>411</v>
      </c>
      <c r="AS127" s="58" t="s">
        <v>366</v>
      </c>
      <c r="AT127" s="58" t="s">
        <v>366</v>
      </c>
      <c r="AU127" s="59">
        <v>0</v>
      </c>
      <c r="AV127" s="58" t="s">
        <v>366</v>
      </c>
      <c r="AW127" s="58" t="s">
        <v>366</v>
      </c>
      <c r="AX127" s="58" t="s">
        <v>366</v>
      </c>
      <c r="AY127" s="58" t="s">
        <v>1002</v>
      </c>
      <c r="AZ127" s="58" t="s">
        <v>989</v>
      </c>
      <c r="BA127" s="58" t="s">
        <v>990</v>
      </c>
      <c r="BB127" s="58" t="s">
        <v>388</v>
      </c>
      <c r="BC127" s="58" t="s">
        <v>382</v>
      </c>
      <c r="BD127" s="58" t="s">
        <v>991</v>
      </c>
      <c r="BE127" s="58" t="s">
        <v>382</v>
      </c>
      <c r="BF127" s="58" t="s">
        <v>387</v>
      </c>
      <c r="BG127" s="58" t="s">
        <v>387</v>
      </c>
      <c r="BH127" s="58" t="s">
        <v>240</v>
      </c>
      <c r="BI127" s="58" t="s">
        <v>234</v>
      </c>
      <c r="BJ127" s="58" t="s">
        <v>234</v>
      </c>
      <c r="BK127" s="58" t="s">
        <v>234</v>
      </c>
      <c r="BL127" s="58" t="s">
        <v>225</v>
      </c>
      <c r="BM127" s="58" t="s">
        <v>366</v>
      </c>
      <c r="BN127" s="58" t="s">
        <v>366</v>
      </c>
      <c r="BO127" s="58" t="s">
        <v>366</v>
      </c>
      <c r="BP127" s="58" t="s">
        <v>366</v>
      </c>
      <c r="BQ127" s="58" t="s">
        <v>366</v>
      </c>
      <c r="BR127" s="58" t="s">
        <v>366</v>
      </c>
      <c r="BS127" s="58" t="s">
        <v>388</v>
      </c>
      <c r="BT127" s="58" t="s">
        <v>382</v>
      </c>
      <c r="BU127" s="58" t="s">
        <v>388</v>
      </c>
      <c r="BV127" s="58" t="s">
        <v>382</v>
      </c>
      <c r="BW127" s="58" t="s">
        <v>523</v>
      </c>
      <c r="BX127" s="58" t="s">
        <v>382</v>
      </c>
      <c r="BY127" s="59">
        <v>17</v>
      </c>
      <c r="BZ127" s="59">
        <v>999111</v>
      </c>
      <c r="CA127" s="59">
        <v>0</v>
      </c>
      <c r="CB127" s="59">
        <v>39</v>
      </c>
      <c r="CC127" s="59">
        <v>13</v>
      </c>
      <c r="CD127" s="58" t="s">
        <v>219</v>
      </c>
      <c r="CE127" s="65">
        <v>45084.5236689815</v>
      </c>
      <c r="CF127" s="57" t="s">
        <v>389</v>
      </c>
      <c r="CG127" s="72">
        <v>45084.5717159491</v>
      </c>
      <c r="CH127" s="73">
        <v>0.520706018518518</v>
      </c>
      <c r="CI127" s="57" t="s">
        <v>389</v>
      </c>
      <c r="CJ127" s="58" t="s">
        <v>390</v>
      </c>
      <c r="CK127" s="58" t="s">
        <v>234</v>
      </c>
      <c r="CL127" s="58" t="s">
        <v>234</v>
      </c>
      <c r="CM127" s="58" t="s">
        <v>225</v>
      </c>
      <c r="CN127" s="58" t="s">
        <v>225</v>
      </c>
      <c r="CO127" s="58" t="s">
        <v>366</v>
      </c>
      <c r="CP127" s="58" t="s">
        <v>225</v>
      </c>
      <c r="CQ127" s="58" t="s">
        <v>432</v>
      </c>
      <c r="CR127" s="58" t="s">
        <v>225</v>
      </c>
      <c r="CS127" s="58" t="s">
        <v>234</v>
      </c>
      <c r="CT127" s="58" t="s">
        <v>234</v>
      </c>
      <c r="CU127" s="58" t="s">
        <v>234</v>
      </c>
      <c r="CV127" s="58" t="s">
        <v>225</v>
      </c>
      <c r="CW127" s="58" t="s">
        <v>234</v>
      </c>
      <c r="CX127" s="58" t="s">
        <v>234</v>
      </c>
      <c r="CY127" s="58" t="s">
        <v>234</v>
      </c>
      <c r="CZ127" s="58" t="s">
        <v>234</v>
      </c>
      <c r="DA127" s="58" t="s">
        <v>234</v>
      </c>
      <c r="DB127" s="58" t="s">
        <v>225</v>
      </c>
      <c r="DC127" s="58" t="s">
        <v>234</v>
      </c>
      <c r="DD127" s="58" t="s">
        <v>234</v>
      </c>
      <c r="DE127" s="58" t="s">
        <v>234</v>
      </c>
      <c r="DF127" s="58" t="s">
        <v>234</v>
      </c>
      <c r="DG127" s="58" t="s">
        <v>225</v>
      </c>
      <c r="DH127" s="58" t="s">
        <v>234</v>
      </c>
      <c r="DI127" s="58" t="s">
        <v>225</v>
      </c>
      <c r="DJ127" s="58" t="s">
        <v>225</v>
      </c>
      <c r="DK127" s="58" t="s">
        <v>225</v>
      </c>
      <c r="DL127" s="58" t="s">
        <v>382</v>
      </c>
      <c r="DM127" s="58" t="s">
        <v>382</v>
      </c>
      <c r="DN127" s="58" t="s">
        <v>382</v>
      </c>
      <c r="DO127" s="72">
        <v>45084.5717159491</v>
      </c>
      <c r="DP127" s="72">
        <v>45084.5207141782</v>
      </c>
      <c r="DQ127" s="58" t="s">
        <v>992</v>
      </c>
    </row>
    <row r="128" s="41" customFormat="1" spans="1:121">
      <c r="A128" s="43"/>
      <c r="B128" s="61" t="str">
        <f t="shared" ref="B128:BM128" si="6">IF(B126&lt;&gt;B127,"差異あり","")</f>
        <v/>
      </c>
      <c r="C128" s="61" t="str">
        <f t="shared" si="6"/>
        <v/>
      </c>
      <c r="D128" s="61" t="str">
        <f t="shared" si="6"/>
        <v/>
      </c>
      <c r="E128" s="61" t="str">
        <f t="shared" si="6"/>
        <v/>
      </c>
      <c r="F128" s="61" t="str">
        <f t="shared" si="6"/>
        <v/>
      </c>
      <c r="G128" s="61" t="str">
        <f t="shared" si="6"/>
        <v/>
      </c>
      <c r="H128" s="61" t="str">
        <f t="shared" si="6"/>
        <v/>
      </c>
      <c r="I128" s="61" t="str">
        <f t="shared" si="6"/>
        <v/>
      </c>
      <c r="J128" s="61" t="str">
        <f t="shared" si="6"/>
        <v/>
      </c>
      <c r="K128" s="61" t="str">
        <f t="shared" si="6"/>
        <v/>
      </c>
      <c r="L128" s="61" t="str">
        <f t="shared" si="6"/>
        <v/>
      </c>
      <c r="M128" s="61" t="str">
        <f t="shared" si="6"/>
        <v/>
      </c>
      <c r="N128" s="61" t="str">
        <f t="shared" si="6"/>
        <v/>
      </c>
      <c r="O128" s="61" t="str">
        <f t="shared" si="6"/>
        <v/>
      </c>
      <c r="P128" s="61" t="str">
        <f t="shared" si="6"/>
        <v/>
      </c>
      <c r="Q128" s="61" t="str">
        <f t="shared" si="6"/>
        <v/>
      </c>
      <c r="R128" s="61" t="str">
        <f t="shared" si="6"/>
        <v/>
      </c>
      <c r="S128" s="61" t="str">
        <f t="shared" si="6"/>
        <v/>
      </c>
      <c r="T128" s="61" t="str">
        <f t="shared" si="6"/>
        <v/>
      </c>
      <c r="U128" s="61" t="str">
        <f t="shared" si="6"/>
        <v/>
      </c>
      <c r="V128" s="61" t="str">
        <f t="shared" si="6"/>
        <v/>
      </c>
      <c r="W128" s="61" t="str">
        <f t="shared" si="6"/>
        <v/>
      </c>
      <c r="X128" s="61" t="str">
        <f t="shared" si="6"/>
        <v/>
      </c>
      <c r="Y128" s="61" t="str">
        <f t="shared" si="6"/>
        <v/>
      </c>
      <c r="Z128" s="61" t="str">
        <f t="shared" si="6"/>
        <v/>
      </c>
      <c r="AA128" s="61" t="str">
        <f t="shared" si="6"/>
        <v/>
      </c>
      <c r="AB128" s="61" t="str">
        <f t="shared" si="6"/>
        <v/>
      </c>
      <c r="AC128" s="61" t="str">
        <f t="shared" si="6"/>
        <v/>
      </c>
      <c r="AD128" s="61" t="str">
        <f t="shared" si="6"/>
        <v/>
      </c>
      <c r="AE128" s="61" t="str">
        <f t="shared" si="6"/>
        <v/>
      </c>
      <c r="AF128" s="61" t="str">
        <f t="shared" si="6"/>
        <v/>
      </c>
      <c r="AG128" s="61" t="str">
        <f t="shared" si="6"/>
        <v/>
      </c>
      <c r="AH128" s="61" t="str">
        <f t="shared" si="6"/>
        <v/>
      </c>
      <c r="AI128" s="61" t="str">
        <f t="shared" si="6"/>
        <v/>
      </c>
      <c r="AJ128" s="61" t="str">
        <f t="shared" si="6"/>
        <v/>
      </c>
      <c r="AK128" s="61" t="str">
        <f t="shared" si="6"/>
        <v/>
      </c>
      <c r="AL128" s="61" t="str">
        <f t="shared" si="6"/>
        <v/>
      </c>
      <c r="AM128" s="61" t="str">
        <f t="shared" si="6"/>
        <v/>
      </c>
      <c r="AN128" s="61" t="str">
        <f t="shared" si="6"/>
        <v/>
      </c>
      <c r="AO128" s="61" t="str">
        <f t="shared" si="6"/>
        <v/>
      </c>
      <c r="AP128" s="61" t="str">
        <f t="shared" si="6"/>
        <v/>
      </c>
      <c r="AQ128" s="61" t="str">
        <f t="shared" si="6"/>
        <v/>
      </c>
      <c r="AR128" s="61" t="str">
        <f t="shared" si="6"/>
        <v/>
      </c>
      <c r="AS128" s="61" t="str">
        <f t="shared" si="6"/>
        <v/>
      </c>
      <c r="AT128" s="61" t="str">
        <f t="shared" si="6"/>
        <v/>
      </c>
      <c r="AU128" s="61" t="str">
        <f t="shared" si="6"/>
        <v/>
      </c>
      <c r="AV128" s="61" t="str">
        <f t="shared" si="6"/>
        <v/>
      </c>
      <c r="AW128" s="61" t="str">
        <f t="shared" si="6"/>
        <v/>
      </c>
      <c r="AX128" s="61" t="str">
        <f t="shared" si="6"/>
        <v/>
      </c>
      <c r="AY128" s="61" t="str">
        <f t="shared" si="6"/>
        <v/>
      </c>
      <c r="AZ128" s="61" t="str">
        <f t="shared" si="6"/>
        <v/>
      </c>
      <c r="BA128" s="61" t="str">
        <f t="shared" si="6"/>
        <v/>
      </c>
      <c r="BB128" s="61" t="str">
        <f t="shared" si="6"/>
        <v/>
      </c>
      <c r="BC128" s="61" t="str">
        <f t="shared" si="6"/>
        <v/>
      </c>
      <c r="BD128" s="61" t="str">
        <f t="shared" si="6"/>
        <v/>
      </c>
      <c r="BE128" s="61" t="str">
        <f t="shared" si="6"/>
        <v/>
      </c>
      <c r="BF128" s="61" t="str">
        <f t="shared" si="6"/>
        <v/>
      </c>
      <c r="BG128" s="61" t="str">
        <f t="shared" si="6"/>
        <v/>
      </c>
      <c r="BH128" s="61" t="str">
        <f t="shared" si="6"/>
        <v/>
      </c>
      <c r="BI128" s="61" t="str">
        <f t="shared" si="6"/>
        <v/>
      </c>
      <c r="BJ128" s="61" t="str">
        <f t="shared" si="6"/>
        <v/>
      </c>
      <c r="BK128" s="61" t="str">
        <f t="shared" si="6"/>
        <v/>
      </c>
      <c r="BL128" s="61" t="str">
        <f t="shared" si="6"/>
        <v>差異あり</v>
      </c>
      <c r="BM128" s="61" t="str">
        <f t="shared" si="6"/>
        <v/>
      </c>
      <c r="BN128" s="61" t="str">
        <f t="shared" ref="BN128:DQ128" si="7">IF(BN126&lt;&gt;BN127,"差異あり","")</f>
        <v/>
      </c>
      <c r="BO128" s="61" t="str">
        <f t="shared" si="7"/>
        <v/>
      </c>
      <c r="BP128" s="61" t="str">
        <f t="shared" si="7"/>
        <v/>
      </c>
      <c r="BQ128" s="61" t="str">
        <f t="shared" si="7"/>
        <v/>
      </c>
      <c r="BR128" s="61" t="str">
        <f t="shared" si="7"/>
        <v/>
      </c>
      <c r="BS128" s="61" t="str">
        <f t="shared" si="7"/>
        <v/>
      </c>
      <c r="BT128" s="61" t="str">
        <f t="shared" si="7"/>
        <v/>
      </c>
      <c r="BU128" s="61" t="str">
        <f t="shared" si="7"/>
        <v/>
      </c>
      <c r="BV128" s="61" t="str">
        <f t="shared" si="7"/>
        <v/>
      </c>
      <c r="BW128" s="61" t="str">
        <f t="shared" si="7"/>
        <v/>
      </c>
      <c r="BX128" s="61" t="str">
        <f t="shared" si="7"/>
        <v/>
      </c>
      <c r="BY128" s="61" t="str">
        <f t="shared" si="7"/>
        <v/>
      </c>
      <c r="BZ128" s="61" t="str">
        <f t="shared" si="7"/>
        <v/>
      </c>
      <c r="CA128" s="61" t="str">
        <f t="shared" si="7"/>
        <v/>
      </c>
      <c r="CB128" s="61" t="str">
        <f t="shared" si="7"/>
        <v/>
      </c>
      <c r="CC128" s="61" t="str">
        <f t="shared" si="7"/>
        <v/>
      </c>
      <c r="CD128" s="61" t="str">
        <f t="shared" si="7"/>
        <v/>
      </c>
      <c r="CE128" s="61" t="str">
        <f t="shared" si="7"/>
        <v/>
      </c>
      <c r="CF128" s="61" t="str">
        <f t="shared" si="7"/>
        <v/>
      </c>
      <c r="CG128" s="61" t="str">
        <f t="shared" si="7"/>
        <v>差異あり</v>
      </c>
      <c r="CH128" s="61" t="str">
        <f t="shared" si="7"/>
        <v/>
      </c>
      <c r="CI128" s="61" t="str">
        <f t="shared" si="7"/>
        <v/>
      </c>
      <c r="CJ128" s="61" t="str">
        <f t="shared" si="7"/>
        <v/>
      </c>
      <c r="CK128" s="61" t="str">
        <f t="shared" si="7"/>
        <v/>
      </c>
      <c r="CL128" s="61" t="str">
        <f t="shared" si="7"/>
        <v/>
      </c>
      <c r="CM128" s="61" t="str">
        <f t="shared" si="7"/>
        <v/>
      </c>
      <c r="CN128" s="61" t="str">
        <f t="shared" si="7"/>
        <v/>
      </c>
      <c r="CO128" s="61" t="str">
        <f t="shared" si="7"/>
        <v/>
      </c>
      <c r="CP128" s="61" t="str">
        <f t="shared" si="7"/>
        <v/>
      </c>
      <c r="CQ128" s="61" t="str">
        <f t="shared" si="7"/>
        <v>差異あり</v>
      </c>
      <c r="CR128" s="61" t="str">
        <f t="shared" si="7"/>
        <v/>
      </c>
      <c r="CS128" s="61" t="str">
        <f t="shared" si="7"/>
        <v/>
      </c>
      <c r="CT128" s="61" t="str">
        <f t="shared" si="7"/>
        <v/>
      </c>
      <c r="CU128" s="61" t="str">
        <f t="shared" si="7"/>
        <v/>
      </c>
      <c r="CV128" s="61" t="str">
        <f t="shared" si="7"/>
        <v/>
      </c>
      <c r="CW128" s="61" t="str">
        <f t="shared" si="7"/>
        <v/>
      </c>
      <c r="CX128" s="61" t="str">
        <f t="shared" si="7"/>
        <v/>
      </c>
      <c r="CY128" s="61" t="str">
        <f t="shared" si="7"/>
        <v/>
      </c>
      <c r="CZ128" s="61" t="str">
        <f t="shared" si="7"/>
        <v/>
      </c>
      <c r="DA128" s="61" t="str">
        <f t="shared" si="7"/>
        <v/>
      </c>
      <c r="DB128" s="61" t="str">
        <f t="shared" si="7"/>
        <v/>
      </c>
      <c r="DC128" s="61" t="str">
        <f t="shared" si="7"/>
        <v/>
      </c>
      <c r="DD128" s="61" t="str">
        <f t="shared" si="7"/>
        <v/>
      </c>
      <c r="DE128" s="61" t="str">
        <f t="shared" si="7"/>
        <v/>
      </c>
      <c r="DF128" s="61" t="str">
        <f t="shared" si="7"/>
        <v/>
      </c>
      <c r="DG128" s="61" t="str">
        <f t="shared" si="7"/>
        <v/>
      </c>
      <c r="DH128" s="61" t="str">
        <f t="shared" si="7"/>
        <v/>
      </c>
      <c r="DI128" s="61" t="str">
        <f t="shared" si="7"/>
        <v/>
      </c>
      <c r="DJ128" s="61" t="str">
        <f t="shared" si="7"/>
        <v/>
      </c>
      <c r="DK128" s="61" t="str">
        <f t="shared" si="7"/>
        <v/>
      </c>
      <c r="DL128" s="61" t="str">
        <f t="shared" si="7"/>
        <v/>
      </c>
      <c r="DM128" s="61" t="str">
        <f t="shared" si="7"/>
        <v/>
      </c>
      <c r="DN128" s="61" t="str">
        <f t="shared" si="7"/>
        <v/>
      </c>
      <c r="DO128" s="61" t="str">
        <f t="shared" si="7"/>
        <v>差異あり</v>
      </c>
      <c r="DP128" s="61" t="str">
        <f t="shared" si="7"/>
        <v/>
      </c>
      <c r="DQ128" s="61" t="str">
        <f t="shared" si="7"/>
        <v/>
      </c>
    </row>
    <row r="129" s="41" customFormat="1" spans="1:122">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c r="BU129" s="43"/>
      <c r="BV129" s="43"/>
      <c r="BW129" s="43"/>
      <c r="BX129" s="43"/>
      <c r="BY129" s="43"/>
      <c r="BZ129" s="43"/>
      <c r="CA129" s="43"/>
      <c r="CB129" s="43"/>
      <c r="CC129" s="43"/>
      <c r="CD129" s="43"/>
      <c r="CE129" s="43"/>
      <c r="CF129" s="43"/>
      <c r="CG129" s="43"/>
      <c r="CH129" s="43"/>
      <c r="CI129" s="43"/>
      <c r="CJ129" s="43"/>
      <c r="CK129" s="43"/>
      <c r="CL129" s="43"/>
      <c r="CM129" s="43"/>
      <c r="CN129" s="43"/>
      <c r="CO129" s="43"/>
      <c r="CP129" s="43"/>
      <c r="CQ129" s="43"/>
      <c r="CR129" s="43"/>
      <c r="CS129" s="43"/>
      <c r="CT129" s="43"/>
      <c r="CU129" s="43"/>
      <c r="CV129" s="43"/>
      <c r="CW129" s="43"/>
      <c r="CX129" s="43"/>
      <c r="CY129" s="43"/>
      <c r="CZ129" s="43"/>
      <c r="DA129" s="43"/>
      <c r="DB129" s="43"/>
      <c r="DC129" s="43"/>
      <c r="DD129" s="43"/>
      <c r="DE129" s="43"/>
      <c r="DF129" s="43"/>
      <c r="DG129" s="43"/>
      <c r="DH129" s="43"/>
      <c r="DI129" s="43"/>
      <c r="DJ129" s="43"/>
      <c r="DK129" s="43"/>
      <c r="DL129" s="43"/>
      <c r="DM129" s="43"/>
      <c r="DN129" s="43"/>
      <c r="DO129" s="43"/>
      <c r="DP129" s="43"/>
      <c r="DQ129" s="43"/>
      <c r="DR129" s="43"/>
    </row>
    <row r="130" s="41" customFormat="1" ht="30.75" spans="1:122">
      <c r="A130" s="23" t="s">
        <v>1087</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41" customFormat="1" spans="1:122">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spans="1:122">
      <c r="A132" s="43"/>
      <c r="B132" s="41" t="s">
        <v>434</v>
      </c>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c r="BU132" s="43"/>
      <c r="BV132" s="43"/>
      <c r="BW132" s="43"/>
      <c r="BX132" s="43"/>
      <c r="BY132" s="43"/>
      <c r="BZ132" s="43"/>
      <c r="CA132" s="43"/>
      <c r="CB132" s="43"/>
      <c r="CC132" s="43"/>
      <c r="CD132" s="43"/>
      <c r="CE132" s="43"/>
      <c r="CF132" s="43"/>
      <c r="CG132" s="43"/>
      <c r="CH132" s="43"/>
      <c r="CI132" s="43"/>
      <c r="CJ132" s="43"/>
      <c r="CK132" s="43"/>
      <c r="CL132" s="43"/>
      <c r="CM132" s="43"/>
      <c r="CN132" s="43"/>
      <c r="CO132" s="43"/>
      <c r="CP132" s="43"/>
      <c r="CQ132" s="43"/>
      <c r="CR132" s="43"/>
      <c r="CS132" s="43"/>
      <c r="CT132" s="43"/>
      <c r="CU132" s="43"/>
      <c r="CV132" s="43"/>
      <c r="CW132" s="43"/>
      <c r="CX132" s="43"/>
      <c r="CY132" s="43"/>
      <c r="CZ132" s="43"/>
      <c r="DA132" s="43"/>
      <c r="DB132" s="43"/>
      <c r="DC132" s="43"/>
      <c r="DD132" s="43"/>
      <c r="DE132" s="43"/>
      <c r="DF132" s="43"/>
      <c r="DG132" s="43"/>
      <c r="DH132" s="43"/>
      <c r="DI132" s="43"/>
      <c r="DJ132" s="43"/>
      <c r="DK132" s="43"/>
      <c r="DL132" s="43"/>
      <c r="DM132" s="43"/>
      <c r="DN132" s="43"/>
      <c r="DO132" s="43"/>
      <c r="DP132" s="43"/>
      <c r="DQ132" s="43"/>
      <c r="DR132" s="43"/>
    </row>
    <row r="133" s="41" customFormat="1" ht="27" spans="1:122">
      <c r="A133" s="43"/>
      <c r="B133" s="60" t="s">
        <v>249</v>
      </c>
      <c r="C133" s="60" t="s">
        <v>250</v>
      </c>
      <c r="D133" s="60" t="s">
        <v>251</v>
      </c>
      <c r="E133" s="60" t="s">
        <v>252</v>
      </c>
      <c r="F133" s="60" t="s">
        <v>253</v>
      </c>
      <c r="G133" s="60" t="s">
        <v>156</v>
      </c>
      <c r="H133" s="60" t="s">
        <v>254</v>
      </c>
      <c r="I133" s="60" t="s">
        <v>255</v>
      </c>
      <c r="J133" s="60" t="s">
        <v>256</v>
      </c>
      <c r="K133" s="60" t="s">
        <v>257</v>
      </c>
      <c r="L133" s="60" t="s">
        <v>258</v>
      </c>
      <c r="M133" s="60" t="s">
        <v>259</v>
      </c>
      <c r="N133" s="60" t="s">
        <v>260</v>
      </c>
      <c r="O133" s="60" t="s">
        <v>261</v>
      </c>
      <c r="P133" s="60" t="s">
        <v>262</v>
      </c>
      <c r="Q133" s="60" t="s">
        <v>263</v>
      </c>
      <c r="R133" s="60" t="s">
        <v>264</v>
      </c>
      <c r="S133" s="60" t="s">
        <v>265</v>
      </c>
      <c r="T133" s="60" t="s">
        <v>266</v>
      </c>
      <c r="U133" s="60" t="s">
        <v>267</v>
      </c>
      <c r="V133" s="60" t="s">
        <v>268</v>
      </c>
      <c r="W133" s="60" t="s">
        <v>269</v>
      </c>
      <c r="X133" s="60" t="s">
        <v>270</v>
      </c>
      <c r="Y133" s="60" t="s">
        <v>271</v>
      </c>
      <c r="Z133" s="60" t="s">
        <v>272</v>
      </c>
      <c r="AA133" s="60" t="s">
        <v>273</v>
      </c>
      <c r="AB133" s="60" t="s">
        <v>274</v>
      </c>
      <c r="AC133" s="60" t="s">
        <v>275</v>
      </c>
      <c r="AD133" s="60" t="s">
        <v>276</v>
      </c>
      <c r="AE133" s="60" t="s">
        <v>277</v>
      </c>
      <c r="AF133" s="60" t="s">
        <v>278</v>
      </c>
      <c r="AG133" s="60" t="s">
        <v>279</v>
      </c>
      <c r="AH133" s="60" t="s">
        <v>159</v>
      </c>
      <c r="AI133" s="60" t="s">
        <v>280</v>
      </c>
      <c r="AJ133" s="60" t="s">
        <v>157</v>
      </c>
      <c r="AK133" s="60" t="s">
        <v>281</v>
      </c>
      <c r="AL133" s="60" t="s">
        <v>282</v>
      </c>
      <c r="AM133" s="60" t="s">
        <v>283</v>
      </c>
      <c r="AN133" s="60" t="s">
        <v>284</v>
      </c>
      <c r="AO133" s="60" t="s">
        <v>285</v>
      </c>
      <c r="AP133" s="60" t="s">
        <v>286</v>
      </c>
      <c r="AQ133" s="60" t="s">
        <v>287</v>
      </c>
      <c r="AR133" s="60" t="s">
        <v>288</v>
      </c>
      <c r="AS133" s="60" t="s">
        <v>289</v>
      </c>
      <c r="AT133" s="60" t="s">
        <v>290</v>
      </c>
      <c r="AU133" s="60" t="s">
        <v>291</v>
      </c>
      <c r="AV133" s="60" t="s">
        <v>292</v>
      </c>
      <c r="AW133" s="60" t="s">
        <v>293</v>
      </c>
      <c r="AX133" s="60" t="s">
        <v>294</v>
      </c>
      <c r="AY133" s="60" t="s">
        <v>295</v>
      </c>
      <c r="AZ133" s="60" t="s">
        <v>296</v>
      </c>
      <c r="BA133" s="60" t="s">
        <v>297</v>
      </c>
      <c r="BB133" s="60" t="s">
        <v>298</v>
      </c>
      <c r="BC133" s="60" t="s">
        <v>299</v>
      </c>
      <c r="BD133" s="60" t="s">
        <v>300</v>
      </c>
      <c r="BE133" s="60" t="s">
        <v>301</v>
      </c>
      <c r="BF133" s="60" t="s">
        <v>302</v>
      </c>
      <c r="BG133" s="60" t="s">
        <v>303</v>
      </c>
      <c r="BH133" s="60" t="s">
        <v>304</v>
      </c>
      <c r="BI133" s="60" t="s">
        <v>305</v>
      </c>
      <c r="BJ133" s="60" t="s">
        <v>306</v>
      </c>
      <c r="BK133" s="60" t="s">
        <v>307</v>
      </c>
      <c r="BL133" s="60" t="s">
        <v>308</v>
      </c>
      <c r="BM133" s="60" t="s">
        <v>309</v>
      </c>
      <c r="BN133" s="60" t="s">
        <v>310</v>
      </c>
      <c r="BO133" s="60" t="s">
        <v>311</v>
      </c>
      <c r="BP133" s="60" t="s">
        <v>312</v>
      </c>
      <c r="BQ133" s="60" t="s">
        <v>313</v>
      </c>
      <c r="BR133" s="60" t="s">
        <v>314</v>
      </c>
      <c r="BS133" s="60" t="s">
        <v>315</v>
      </c>
      <c r="BT133" s="60" t="s">
        <v>316</v>
      </c>
      <c r="BU133" s="60" t="s">
        <v>317</v>
      </c>
      <c r="BV133" s="60" t="s">
        <v>318</v>
      </c>
      <c r="BW133" s="60" t="s">
        <v>319</v>
      </c>
      <c r="BX133" s="60" t="s">
        <v>320</v>
      </c>
      <c r="BY133" s="60" t="s">
        <v>321</v>
      </c>
      <c r="BZ133" s="60" t="s">
        <v>322</v>
      </c>
      <c r="CA133" s="60" t="s">
        <v>323</v>
      </c>
      <c r="CB133" s="60" t="s">
        <v>324</v>
      </c>
      <c r="CC133" s="60" t="s">
        <v>325</v>
      </c>
      <c r="CD133" s="60" t="s">
        <v>326</v>
      </c>
      <c r="CE133" s="60" t="s">
        <v>327</v>
      </c>
      <c r="CF133" s="60" t="s">
        <v>328</v>
      </c>
      <c r="CG133" s="60" t="s">
        <v>329</v>
      </c>
      <c r="CH133" s="60" t="s">
        <v>330</v>
      </c>
      <c r="CI133" s="60" t="s">
        <v>331</v>
      </c>
      <c r="CJ133" s="60" t="s">
        <v>332</v>
      </c>
      <c r="CK133" s="60" t="s">
        <v>333</v>
      </c>
      <c r="CL133" s="60" t="s">
        <v>334</v>
      </c>
      <c r="CM133" s="60" t="s">
        <v>335</v>
      </c>
      <c r="CN133" s="60" t="s">
        <v>336</v>
      </c>
      <c r="CO133" s="60" t="s">
        <v>337</v>
      </c>
      <c r="CP133" s="60" t="s">
        <v>338</v>
      </c>
      <c r="CQ133" s="60" t="s">
        <v>339</v>
      </c>
      <c r="CR133" s="60" t="s">
        <v>340</v>
      </c>
      <c r="CS133" s="60" t="s">
        <v>341</v>
      </c>
      <c r="CT133" s="60" t="s">
        <v>342</v>
      </c>
      <c r="CU133" s="60" t="s">
        <v>343</v>
      </c>
      <c r="CV133" s="60" t="s">
        <v>344</v>
      </c>
      <c r="CW133" s="60" t="s">
        <v>345</v>
      </c>
      <c r="CX133" s="60" t="s">
        <v>346</v>
      </c>
      <c r="CY133" s="60" t="s">
        <v>347</v>
      </c>
      <c r="CZ133" s="60" t="s">
        <v>348</v>
      </c>
      <c r="DA133" s="60" t="s">
        <v>349</v>
      </c>
      <c r="DB133" s="60" t="s">
        <v>350</v>
      </c>
      <c r="DC133" s="60" t="s">
        <v>351</v>
      </c>
      <c r="DD133" s="60" t="s">
        <v>352</v>
      </c>
      <c r="DE133" s="60" t="s">
        <v>353</v>
      </c>
      <c r="DF133" s="60" t="s">
        <v>354</v>
      </c>
      <c r="DG133" s="60" t="s">
        <v>355</v>
      </c>
      <c r="DH133" s="60" t="s">
        <v>356</v>
      </c>
      <c r="DI133" s="60" t="s">
        <v>357</v>
      </c>
      <c r="DJ133" s="60" t="s">
        <v>358</v>
      </c>
      <c r="DK133" s="60" t="s">
        <v>359</v>
      </c>
      <c r="DL133" s="60" t="s">
        <v>360</v>
      </c>
      <c r="DM133" s="60" t="s">
        <v>361</v>
      </c>
      <c r="DN133" s="60" t="s">
        <v>362</v>
      </c>
      <c r="DO133" s="60" t="s">
        <v>208</v>
      </c>
      <c r="DP133" s="60" t="s">
        <v>363</v>
      </c>
      <c r="DQ133" s="60" t="s">
        <v>364</v>
      </c>
      <c r="DR133"/>
    </row>
    <row r="134" s="41" customFormat="1" spans="1:122">
      <c r="A134" s="43" t="s">
        <v>441</v>
      </c>
      <c r="B134" s="75">
        <v>44874</v>
      </c>
      <c r="C134" s="75">
        <v>44874</v>
      </c>
      <c r="D134" s="76" t="s">
        <v>1069</v>
      </c>
      <c r="E134" s="76" t="s">
        <v>366</v>
      </c>
      <c r="F134" s="76" t="s">
        <v>367</v>
      </c>
      <c r="G134" s="76" t="s">
        <v>368</v>
      </c>
      <c r="H134" s="77">
        <v>1</v>
      </c>
      <c r="I134" s="77">
        <v>0</v>
      </c>
      <c r="J134" s="76" t="s">
        <v>234</v>
      </c>
      <c r="K134" s="76" t="s">
        <v>369</v>
      </c>
      <c r="L134" s="76" t="s">
        <v>369</v>
      </c>
      <c r="M134" s="75">
        <v>44874</v>
      </c>
      <c r="N134" s="76" t="s">
        <v>1070</v>
      </c>
      <c r="O134" s="76" t="s">
        <v>366</v>
      </c>
      <c r="P134" s="77">
        <v>0</v>
      </c>
      <c r="Q134" s="76" t="s">
        <v>748</v>
      </c>
      <c r="R134" s="76" t="s">
        <v>749</v>
      </c>
      <c r="S134" s="77">
        <v>11</v>
      </c>
      <c r="T134" s="76" t="s">
        <v>750</v>
      </c>
      <c r="U134" s="77">
        <v>1</v>
      </c>
      <c r="V134" s="76" t="s">
        <v>368</v>
      </c>
      <c r="W134" s="76" t="s">
        <v>374</v>
      </c>
      <c r="X134" s="76" t="s">
        <v>234</v>
      </c>
      <c r="Y134" s="76" t="s">
        <v>375</v>
      </c>
      <c r="Z134" s="76" t="s">
        <v>376</v>
      </c>
      <c r="AA134" s="76" t="s">
        <v>377</v>
      </c>
      <c r="AB134" s="76" t="s">
        <v>378</v>
      </c>
      <c r="AC134" s="77">
        <v>9000</v>
      </c>
      <c r="AD134" s="76" t="s">
        <v>379</v>
      </c>
      <c r="AE134" s="102">
        <v>44875.204849537</v>
      </c>
      <c r="AF134" s="76" t="s">
        <v>380</v>
      </c>
      <c r="AG134" s="76" t="s">
        <v>381</v>
      </c>
      <c r="AH134" s="76" t="s">
        <v>212</v>
      </c>
      <c r="AI134" s="76" t="s">
        <v>213</v>
      </c>
      <c r="AJ134" s="76" t="s">
        <v>210</v>
      </c>
      <c r="AK134" s="76" t="s">
        <v>366</v>
      </c>
      <c r="AL134" s="76" t="s">
        <v>382</v>
      </c>
      <c r="AM134" s="76" t="s">
        <v>366</v>
      </c>
      <c r="AN134" s="76" t="s">
        <v>233</v>
      </c>
      <c r="AO134" s="76" t="s">
        <v>366</v>
      </c>
      <c r="AP134" s="76" t="s">
        <v>379</v>
      </c>
      <c r="AQ134" s="76" t="s">
        <v>379</v>
      </c>
      <c r="AR134" s="76" t="s">
        <v>383</v>
      </c>
      <c r="AS134" s="76" t="s">
        <v>366</v>
      </c>
      <c r="AT134" s="76" t="s">
        <v>366</v>
      </c>
      <c r="AU134" s="77">
        <v>0</v>
      </c>
      <c r="AV134" s="76" t="s">
        <v>366</v>
      </c>
      <c r="AW134" s="76" t="s">
        <v>366</v>
      </c>
      <c r="AX134" s="76" t="s">
        <v>366</v>
      </c>
      <c r="AY134" s="76" t="s">
        <v>751</v>
      </c>
      <c r="AZ134" s="76" t="s">
        <v>752</v>
      </c>
      <c r="BA134" s="76" t="s">
        <v>232</v>
      </c>
      <c r="BB134" s="76" t="s">
        <v>379</v>
      </c>
      <c r="BC134" s="76" t="s">
        <v>382</v>
      </c>
      <c r="BD134" s="76" t="s">
        <v>753</v>
      </c>
      <c r="BE134" s="76" t="s">
        <v>382</v>
      </c>
      <c r="BF134" s="76" t="s">
        <v>387</v>
      </c>
      <c r="BG134" s="76" t="s">
        <v>387</v>
      </c>
      <c r="BH134" s="76" t="s">
        <v>240</v>
      </c>
      <c r="BI134" s="76" t="s">
        <v>234</v>
      </c>
      <c r="BJ134" s="76" t="s">
        <v>234</v>
      </c>
      <c r="BK134" s="76" t="s">
        <v>234</v>
      </c>
      <c r="BL134" s="76" t="s">
        <v>234</v>
      </c>
      <c r="BM134" s="76" t="s">
        <v>529</v>
      </c>
      <c r="BN134" s="76" t="s">
        <v>529</v>
      </c>
      <c r="BO134" s="76" t="s">
        <v>529</v>
      </c>
      <c r="BP134" s="76" t="s">
        <v>366</v>
      </c>
      <c r="BQ134" s="76" t="s">
        <v>366</v>
      </c>
      <c r="BR134" s="76" t="s">
        <v>366</v>
      </c>
      <c r="BS134" s="76" t="s">
        <v>388</v>
      </c>
      <c r="BT134" s="76" t="s">
        <v>382</v>
      </c>
      <c r="BU134" s="76" t="s">
        <v>388</v>
      </c>
      <c r="BV134" s="76" t="s">
        <v>382</v>
      </c>
      <c r="BW134" s="76" t="s">
        <v>523</v>
      </c>
      <c r="BX134" s="76" t="s">
        <v>382</v>
      </c>
      <c r="BY134" s="77">
        <v>1</v>
      </c>
      <c r="BZ134" s="77">
        <v>999111</v>
      </c>
      <c r="CA134" s="77">
        <v>0</v>
      </c>
      <c r="CB134" s="77">
        <v>18</v>
      </c>
      <c r="CC134" s="77">
        <v>7</v>
      </c>
      <c r="CD134" s="76" t="s">
        <v>977</v>
      </c>
      <c r="CE134" s="102">
        <v>45082.3918055556</v>
      </c>
      <c r="CF134" s="75" t="s">
        <v>389</v>
      </c>
      <c r="CG134" s="103">
        <v>45082.3895900116</v>
      </c>
      <c r="CH134" s="104">
        <v>0.389583333333333</v>
      </c>
      <c r="CI134" s="75" t="s">
        <v>389</v>
      </c>
      <c r="CJ134" s="76" t="s">
        <v>390</v>
      </c>
      <c r="CK134" s="76" t="s">
        <v>234</v>
      </c>
      <c r="CL134" s="76" t="s">
        <v>234</v>
      </c>
      <c r="CM134" s="76" t="s">
        <v>225</v>
      </c>
      <c r="CN134" s="76" t="s">
        <v>225</v>
      </c>
      <c r="CO134" s="76" t="s">
        <v>225</v>
      </c>
      <c r="CP134" s="76" t="s">
        <v>225</v>
      </c>
      <c r="CQ134" s="76" t="s">
        <v>978</v>
      </c>
      <c r="CR134" s="76" t="s">
        <v>225</v>
      </c>
      <c r="CS134" s="76" t="s">
        <v>225</v>
      </c>
      <c r="CT134" s="76" t="s">
        <v>225</v>
      </c>
      <c r="CU134" s="76" t="s">
        <v>234</v>
      </c>
      <c r="CV134" s="76" t="s">
        <v>225</v>
      </c>
      <c r="CW134" s="76" t="s">
        <v>234</v>
      </c>
      <c r="CX134" s="76" t="s">
        <v>234</v>
      </c>
      <c r="CY134" s="76" t="s">
        <v>225</v>
      </c>
      <c r="CZ134" s="76" t="s">
        <v>234</v>
      </c>
      <c r="DA134" s="76" t="s">
        <v>234</v>
      </c>
      <c r="DB134" s="76" t="s">
        <v>225</v>
      </c>
      <c r="DC134" s="76" t="s">
        <v>234</v>
      </c>
      <c r="DD134" s="76" t="s">
        <v>234</v>
      </c>
      <c r="DE134" s="76" t="s">
        <v>234</v>
      </c>
      <c r="DF134" s="76" t="s">
        <v>234</v>
      </c>
      <c r="DG134" s="76" t="s">
        <v>225</v>
      </c>
      <c r="DH134" s="76" t="s">
        <v>234</v>
      </c>
      <c r="DI134" s="76" t="s">
        <v>225</v>
      </c>
      <c r="DJ134" s="76" t="s">
        <v>225</v>
      </c>
      <c r="DK134" s="76" t="s">
        <v>225</v>
      </c>
      <c r="DL134" s="76" t="s">
        <v>382</v>
      </c>
      <c r="DM134" s="76" t="s">
        <v>382</v>
      </c>
      <c r="DN134" s="76" t="s">
        <v>382</v>
      </c>
      <c r="DO134" s="103">
        <v>45082.3990445023</v>
      </c>
      <c r="DP134" s="103">
        <v>45082.3895900116</v>
      </c>
      <c r="DQ134" s="76" t="s">
        <v>754</v>
      </c>
      <c r="DR134"/>
    </row>
    <row r="135" s="41" customFormat="1" spans="1:122">
      <c r="A135" s="43" t="s">
        <v>442</v>
      </c>
      <c r="B135" s="45">
        <v>44874</v>
      </c>
      <c r="C135" s="45">
        <v>44874</v>
      </c>
      <c r="D135" s="46" t="s">
        <v>1069</v>
      </c>
      <c r="E135" s="46" t="s">
        <v>366</v>
      </c>
      <c r="F135" s="46" t="s">
        <v>367</v>
      </c>
      <c r="G135" s="46" t="s">
        <v>368</v>
      </c>
      <c r="H135" s="47">
        <v>1</v>
      </c>
      <c r="I135" s="47">
        <v>0</v>
      </c>
      <c r="J135" s="46" t="s">
        <v>234</v>
      </c>
      <c r="K135" s="46" t="s">
        <v>369</v>
      </c>
      <c r="L135" s="46" t="s">
        <v>369</v>
      </c>
      <c r="M135" s="45">
        <v>44874</v>
      </c>
      <c r="N135" s="46" t="s">
        <v>1070</v>
      </c>
      <c r="O135" s="46" t="s">
        <v>366</v>
      </c>
      <c r="P135" s="47">
        <v>0</v>
      </c>
      <c r="Q135" s="46" t="s">
        <v>748</v>
      </c>
      <c r="R135" s="46" t="s">
        <v>749</v>
      </c>
      <c r="S135" s="47">
        <v>11</v>
      </c>
      <c r="T135" s="46" t="s">
        <v>750</v>
      </c>
      <c r="U135" s="47">
        <v>1</v>
      </c>
      <c r="V135" s="46" t="s">
        <v>368</v>
      </c>
      <c r="W135" s="46" t="s">
        <v>374</v>
      </c>
      <c r="X135" s="46" t="s">
        <v>234</v>
      </c>
      <c r="Y135" s="46" t="s">
        <v>375</v>
      </c>
      <c r="Z135" s="46" t="s">
        <v>376</v>
      </c>
      <c r="AA135" s="46" t="s">
        <v>377</v>
      </c>
      <c r="AB135" s="46" t="s">
        <v>378</v>
      </c>
      <c r="AC135" s="47">
        <v>9000</v>
      </c>
      <c r="AD135" s="46" t="s">
        <v>379</v>
      </c>
      <c r="AE135" s="62">
        <v>44875.204849537</v>
      </c>
      <c r="AF135" s="46" t="s">
        <v>380</v>
      </c>
      <c r="AG135" s="46" t="s">
        <v>381</v>
      </c>
      <c r="AH135" s="46" t="s">
        <v>212</v>
      </c>
      <c r="AI135" s="46" t="s">
        <v>213</v>
      </c>
      <c r="AJ135" s="46" t="s">
        <v>210</v>
      </c>
      <c r="AK135" s="46" t="s">
        <v>366</v>
      </c>
      <c r="AL135" s="46" t="s">
        <v>382</v>
      </c>
      <c r="AM135" s="46" t="s">
        <v>366</v>
      </c>
      <c r="AN135" s="46" t="s">
        <v>233</v>
      </c>
      <c r="AO135" s="46" t="s">
        <v>366</v>
      </c>
      <c r="AP135" s="46" t="s">
        <v>379</v>
      </c>
      <c r="AQ135" s="46" t="s">
        <v>379</v>
      </c>
      <c r="AR135" s="46" t="s">
        <v>383</v>
      </c>
      <c r="AS135" s="46" t="s">
        <v>366</v>
      </c>
      <c r="AT135" s="46" t="s">
        <v>366</v>
      </c>
      <c r="AU135" s="47">
        <v>0</v>
      </c>
      <c r="AV135" s="46" t="s">
        <v>366</v>
      </c>
      <c r="AW135" s="46" t="s">
        <v>366</v>
      </c>
      <c r="AX135" s="46" t="s">
        <v>366</v>
      </c>
      <c r="AY135" s="46" t="s">
        <v>751</v>
      </c>
      <c r="AZ135" s="46" t="s">
        <v>752</v>
      </c>
      <c r="BA135" s="46" t="s">
        <v>232</v>
      </c>
      <c r="BB135" s="46" t="s">
        <v>379</v>
      </c>
      <c r="BC135" s="46" t="s">
        <v>382</v>
      </c>
      <c r="BD135" s="46" t="s">
        <v>753</v>
      </c>
      <c r="BE135" s="46" t="s">
        <v>382</v>
      </c>
      <c r="BF135" s="46" t="s">
        <v>387</v>
      </c>
      <c r="BG135" s="46" t="s">
        <v>387</v>
      </c>
      <c r="BH135" s="46" t="s">
        <v>240</v>
      </c>
      <c r="BI135" s="46" t="s">
        <v>234</v>
      </c>
      <c r="BJ135" s="46" t="s">
        <v>234</v>
      </c>
      <c r="BK135" s="46" t="s">
        <v>234</v>
      </c>
      <c r="BL135" s="46" t="s">
        <v>234</v>
      </c>
      <c r="BM135" s="46" t="s">
        <v>529</v>
      </c>
      <c r="BN135" s="46" t="s">
        <v>529</v>
      </c>
      <c r="BO135" s="46" t="s">
        <v>529</v>
      </c>
      <c r="BP135" s="46" t="s">
        <v>366</v>
      </c>
      <c r="BQ135" s="46" t="s">
        <v>366</v>
      </c>
      <c r="BR135" s="46" t="s">
        <v>366</v>
      </c>
      <c r="BS135" s="46" t="s">
        <v>388</v>
      </c>
      <c r="BT135" s="46" t="s">
        <v>382</v>
      </c>
      <c r="BU135" s="46" t="s">
        <v>388</v>
      </c>
      <c r="BV135" s="46" t="s">
        <v>382</v>
      </c>
      <c r="BW135" s="46" t="s">
        <v>523</v>
      </c>
      <c r="BX135" s="46" t="s">
        <v>382</v>
      </c>
      <c r="BY135" s="47">
        <v>17</v>
      </c>
      <c r="BZ135" s="47">
        <v>999111</v>
      </c>
      <c r="CA135" s="47">
        <v>0</v>
      </c>
      <c r="CB135" s="47">
        <v>39</v>
      </c>
      <c r="CC135" s="47">
        <v>13</v>
      </c>
      <c r="CD135" s="46" t="s">
        <v>219</v>
      </c>
      <c r="CE135" s="62">
        <v>45084.5236689815</v>
      </c>
      <c r="CF135" s="45" t="s">
        <v>389</v>
      </c>
      <c r="CG135" s="66">
        <v>45084.5207141782</v>
      </c>
      <c r="CH135" s="67">
        <v>0.520706018518518</v>
      </c>
      <c r="CI135" s="45" t="s">
        <v>389</v>
      </c>
      <c r="CJ135" s="46" t="s">
        <v>390</v>
      </c>
      <c r="CK135" s="46" t="s">
        <v>234</v>
      </c>
      <c r="CL135" s="46" t="s">
        <v>234</v>
      </c>
      <c r="CM135" s="46" t="s">
        <v>225</v>
      </c>
      <c r="CN135" s="46" t="s">
        <v>225</v>
      </c>
      <c r="CO135" s="46" t="s">
        <v>366</v>
      </c>
      <c r="CP135" s="46" t="s">
        <v>225</v>
      </c>
      <c r="CQ135" s="46" t="s">
        <v>391</v>
      </c>
      <c r="CR135" s="46" t="s">
        <v>225</v>
      </c>
      <c r="CS135" s="46" t="s">
        <v>225</v>
      </c>
      <c r="CT135" s="46" t="s">
        <v>234</v>
      </c>
      <c r="CU135" s="46" t="s">
        <v>234</v>
      </c>
      <c r="CV135" s="46" t="s">
        <v>225</v>
      </c>
      <c r="CW135" s="46" t="s">
        <v>234</v>
      </c>
      <c r="CX135" s="46" t="s">
        <v>234</v>
      </c>
      <c r="CY135" s="46" t="s">
        <v>225</v>
      </c>
      <c r="CZ135" s="46" t="s">
        <v>234</v>
      </c>
      <c r="DA135" s="46" t="s">
        <v>234</v>
      </c>
      <c r="DB135" s="46" t="s">
        <v>225</v>
      </c>
      <c r="DC135" s="46" t="s">
        <v>234</v>
      </c>
      <c r="DD135" s="46" t="s">
        <v>234</v>
      </c>
      <c r="DE135" s="46" t="s">
        <v>234</v>
      </c>
      <c r="DF135" s="46" t="s">
        <v>234</v>
      </c>
      <c r="DG135" s="46" t="s">
        <v>225</v>
      </c>
      <c r="DH135" s="46" t="s">
        <v>234</v>
      </c>
      <c r="DI135" s="46" t="s">
        <v>225</v>
      </c>
      <c r="DJ135" s="46" t="s">
        <v>225</v>
      </c>
      <c r="DK135" s="46" t="s">
        <v>225</v>
      </c>
      <c r="DL135" s="46" t="s">
        <v>382</v>
      </c>
      <c r="DM135" s="46" t="s">
        <v>382</v>
      </c>
      <c r="DN135" s="46" t="s">
        <v>382</v>
      </c>
      <c r="DO135" s="66">
        <v>45084.5207141782</v>
      </c>
      <c r="DP135" s="66">
        <v>45084.5207141782</v>
      </c>
      <c r="DQ135" s="46" t="s">
        <v>754</v>
      </c>
      <c r="DR135"/>
    </row>
    <row r="136" s="41" customFormat="1" spans="1:122">
      <c r="A136" s="43"/>
      <c r="B136" s="61" t="str">
        <f t="shared" ref="B136:BM136" si="8">IF(B134&lt;&gt;B135,"差異あり","")</f>
        <v/>
      </c>
      <c r="C136" s="61" t="str">
        <f t="shared" si="8"/>
        <v/>
      </c>
      <c r="D136" s="61" t="str">
        <f t="shared" si="8"/>
        <v/>
      </c>
      <c r="E136" s="61" t="str">
        <f t="shared" si="8"/>
        <v/>
      </c>
      <c r="F136" s="61" t="str">
        <f t="shared" si="8"/>
        <v/>
      </c>
      <c r="G136" s="61" t="str">
        <f t="shared" si="8"/>
        <v/>
      </c>
      <c r="H136" s="61" t="str">
        <f t="shared" si="8"/>
        <v/>
      </c>
      <c r="I136" s="61" t="str">
        <f t="shared" si="8"/>
        <v/>
      </c>
      <c r="J136" s="61" t="str">
        <f t="shared" si="8"/>
        <v/>
      </c>
      <c r="K136" s="61" t="str">
        <f t="shared" si="8"/>
        <v/>
      </c>
      <c r="L136" s="61" t="str">
        <f t="shared" si="8"/>
        <v/>
      </c>
      <c r="M136" s="61" t="str">
        <f t="shared" si="8"/>
        <v/>
      </c>
      <c r="N136" s="61" t="str">
        <f t="shared" si="8"/>
        <v/>
      </c>
      <c r="O136" s="61" t="str">
        <f t="shared" si="8"/>
        <v/>
      </c>
      <c r="P136" s="61" t="str">
        <f t="shared" si="8"/>
        <v/>
      </c>
      <c r="Q136" s="61" t="str">
        <f t="shared" si="8"/>
        <v/>
      </c>
      <c r="R136" s="61" t="str">
        <f t="shared" si="8"/>
        <v/>
      </c>
      <c r="S136" s="61" t="str">
        <f t="shared" si="8"/>
        <v/>
      </c>
      <c r="T136" s="61" t="str">
        <f t="shared" si="8"/>
        <v/>
      </c>
      <c r="U136" s="61" t="str">
        <f t="shared" si="8"/>
        <v/>
      </c>
      <c r="V136" s="61" t="str">
        <f t="shared" si="8"/>
        <v/>
      </c>
      <c r="W136" s="61" t="str">
        <f t="shared" si="8"/>
        <v/>
      </c>
      <c r="X136" s="61" t="str">
        <f t="shared" si="8"/>
        <v/>
      </c>
      <c r="Y136" s="61" t="str">
        <f t="shared" si="8"/>
        <v/>
      </c>
      <c r="Z136" s="61" t="str">
        <f t="shared" si="8"/>
        <v/>
      </c>
      <c r="AA136" s="61" t="str">
        <f t="shared" si="8"/>
        <v/>
      </c>
      <c r="AB136" s="61" t="str">
        <f t="shared" si="8"/>
        <v/>
      </c>
      <c r="AC136" s="61" t="str">
        <f t="shared" si="8"/>
        <v/>
      </c>
      <c r="AD136" s="61" t="str">
        <f t="shared" si="8"/>
        <v/>
      </c>
      <c r="AE136" s="61" t="str">
        <f t="shared" si="8"/>
        <v/>
      </c>
      <c r="AF136" s="61" t="str">
        <f t="shared" si="8"/>
        <v/>
      </c>
      <c r="AG136" s="61" t="str">
        <f t="shared" si="8"/>
        <v/>
      </c>
      <c r="AH136" s="61" t="str">
        <f t="shared" si="8"/>
        <v/>
      </c>
      <c r="AI136" s="61" t="str">
        <f t="shared" si="8"/>
        <v/>
      </c>
      <c r="AJ136" s="61" t="str">
        <f t="shared" si="8"/>
        <v/>
      </c>
      <c r="AK136" s="61" t="str">
        <f t="shared" si="8"/>
        <v/>
      </c>
      <c r="AL136" s="61" t="str">
        <f t="shared" si="8"/>
        <v/>
      </c>
      <c r="AM136" s="61" t="str">
        <f t="shared" si="8"/>
        <v/>
      </c>
      <c r="AN136" s="61" t="str">
        <f t="shared" si="8"/>
        <v/>
      </c>
      <c r="AO136" s="61" t="str">
        <f t="shared" si="8"/>
        <v/>
      </c>
      <c r="AP136" s="61" t="str">
        <f t="shared" si="8"/>
        <v/>
      </c>
      <c r="AQ136" s="61" t="str">
        <f t="shared" si="8"/>
        <v/>
      </c>
      <c r="AR136" s="61" t="str">
        <f t="shared" si="8"/>
        <v/>
      </c>
      <c r="AS136" s="61" t="str">
        <f t="shared" si="8"/>
        <v/>
      </c>
      <c r="AT136" s="61" t="str">
        <f t="shared" si="8"/>
        <v/>
      </c>
      <c r="AU136" s="61" t="str">
        <f t="shared" si="8"/>
        <v/>
      </c>
      <c r="AV136" s="61" t="str">
        <f t="shared" si="8"/>
        <v/>
      </c>
      <c r="AW136" s="61" t="str">
        <f t="shared" si="8"/>
        <v/>
      </c>
      <c r="AX136" s="61" t="str">
        <f t="shared" si="8"/>
        <v/>
      </c>
      <c r="AY136" s="61" t="str">
        <f t="shared" si="8"/>
        <v/>
      </c>
      <c r="AZ136" s="61" t="str">
        <f t="shared" si="8"/>
        <v/>
      </c>
      <c r="BA136" s="61" t="str">
        <f t="shared" si="8"/>
        <v/>
      </c>
      <c r="BB136" s="61" t="str">
        <f t="shared" si="8"/>
        <v/>
      </c>
      <c r="BC136" s="61" t="str">
        <f t="shared" si="8"/>
        <v/>
      </c>
      <c r="BD136" s="61" t="str">
        <f t="shared" si="8"/>
        <v/>
      </c>
      <c r="BE136" s="61" t="str">
        <f t="shared" si="8"/>
        <v/>
      </c>
      <c r="BF136" s="61" t="str">
        <f t="shared" si="8"/>
        <v/>
      </c>
      <c r="BG136" s="61" t="str">
        <f t="shared" si="8"/>
        <v/>
      </c>
      <c r="BH136" s="61" t="str">
        <f t="shared" si="8"/>
        <v/>
      </c>
      <c r="BI136" s="61" t="str">
        <f t="shared" si="8"/>
        <v/>
      </c>
      <c r="BJ136" s="61" t="str">
        <f t="shared" si="8"/>
        <v/>
      </c>
      <c r="BK136" s="61" t="str">
        <f t="shared" si="8"/>
        <v/>
      </c>
      <c r="BL136" s="61" t="str">
        <f t="shared" si="8"/>
        <v/>
      </c>
      <c r="BM136" s="61" t="str">
        <f t="shared" si="8"/>
        <v/>
      </c>
      <c r="BN136" s="61" t="str">
        <f t="shared" ref="BN136:DQ136" si="9">IF(BN134&lt;&gt;BN135,"差異あり","")</f>
        <v/>
      </c>
      <c r="BO136" s="61" t="str">
        <f t="shared" si="9"/>
        <v/>
      </c>
      <c r="BP136" s="61" t="str">
        <f t="shared" si="9"/>
        <v/>
      </c>
      <c r="BQ136" s="61" t="str">
        <f t="shared" si="9"/>
        <v/>
      </c>
      <c r="BR136" s="61" t="str">
        <f t="shared" si="9"/>
        <v/>
      </c>
      <c r="BS136" s="61" t="str">
        <f t="shared" si="9"/>
        <v/>
      </c>
      <c r="BT136" s="61" t="str">
        <f t="shared" si="9"/>
        <v/>
      </c>
      <c r="BU136" s="61" t="str">
        <f t="shared" si="9"/>
        <v/>
      </c>
      <c r="BV136" s="61" t="str">
        <f t="shared" si="9"/>
        <v/>
      </c>
      <c r="BW136" s="61" t="str">
        <f t="shared" si="9"/>
        <v/>
      </c>
      <c r="BX136" s="61" t="str">
        <f t="shared" si="9"/>
        <v/>
      </c>
      <c r="BY136" s="61" t="str">
        <f t="shared" si="9"/>
        <v>差異あり</v>
      </c>
      <c r="BZ136" s="61" t="str">
        <f t="shared" si="9"/>
        <v/>
      </c>
      <c r="CA136" s="61" t="str">
        <f t="shared" si="9"/>
        <v/>
      </c>
      <c r="CB136" s="61" t="str">
        <f t="shared" si="9"/>
        <v>差異あり</v>
      </c>
      <c r="CC136" s="61" t="str">
        <f t="shared" si="9"/>
        <v>差異あり</v>
      </c>
      <c r="CD136" s="61" t="str">
        <f t="shared" si="9"/>
        <v>差異あり</v>
      </c>
      <c r="CE136" s="61" t="str">
        <f t="shared" si="9"/>
        <v>差異あり</v>
      </c>
      <c r="CF136" s="61" t="str">
        <f t="shared" si="9"/>
        <v/>
      </c>
      <c r="CG136" s="61" t="str">
        <f t="shared" si="9"/>
        <v>差異あり</v>
      </c>
      <c r="CH136" s="61" t="str">
        <f t="shared" si="9"/>
        <v>差異あり</v>
      </c>
      <c r="CI136" s="61" t="str">
        <f t="shared" si="9"/>
        <v/>
      </c>
      <c r="CJ136" s="61" t="str">
        <f t="shared" si="9"/>
        <v/>
      </c>
      <c r="CK136" s="61" t="str">
        <f t="shared" si="9"/>
        <v/>
      </c>
      <c r="CL136" s="61" t="str">
        <f t="shared" si="9"/>
        <v/>
      </c>
      <c r="CM136" s="61" t="str">
        <f t="shared" si="9"/>
        <v/>
      </c>
      <c r="CN136" s="61" t="str">
        <f t="shared" si="9"/>
        <v/>
      </c>
      <c r="CO136" s="61" t="str">
        <f t="shared" si="9"/>
        <v>差異あり</v>
      </c>
      <c r="CP136" s="61" t="str">
        <f t="shared" si="9"/>
        <v/>
      </c>
      <c r="CQ136" s="61" t="str">
        <f t="shared" si="9"/>
        <v>差異あり</v>
      </c>
      <c r="CR136" s="61" t="str">
        <f t="shared" si="9"/>
        <v/>
      </c>
      <c r="CS136" s="61" t="str">
        <f t="shared" si="9"/>
        <v/>
      </c>
      <c r="CT136" s="61" t="str">
        <f t="shared" si="9"/>
        <v>差異あり</v>
      </c>
      <c r="CU136" s="61" t="str">
        <f t="shared" si="9"/>
        <v/>
      </c>
      <c r="CV136" s="61" t="str">
        <f t="shared" si="9"/>
        <v/>
      </c>
      <c r="CW136" s="61" t="str">
        <f t="shared" si="9"/>
        <v/>
      </c>
      <c r="CX136" s="61" t="str">
        <f t="shared" si="9"/>
        <v/>
      </c>
      <c r="CY136" s="61" t="str">
        <f t="shared" si="9"/>
        <v/>
      </c>
      <c r="CZ136" s="61" t="str">
        <f t="shared" si="9"/>
        <v/>
      </c>
      <c r="DA136" s="61" t="str">
        <f t="shared" si="9"/>
        <v/>
      </c>
      <c r="DB136" s="61" t="str">
        <f t="shared" si="9"/>
        <v/>
      </c>
      <c r="DC136" s="61" t="str">
        <f t="shared" si="9"/>
        <v/>
      </c>
      <c r="DD136" s="61" t="str">
        <f t="shared" si="9"/>
        <v/>
      </c>
      <c r="DE136" s="61" t="str">
        <f t="shared" si="9"/>
        <v/>
      </c>
      <c r="DF136" s="61" t="str">
        <f t="shared" si="9"/>
        <v/>
      </c>
      <c r="DG136" s="61" t="str">
        <f t="shared" si="9"/>
        <v/>
      </c>
      <c r="DH136" s="61" t="str">
        <f t="shared" si="9"/>
        <v/>
      </c>
      <c r="DI136" s="61" t="str">
        <f t="shared" si="9"/>
        <v/>
      </c>
      <c r="DJ136" s="61" t="str">
        <f t="shared" si="9"/>
        <v/>
      </c>
      <c r="DK136" s="61" t="str">
        <f t="shared" si="9"/>
        <v/>
      </c>
      <c r="DL136" s="61" t="str">
        <f t="shared" si="9"/>
        <v/>
      </c>
      <c r="DM136" s="61" t="str">
        <f t="shared" si="9"/>
        <v/>
      </c>
      <c r="DN136" s="61" t="str">
        <f t="shared" si="9"/>
        <v/>
      </c>
      <c r="DO136" s="61" t="str">
        <f t="shared" si="9"/>
        <v>差異あり</v>
      </c>
      <c r="DP136" s="61" t="str">
        <f t="shared" si="9"/>
        <v>差異あり</v>
      </c>
      <c r="DQ136" s="61" t="str">
        <f t="shared" si="9"/>
        <v/>
      </c>
      <c r="DR136" s="43"/>
    </row>
    <row r="137" s="41" customFormat="1" spans="1:122">
      <c r="A137" s="43"/>
      <c r="DR137" s="43"/>
    </row>
    <row r="138" s="41" customFormat="1" spans="1:122">
      <c r="A138" s="43"/>
      <c r="B138" s="43" t="s">
        <v>437</v>
      </c>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c r="BU138" s="43"/>
      <c r="BV138" s="43"/>
      <c r="BW138" s="43"/>
      <c r="BX138" s="43"/>
      <c r="BY138" s="43"/>
      <c r="BZ138" s="43"/>
      <c r="CA138" s="43"/>
      <c r="CB138" s="43"/>
      <c r="CC138" s="43"/>
      <c r="CD138" s="43"/>
      <c r="CE138" s="43"/>
      <c r="CF138" s="43"/>
      <c r="CG138" s="43"/>
      <c r="CH138" s="43"/>
      <c r="CI138" s="43"/>
      <c r="CJ138" s="43"/>
      <c r="CK138" s="43"/>
      <c r="CL138" s="43"/>
      <c r="CM138" s="43"/>
      <c r="CN138" s="43"/>
      <c r="CO138" s="43"/>
      <c r="CP138" s="43"/>
      <c r="CQ138" s="43"/>
      <c r="CR138" s="43"/>
      <c r="CS138" s="43"/>
      <c r="CT138" s="43"/>
      <c r="CU138" s="43"/>
      <c r="CV138" s="43"/>
      <c r="CW138" s="43"/>
      <c r="CX138" s="43"/>
      <c r="CY138" s="43"/>
      <c r="CZ138" s="43"/>
      <c r="DA138" s="43"/>
      <c r="DB138" s="43"/>
      <c r="DC138" s="43"/>
      <c r="DD138" s="43"/>
      <c r="DE138" s="43"/>
      <c r="DF138" s="43"/>
      <c r="DG138" s="43"/>
      <c r="DH138" s="43"/>
      <c r="DI138" s="43"/>
      <c r="DJ138" s="43"/>
      <c r="DK138" s="43"/>
      <c r="DL138" s="43"/>
      <c r="DM138" s="43"/>
      <c r="DN138" s="43"/>
      <c r="DO138" s="43"/>
      <c r="DP138" s="43"/>
      <c r="DQ138" s="43"/>
      <c r="DR138" s="43"/>
    </row>
    <row r="139" s="41" customFormat="1" ht="27" spans="1:122">
      <c r="A139" s="43"/>
      <c r="B139" s="60" t="s">
        <v>249</v>
      </c>
      <c r="C139" s="60" t="s">
        <v>250</v>
      </c>
      <c r="D139" s="60" t="s">
        <v>251</v>
      </c>
      <c r="E139" s="60" t="s">
        <v>252</v>
      </c>
      <c r="F139" s="60" t="s">
        <v>253</v>
      </c>
      <c r="G139" s="60" t="s">
        <v>156</v>
      </c>
      <c r="H139" s="60" t="s">
        <v>254</v>
      </c>
      <c r="I139" s="60" t="s">
        <v>255</v>
      </c>
      <c r="J139" s="60" t="s">
        <v>256</v>
      </c>
      <c r="K139" s="60" t="s">
        <v>257</v>
      </c>
      <c r="L139" s="60" t="s">
        <v>258</v>
      </c>
      <c r="M139" s="60" t="s">
        <v>259</v>
      </c>
      <c r="N139" s="60" t="s">
        <v>260</v>
      </c>
      <c r="O139" s="60" t="s">
        <v>261</v>
      </c>
      <c r="P139" s="60" t="s">
        <v>262</v>
      </c>
      <c r="Q139" s="60" t="s">
        <v>263</v>
      </c>
      <c r="R139" s="60" t="s">
        <v>264</v>
      </c>
      <c r="S139" s="60" t="s">
        <v>265</v>
      </c>
      <c r="T139" s="60" t="s">
        <v>266</v>
      </c>
      <c r="U139" s="60" t="s">
        <v>267</v>
      </c>
      <c r="V139" s="60" t="s">
        <v>268</v>
      </c>
      <c r="W139" s="60" t="s">
        <v>269</v>
      </c>
      <c r="X139" s="60" t="s">
        <v>270</v>
      </c>
      <c r="Y139" s="60" t="s">
        <v>271</v>
      </c>
      <c r="Z139" s="60" t="s">
        <v>272</v>
      </c>
      <c r="AA139" s="60" t="s">
        <v>273</v>
      </c>
      <c r="AB139" s="60" t="s">
        <v>274</v>
      </c>
      <c r="AC139" s="60" t="s">
        <v>275</v>
      </c>
      <c r="AD139" s="60" t="s">
        <v>276</v>
      </c>
      <c r="AE139" s="60" t="s">
        <v>277</v>
      </c>
      <c r="AF139" s="60" t="s">
        <v>278</v>
      </c>
      <c r="AG139" s="60" t="s">
        <v>279</v>
      </c>
      <c r="AH139" s="60" t="s">
        <v>159</v>
      </c>
      <c r="AI139" s="60" t="s">
        <v>280</v>
      </c>
      <c r="AJ139" s="60" t="s">
        <v>157</v>
      </c>
      <c r="AK139" s="60" t="s">
        <v>281</v>
      </c>
      <c r="AL139" s="60" t="s">
        <v>282</v>
      </c>
      <c r="AM139" s="60" t="s">
        <v>283</v>
      </c>
      <c r="AN139" s="60" t="s">
        <v>284</v>
      </c>
      <c r="AO139" s="60" t="s">
        <v>285</v>
      </c>
      <c r="AP139" s="60" t="s">
        <v>286</v>
      </c>
      <c r="AQ139" s="60" t="s">
        <v>287</v>
      </c>
      <c r="AR139" s="60" t="s">
        <v>288</v>
      </c>
      <c r="AS139" s="60" t="s">
        <v>289</v>
      </c>
      <c r="AT139" s="60" t="s">
        <v>290</v>
      </c>
      <c r="AU139" s="60" t="s">
        <v>291</v>
      </c>
      <c r="AV139" s="60" t="s">
        <v>292</v>
      </c>
      <c r="AW139" s="60" t="s">
        <v>293</v>
      </c>
      <c r="AX139" s="60" t="s">
        <v>294</v>
      </c>
      <c r="AY139" s="60" t="s">
        <v>295</v>
      </c>
      <c r="AZ139" s="60" t="s">
        <v>296</v>
      </c>
      <c r="BA139" s="60" t="s">
        <v>297</v>
      </c>
      <c r="BB139" s="60" t="s">
        <v>298</v>
      </c>
      <c r="BC139" s="60" t="s">
        <v>299</v>
      </c>
      <c r="BD139" s="60" t="s">
        <v>300</v>
      </c>
      <c r="BE139" s="60" t="s">
        <v>301</v>
      </c>
      <c r="BF139" s="60" t="s">
        <v>302</v>
      </c>
      <c r="BG139" s="60" t="s">
        <v>303</v>
      </c>
      <c r="BH139" s="60" t="s">
        <v>304</v>
      </c>
      <c r="BI139" s="60" t="s">
        <v>305</v>
      </c>
      <c r="BJ139" s="60" t="s">
        <v>306</v>
      </c>
      <c r="BK139" s="60" t="s">
        <v>307</v>
      </c>
      <c r="BL139" s="60" t="s">
        <v>308</v>
      </c>
      <c r="BM139" s="60" t="s">
        <v>309</v>
      </c>
      <c r="BN139" s="60" t="s">
        <v>310</v>
      </c>
      <c r="BO139" s="60" t="s">
        <v>311</v>
      </c>
      <c r="BP139" s="60" t="s">
        <v>312</v>
      </c>
      <c r="BQ139" s="60" t="s">
        <v>313</v>
      </c>
      <c r="BR139" s="60" t="s">
        <v>314</v>
      </c>
      <c r="BS139" s="60" t="s">
        <v>315</v>
      </c>
      <c r="BT139" s="60" t="s">
        <v>316</v>
      </c>
      <c r="BU139" s="60" t="s">
        <v>317</v>
      </c>
      <c r="BV139" s="60" t="s">
        <v>318</v>
      </c>
      <c r="BW139" s="60" t="s">
        <v>319</v>
      </c>
      <c r="BX139" s="60" t="s">
        <v>320</v>
      </c>
      <c r="BY139" s="60" t="s">
        <v>321</v>
      </c>
      <c r="BZ139" s="60" t="s">
        <v>322</v>
      </c>
      <c r="CA139" s="60" t="s">
        <v>323</v>
      </c>
      <c r="CB139" s="60" t="s">
        <v>324</v>
      </c>
      <c r="CC139" s="60" t="s">
        <v>325</v>
      </c>
      <c r="CD139" s="60" t="s">
        <v>326</v>
      </c>
      <c r="CE139" s="60" t="s">
        <v>327</v>
      </c>
      <c r="CF139" s="60" t="s">
        <v>328</v>
      </c>
      <c r="CG139" s="60" t="s">
        <v>329</v>
      </c>
      <c r="CH139" s="60" t="s">
        <v>330</v>
      </c>
      <c r="CI139" s="60" t="s">
        <v>331</v>
      </c>
      <c r="CJ139" s="60" t="s">
        <v>332</v>
      </c>
      <c r="CK139" s="60" t="s">
        <v>333</v>
      </c>
      <c r="CL139" s="60" t="s">
        <v>334</v>
      </c>
      <c r="CM139" s="60" t="s">
        <v>335</v>
      </c>
      <c r="CN139" s="60" t="s">
        <v>336</v>
      </c>
      <c r="CO139" s="60" t="s">
        <v>337</v>
      </c>
      <c r="CP139" s="60" t="s">
        <v>338</v>
      </c>
      <c r="CQ139" s="60" t="s">
        <v>339</v>
      </c>
      <c r="CR139" s="60" t="s">
        <v>340</v>
      </c>
      <c r="CS139" s="60" t="s">
        <v>341</v>
      </c>
      <c r="CT139" s="60" t="s">
        <v>342</v>
      </c>
      <c r="CU139" s="60" t="s">
        <v>343</v>
      </c>
      <c r="CV139" s="60" t="s">
        <v>344</v>
      </c>
      <c r="CW139" s="60" t="s">
        <v>345</v>
      </c>
      <c r="CX139" s="60" t="s">
        <v>346</v>
      </c>
      <c r="CY139" s="60" t="s">
        <v>347</v>
      </c>
      <c r="CZ139" s="60" t="s">
        <v>348</v>
      </c>
      <c r="DA139" s="60" t="s">
        <v>349</v>
      </c>
      <c r="DB139" s="60" t="s">
        <v>350</v>
      </c>
      <c r="DC139" s="60" t="s">
        <v>351</v>
      </c>
      <c r="DD139" s="60" t="s">
        <v>352</v>
      </c>
      <c r="DE139" s="60" t="s">
        <v>353</v>
      </c>
      <c r="DF139" s="60" t="s">
        <v>354</v>
      </c>
      <c r="DG139" s="60" t="s">
        <v>355</v>
      </c>
      <c r="DH139" s="60" t="s">
        <v>356</v>
      </c>
      <c r="DI139" s="60" t="s">
        <v>357</v>
      </c>
      <c r="DJ139" s="60" t="s">
        <v>358</v>
      </c>
      <c r="DK139" s="60" t="s">
        <v>359</v>
      </c>
      <c r="DL139" s="60" t="s">
        <v>360</v>
      </c>
      <c r="DM139" s="60" t="s">
        <v>361</v>
      </c>
      <c r="DN139" s="60" t="s">
        <v>362</v>
      </c>
      <c r="DO139" s="60" t="s">
        <v>208</v>
      </c>
      <c r="DP139" s="60" t="s">
        <v>363</v>
      </c>
      <c r="DQ139" s="60" t="s">
        <v>364</v>
      </c>
      <c r="DR139"/>
    </row>
    <row r="140" s="41" customFormat="1" spans="1:122">
      <c r="A140" s="43" t="s">
        <v>441</v>
      </c>
      <c r="B140" s="75">
        <v>44874</v>
      </c>
      <c r="C140" s="75">
        <v>44874</v>
      </c>
      <c r="D140" s="76" t="s">
        <v>1069</v>
      </c>
      <c r="E140" s="76" t="s">
        <v>366</v>
      </c>
      <c r="F140" s="76" t="s">
        <v>367</v>
      </c>
      <c r="G140" s="76" t="s">
        <v>393</v>
      </c>
      <c r="H140" s="77">
        <v>1</v>
      </c>
      <c r="I140" s="77">
        <v>0</v>
      </c>
      <c r="J140" s="76" t="s">
        <v>234</v>
      </c>
      <c r="K140" s="76" t="s">
        <v>369</v>
      </c>
      <c r="L140" s="76" t="s">
        <v>369</v>
      </c>
      <c r="M140" s="75">
        <v>44874</v>
      </c>
      <c r="N140" s="76" t="s">
        <v>1070</v>
      </c>
      <c r="O140" s="76" t="s">
        <v>366</v>
      </c>
      <c r="P140" s="77">
        <v>0</v>
      </c>
      <c r="Q140" s="76" t="s">
        <v>748</v>
      </c>
      <c r="R140" s="76" t="s">
        <v>749</v>
      </c>
      <c r="S140" s="77">
        <v>11</v>
      </c>
      <c r="T140" s="76" t="s">
        <v>750</v>
      </c>
      <c r="U140" s="77">
        <v>1</v>
      </c>
      <c r="V140" s="76" t="s">
        <v>393</v>
      </c>
      <c r="W140" s="76" t="s">
        <v>374</v>
      </c>
      <c r="X140" s="76" t="s">
        <v>234</v>
      </c>
      <c r="Y140" s="76" t="s">
        <v>375</v>
      </c>
      <c r="Z140" s="76" t="s">
        <v>376</v>
      </c>
      <c r="AA140" s="76" t="s">
        <v>377</v>
      </c>
      <c r="AB140" s="76" t="s">
        <v>394</v>
      </c>
      <c r="AC140" s="77">
        <v>9000</v>
      </c>
      <c r="AD140" s="76" t="s">
        <v>379</v>
      </c>
      <c r="AE140" s="102">
        <v>44875.204849537</v>
      </c>
      <c r="AF140" s="76" t="s">
        <v>395</v>
      </c>
      <c r="AG140" s="76" t="s">
        <v>381</v>
      </c>
      <c r="AH140" s="76" t="s">
        <v>212</v>
      </c>
      <c r="AI140" s="76" t="s">
        <v>213</v>
      </c>
      <c r="AJ140" s="76" t="s">
        <v>210</v>
      </c>
      <c r="AK140" s="76" t="s">
        <v>366</v>
      </c>
      <c r="AL140" s="76" t="s">
        <v>382</v>
      </c>
      <c r="AM140" s="76" t="s">
        <v>366</v>
      </c>
      <c r="AN140" s="76" t="s">
        <v>233</v>
      </c>
      <c r="AO140" s="76" t="s">
        <v>366</v>
      </c>
      <c r="AP140" s="76" t="s">
        <v>379</v>
      </c>
      <c r="AQ140" s="76" t="s">
        <v>379</v>
      </c>
      <c r="AR140" s="76" t="s">
        <v>383</v>
      </c>
      <c r="AS140" s="76" t="s">
        <v>366</v>
      </c>
      <c r="AT140" s="76" t="s">
        <v>366</v>
      </c>
      <c r="AU140" s="77">
        <v>0</v>
      </c>
      <c r="AV140" s="76" t="s">
        <v>366</v>
      </c>
      <c r="AW140" s="76" t="s">
        <v>366</v>
      </c>
      <c r="AX140" s="76" t="s">
        <v>366</v>
      </c>
      <c r="AY140" s="76" t="s">
        <v>1071</v>
      </c>
      <c r="AZ140" s="76" t="s">
        <v>1072</v>
      </c>
      <c r="BA140" s="76" t="s">
        <v>232</v>
      </c>
      <c r="BB140" s="76" t="s">
        <v>379</v>
      </c>
      <c r="BC140" s="76" t="s">
        <v>382</v>
      </c>
      <c r="BD140" s="76" t="s">
        <v>1073</v>
      </c>
      <c r="BE140" s="76" t="s">
        <v>382</v>
      </c>
      <c r="BF140" s="76" t="s">
        <v>387</v>
      </c>
      <c r="BG140" s="76" t="s">
        <v>387</v>
      </c>
      <c r="BH140" s="76" t="s">
        <v>240</v>
      </c>
      <c r="BI140" s="76" t="s">
        <v>234</v>
      </c>
      <c r="BJ140" s="76" t="s">
        <v>234</v>
      </c>
      <c r="BK140" s="76" t="s">
        <v>234</v>
      </c>
      <c r="BL140" s="76" t="s">
        <v>234</v>
      </c>
      <c r="BM140" s="76" t="s">
        <v>529</v>
      </c>
      <c r="BN140" s="76" t="s">
        <v>529</v>
      </c>
      <c r="BO140" s="76" t="s">
        <v>529</v>
      </c>
      <c r="BP140" s="76" t="s">
        <v>366</v>
      </c>
      <c r="BQ140" s="76" t="s">
        <v>366</v>
      </c>
      <c r="BR140" s="76" t="s">
        <v>366</v>
      </c>
      <c r="BS140" s="76" t="s">
        <v>388</v>
      </c>
      <c r="BT140" s="76" t="s">
        <v>382</v>
      </c>
      <c r="BU140" s="76" t="s">
        <v>388</v>
      </c>
      <c r="BV140" s="76" t="s">
        <v>382</v>
      </c>
      <c r="BW140" s="76" t="s">
        <v>523</v>
      </c>
      <c r="BX140" s="76" t="s">
        <v>382</v>
      </c>
      <c r="BY140" s="77">
        <v>1</v>
      </c>
      <c r="BZ140" s="77">
        <v>999111</v>
      </c>
      <c r="CA140" s="77">
        <v>0</v>
      </c>
      <c r="CB140" s="77">
        <v>14</v>
      </c>
      <c r="CC140" s="77">
        <v>15</v>
      </c>
      <c r="CD140" s="76" t="s">
        <v>977</v>
      </c>
      <c r="CE140" s="102">
        <v>45082.3918055556</v>
      </c>
      <c r="CF140" s="75" t="s">
        <v>389</v>
      </c>
      <c r="CG140" s="103">
        <v>45082.38959</v>
      </c>
      <c r="CH140" s="104">
        <v>0.389583333333333</v>
      </c>
      <c r="CI140" s="75" t="s">
        <v>389</v>
      </c>
      <c r="CJ140" s="76" t="s">
        <v>390</v>
      </c>
      <c r="CK140" s="76" t="s">
        <v>234</v>
      </c>
      <c r="CL140" s="76" t="s">
        <v>234</v>
      </c>
      <c r="CM140" s="76" t="s">
        <v>225</v>
      </c>
      <c r="CN140" s="76" t="s">
        <v>225</v>
      </c>
      <c r="CO140" s="76" t="s">
        <v>225</v>
      </c>
      <c r="CP140" s="76" t="s">
        <v>225</v>
      </c>
      <c r="CQ140" s="76" t="s">
        <v>978</v>
      </c>
      <c r="CR140" s="76" t="s">
        <v>225</v>
      </c>
      <c r="CS140" s="76" t="s">
        <v>234</v>
      </c>
      <c r="CT140" s="76" t="s">
        <v>225</v>
      </c>
      <c r="CU140" s="76" t="s">
        <v>234</v>
      </c>
      <c r="CV140" s="76" t="s">
        <v>225</v>
      </c>
      <c r="CW140" s="76" t="s">
        <v>234</v>
      </c>
      <c r="CX140" s="76" t="s">
        <v>234</v>
      </c>
      <c r="CY140" s="76" t="s">
        <v>225</v>
      </c>
      <c r="CZ140" s="76" t="s">
        <v>234</v>
      </c>
      <c r="DA140" s="76" t="s">
        <v>234</v>
      </c>
      <c r="DB140" s="76" t="s">
        <v>225</v>
      </c>
      <c r="DC140" s="76" t="s">
        <v>234</v>
      </c>
      <c r="DD140" s="76" t="s">
        <v>234</v>
      </c>
      <c r="DE140" s="76" t="s">
        <v>234</v>
      </c>
      <c r="DF140" s="76" t="s">
        <v>234</v>
      </c>
      <c r="DG140" s="76" t="s">
        <v>225</v>
      </c>
      <c r="DH140" s="76" t="s">
        <v>234</v>
      </c>
      <c r="DI140" s="76" t="s">
        <v>225</v>
      </c>
      <c r="DJ140" s="76" t="s">
        <v>225</v>
      </c>
      <c r="DK140" s="76" t="s">
        <v>225</v>
      </c>
      <c r="DL140" s="76" t="s">
        <v>382</v>
      </c>
      <c r="DM140" s="76" t="s">
        <v>382</v>
      </c>
      <c r="DN140" s="76" t="s">
        <v>382</v>
      </c>
      <c r="DO140" s="103">
        <v>45082.3990451273</v>
      </c>
      <c r="DP140" s="103">
        <v>45082.38959</v>
      </c>
      <c r="DQ140" s="76" t="s">
        <v>1074</v>
      </c>
      <c r="DR140"/>
    </row>
    <row r="141" s="41" customFormat="1" spans="1:122">
      <c r="A141" s="43" t="s">
        <v>442</v>
      </c>
      <c r="B141" s="45">
        <v>44874</v>
      </c>
      <c r="C141" s="45">
        <v>44874</v>
      </c>
      <c r="D141" s="46" t="s">
        <v>1069</v>
      </c>
      <c r="E141" s="46" t="s">
        <v>366</v>
      </c>
      <c r="F141" s="46" t="s">
        <v>367</v>
      </c>
      <c r="G141" s="46" t="s">
        <v>393</v>
      </c>
      <c r="H141" s="47">
        <v>1</v>
      </c>
      <c r="I141" s="47">
        <v>0</v>
      </c>
      <c r="J141" s="46" t="s">
        <v>234</v>
      </c>
      <c r="K141" s="46" t="s">
        <v>369</v>
      </c>
      <c r="L141" s="46" t="s">
        <v>369</v>
      </c>
      <c r="M141" s="45">
        <v>44874</v>
      </c>
      <c r="N141" s="46" t="s">
        <v>1070</v>
      </c>
      <c r="O141" s="46" t="s">
        <v>366</v>
      </c>
      <c r="P141" s="47">
        <v>0</v>
      </c>
      <c r="Q141" s="46" t="s">
        <v>748</v>
      </c>
      <c r="R141" s="46" t="s">
        <v>749</v>
      </c>
      <c r="S141" s="47">
        <v>11</v>
      </c>
      <c r="T141" s="46" t="s">
        <v>750</v>
      </c>
      <c r="U141" s="47">
        <v>1</v>
      </c>
      <c r="V141" s="46" t="s">
        <v>393</v>
      </c>
      <c r="W141" s="46" t="s">
        <v>374</v>
      </c>
      <c r="X141" s="46" t="s">
        <v>234</v>
      </c>
      <c r="Y141" s="46" t="s">
        <v>375</v>
      </c>
      <c r="Z141" s="46" t="s">
        <v>376</v>
      </c>
      <c r="AA141" s="46" t="s">
        <v>377</v>
      </c>
      <c r="AB141" s="46" t="s">
        <v>394</v>
      </c>
      <c r="AC141" s="47">
        <v>9000</v>
      </c>
      <c r="AD141" s="46" t="s">
        <v>379</v>
      </c>
      <c r="AE141" s="62">
        <v>44875.204849537</v>
      </c>
      <c r="AF141" s="46" t="s">
        <v>395</v>
      </c>
      <c r="AG141" s="46" t="s">
        <v>381</v>
      </c>
      <c r="AH141" s="46" t="s">
        <v>212</v>
      </c>
      <c r="AI141" s="46" t="s">
        <v>213</v>
      </c>
      <c r="AJ141" s="46" t="s">
        <v>210</v>
      </c>
      <c r="AK141" s="46" t="s">
        <v>366</v>
      </c>
      <c r="AL141" s="46" t="s">
        <v>382</v>
      </c>
      <c r="AM141" s="46" t="s">
        <v>366</v>
      </c>
      <c r="AN141" s="46" t="s">
        <v>233</v>
      </c>
      <c r="AO141" s="46" t="s">
        <v>366</v>
      </c>
      <c r="AP141" s="46" t="s">
        <v>379</v>
      </c>
      <c r="AQ141" s="46" t="s">
        <v>379</v>
      </c>
      <c r="AR141" s="46" t="s">
        <v>383</v>
      </c>
      <c r="AS141" s="46" t="s">
        <v>366</v>
      </c>
      <c r="AT141" s="46" t="s">
        <v>366</v>
      </c>
      <c r="AU141" s="47">
        <v>0</v>
      </c>
      <c r="AV141" s="46" t="s">
        <v>366</v>
      </c>
      <c r="AW141" s="46" t="s">
        <v>366</v>
      </c>
      <c r="AX141" s="46" t="s">
        <v>366</v>
      </c>
      <c r="AY141" s="46" t="s">
        <v>1071</v>
      </c>
      <c r="AZ141" s="46" t="s">
        <v>1072</v>
      </c>
      <c r="BA141" s="46" t="s">
        <v>232</v>
      </c>
      <c r="BB141" s="46" t="s">
        <v>379</v>
      </c>
      <c r="BC141" s="46" t="s">
        <v>382</v>
      </c>
      <c r="BD141" s="46" t="s">
        <v>1073</v>
      </c>
      <c r="BE141" s="46" t="s">
        <v>382</v>
      </c>
      <c r="BF141" s="46" t="s">
        <v>387</v>
      </c>
      <c r="BG141" s="46" t="s">
        <v>387</v>
      </c>
      <c r="BH141" s="46" t="s">
        <v>240</v>
      </c>
      <c r="BI141" s="46" t="s">
        <v>234</v>
      </c>
      <c r="BJ141" s="46" t="s">
        <v>234</v>
      </c>
      <c r="BK141" s="46" t="s">
        <v>234</v>
      </c>
      <c r="BL141" s="46" t="s">
        <v>234</v>
      </c>
      <c r="BM141" s="46" t="s">
        <v>529</v>
      </c>
      <c r="BN141" s="46" t="s">
        <v>529</v>
      </c>
      <c r="BO141" s="46" t="s">
        <v>529</v>
      </c>
      <c r="BP141" s="46" t="s">
        <v>366</v>
      </c>
      <c r="BQ141" s="46" t="s">
        <v>366</v>
      </c>
      <c r="BR141" s="46" t="s">
        <v>366</v>
      </c>
      <c r="BS141" s="46" t="s">
        <v>388</v>
      </c>
      <c r="BT141" s="46" t="s">
        <v>382</v>
      </c>
      <c r="BU141" s="46" t="s">
        <v>388</v>
      </c>
      <c r="BV141" s="46" t="s">
        <v>382</v>
      </c>
      <c r="BW141" s="46" t="s">
        <v>523</v>
      </c>
      <c r="BX141" s="46" t="s">
        <v>382</v>
      </c>
      <c r="BY141" s="47">
        <v>17</v>
      </c>
      <c r="BZ141" s="47">
        <v>999111</v>
      </c>
      <c r="CA141" s="47">
        <v>0</v>
      </c>
      <c r="CB141" s="47">
        <v>48</v>
      </c>
      <c r="CC141" s="47">
        <v>13</v>
      </c>
      <c r="CD141" s="46" t="s">
        <v>219</v>
      </c>
      <c r="CE141" s="62">
        <v>45084.5236689815</v>
      </c>
      <c r="CF141" s="45" t="s">
        <v>389</v>
      </c>
      <c r="CG141" s="66">
        <v>45084.5207141667</v>
      </c>
      <c r="CH141" s="67">
        <v>0.520706018518518</v>
      </c>
      <c r="CI141" s="45" t="s">
        <v>389</v>
      </c>
      <c r="CJ141" s="46" t="s">
        <v>390</v>
      </c>
      <c r="CK141" s="46" t="s">
        <v>234</v>
      </c>
      <c r="CL141" s="46" t="s">
        <v>234</v>
      </c>
      <c r="CM141" s="46" t="s">
        <v>225</v>
      </c>
      <c r="CN141" s="46" t="s">
        <v>225</v>
      </c>
      <c r="CO141" s="46" t="s">
        <v>366</v>
      </c>
      <c r="CP141" s="46" t="s">
        <v>225</v>
      </c>
      <c r="CQ141" s="46" t="s">
        <v>391</v>
      </c>
      <c r="CR141" s="46" t="s">
        <v>225</v>
      </c>
      <c r="CS141" s="46" t="s">
        <v>234</v>
      </c>
      <c r="CT141" s="46" t="s">
        <v>234</v>
      </c>
      <c r="CU141" s="46" t="s">
        <v>234</v>
      </c>
      <c r="CV141" s="46" t="s">
        <v>225</v>
      </c>
      <c r="CW141" s="46" t="s">
        <v>234</v>
      </c>
      <c r="CX141" s="46" t="s">
        <v>234</v>
      </c>
      <c r="CY141" s="46" t="s">
        <v>225</v>
      </c>
      <c r="CZ141" s="46" t="s">
        <v>234</v>
      </c>
      <c r="DA141" s="46" t="s">
        <v>234</v>
      </c>
      <c r="DB141" s="46" t="s">
        <v>225</v>
      </c>
      <c r="DC141" s="46" t="s">
        <v>234</v>
      </c>
      <c r="DD141" s="46" t="s">
        <v>234</v>
      </c>
      <c r="DE141" s="46" t="s">
        <v>234</v>
      </c>
      <c r="DF141" s="46" t="s">
        <v>234</v>
      </c>
      <c r="DG141" s="46" t="s">
        <v>225</v>
      </c>
      <c r="DH141" s="46" t="s">
        <v>234</v>
      </c>
      <c r="DI141" s="46" t="s">
        <v>225</v>
      </c>
      <c r="DJ141" s="46" t="s">
        <v>225</v>
      </c>
      <c r="DK141" s="46" t="s">
        <v>225</v>
      </c>
      <c r="DL141" s="46" t="s">
        <v>382</v>
      </c>
      <c r="DM141" s="46" t="s">
        <v>382</v>
      </c>
      <c r="DN141" s="46" t="s">
        <v>382</v>
      </c>
      <c r="DO141" s="66">
        <v>45084.5207141667</v>
      </c>
      <c r="DP141" s="66">
        <v>45084.5207141667</v>
      </c>
      <c r="DQ141" s="46" t="s">
        <v>1074</v>
      </c>
      <c r="DR141"/>
    </row>
    <row r="142" s="41" customFormat="1" spans="1:122">
      <c r="A142" s="43"/>
      <c r="B142" s="61" t="str">
        <f t="shared" ref="B142:BM142" si="10">IF(B140&lt;&gt;B141,"差異あり","")</f>
        <v/>
      </c>
      <c r="C142" s="61" t="str">
        <f t="shared" si="10"/>
        <v/>
      </c>
      <c r="D142" s="61" t="str">
        <f t="shared" si="10"/>
        <v/>
      </c>
      <c r="E142" s="61" t="str">
        <f t="shared" si="10"/>
        <v/>
      </c>
      <c r="F142" s="61" t="str">
        <f t="shared" si="10"/>
        <v/>
      </c>
      <c r="G142" s="61" t="str">
        <f t="shared" si="10"/>
        <v/>
      </c>
      <c r="H142" s="61" t="str">
        <f t="shared" si="10"/>
        <v/>
      </c>
      <c r="I142" s="61" t="str">
        <f t="shared" si="10"/>
        <v/>
      </c>
      <c r="J142" s="61" t="str">
        <f t="shared" si="10"/>
        <v/>
      </c>
      <c r="K142" s="61" t="str">
        <f t="shared" si="10"/>
        <v/>
      </c>
      <c r="L142" s="61" t="str">
        <f t="shared" si="10"/>
        <v/>
      </c>
      <c r="M142" s="61" t="str">
        <f t="shared" si="10"/>
        <v/>
      </c>
      <c r="N142" s="61" t="str">
        <f t="shared" si="10"/>
        <v/>
      </c>
      <c r="O142" s="61" t="str">
        <f t="shared" si="10"/>
        <v/>
      </c>
      <c r="P142" s="61" t="str">
        <f t="shared" si="10"/>
        <v/>
      </c>
      <c r="Q142" s="61" t="str">
        <f t="shared" si="10"/>
        <v/>
      </c>
      <c r="R142" s="61" t="str">
        <f t="shared" si="10"/>
        <v/>
      </c>
      <c r="S142" s="61" t="str">
        <f t="shared" si="10"/>
        <v/>
      </c>
      <c r="T142" s="61" t="str">
        <f t="shared" si="10"/>
        <v/>
      </c>
      <c r="U142" s="61" t="str">
        <f t="shared" si="10"/>
        <v/>
      </c>
      <c r="V142" s="61" t="str">
        <f t="shared" si="10"/>
        <v/>
      </c>
      <c r="W142" s="61" t="str">
        <f t="shared" si="10"/>
        <v/>
      </c>
      <c r="X142" s="61" t="str">
        <f t="shared" si="10"/>
        <v/>
      </c>
      <c r="Y142" s="61" t="str">
        <f t="shared" si="10"/>
        <v/>
      </c>
      <c r="Z142" s="61" t="str">
        <f t="shared" si="10"/>
        <v/>
      </c>
      <c r="AA142" s="61" t="str">
        <f t="shared" si="10"/>
        <v/>
      </c>
      <c r="AB142" s="61" t="str">
        <f t="shared" si="10"/>
        <v/>
      </c>
      <c r="AC142" s="61" t="str">
        <f t="shared" si="10"/>
        <v/>
      </c>
      <c r="AD142" s="61" t="str">
        <f t="shared" si="10"/>
        <v/>
      </c>
      <c r="AE142" s="61" t="str">
        <f t="shared" si="10"/>
        <v/>
      </c>
      <c r="AF142" s="61" t="str">
        <f t="shared" si="10"/>
        <v/>
      </c>
      <c r="AG142" s="61" t="str">
        <f t="shared" si="10"/>
        <v/>
      </c>
      <c r="AH142" s="61" t="str">
        <f t="shared" si="10"/>
        <v/>
      </c>
      <c r="AI142" s="61" t="str">
        <f t="shared" si="10"/>
        <v/>
      </c>
      <c r="AJ142" s="61" t="str">
        <f t="shared" si="10"/>
        <v/>
      </c>
      <c r="AK142" s="61" t="str">
        <f t="shared" si="10"/>
        <v/>
      </c>
      <c r="AL142" s="61" t="str">
        <f t="shared" si="10"/>
        <v/>
      </c>
      <c r="AM142" s="61" t="str">
        <f t="shared" si="10"/>
        <v/>
      </c>
      <c r="AN142" s="61" t="str">
        <f t="shared" si="10"/>
        <v/>
      </c>
      <c r="AO142" s="61" t="str">
        <f t="shared" si="10"/>
        <v/>
      </c>
      <c r="AP142" s="61" t="str">
        <f t="shared" si="10"/>
        <v/>
      </c>
      <c r="AQ142" s="61" t="str">
        <f t="shared" si="10"/>
        <v/>
      </c>
      <c r="AR142" s="61" t="str">
        <f t="shared" si="10"/>
        <v/>
      </c>
      <c r="AS142" s="61" t="str">
        <f t="shared" si="10"/>
        <v/>
      </c>
      <c r="AT142" s="61" t="str">
        <f t="shared" si="10"/>
        <v/>
      </c>
      <c r="AU142" s="61" t="str">
        <f t="shared" si="10"/>
        <v/>
      </c>
      <c r="AV142" s="61" t="str">
        <f t="shared" si="10"/>
        <v/>
      </c>
      <c r="AW142" s="61" t="str">
        <f t="shared" si="10"/>
        <v/>
      </c>
      <c r="AX142" s="61" t="str">
        <f t="shared" si="10"/>
        <v/>
      </c>
      <c r="AY142" s="61" t="str">
        <f t="shared" si="10"/>
        <v/>
      </c>
      <c r="AZ142" s="61" t="str">
        <f t="shared" si="10"/>
        <v/>
      </c>
      <c r="BA142" s="61" t="str">
        <f t="shared" si="10"/>
        <v/>
      </c>
      <c r="BB142" s="61" t="str">
        <f t="shared" si="10"/>
        <v/>
      </c>
      <c r="BC142" s="61" t="str">
        <f t="shared" si="10"/>
        <v/>
      </c>
      <c r="BD142" s="61" t="str">
        <f t="shared" si="10"/>
        <v/>
      </c>
      <c r="BE142" s="61" t="str">
        <f t="shared" si="10"/>
        <v/>
      </c>
      <c r="BF142" s="61" t="str">
        <f t="shared" si="10"/>
        <v/>
      </c>
      <c r="BG142" s="61" t="str">
        <f t="shared" si="10"/>
        <v/>
      </c>
      <c r="BH142" s="61" t="str">
        <f t="shared" si="10"/>
        <v/>
      </c>
      <c r="BI142" s="61" t="str">
        <f t="shared" si="10"/>
        <v/>
      </c>
      <c r="BJ142" s="61" t="str">
        <f t="shared" si="10"/>
        <v/>
      </c>
      <c r="BK142" s="61" t="str">
        <f t="shared" si="10"/>
        <v/>
      </c>
      <c r="BL142" s="61" t="str">
        <f t="shared" si="10"/>
        <v/>
      </c>
      <c r="BM142" s="61" t="str">
        <f t="shared" si="10"/>
        <v/>
      </c>
      <c r="BN142" s="61" t="str">
        <f t="shared" ref="BN142:DQ142" si="11">IF(BN140&lt;&gt;BN141,"差異あり","")</f>
        <v/>
      </c>
      <c r="BO142" s="61" t="str">
        <f t="shared" si="11"/>
        <v/>
      </c>
      <c r="BP142" s="61" t="str">
        <f t="shared" si="11"/>
        <v/>
      </c>
      <c r="BQ142" s="61" t="str">
        <f t="shared" si="11"/>
        <v/>
      </c>
      <c r="BR142" s="61" t="str">
        <f t="shared" si="11"/>
        <v/>
      </c>
      <c r="BS142" s="61" t="str">
        <f t="shared" si="11"/>
        <v/>
      </c>
      <c r="BT142" s="61" t="str">
        <f t="shared" si="11"/>
        <v/>
      </c>
      <c r="BU142" s="61" t="str">
        <f t="shared" si="11"/>
        <v/>
      </c>
      <c r="BV142" s="61" t="str">
        <f t="shared" si="11"/>
        <v/>
      </c>
      <c r="BW142" s="61" t="str">
        <f t="shared" si="11"/>
        <v/>
      </c>
      <c r="BX142" s="61" t="str">
        <f t="shared" si="11"/>
        <v/>
      </c>
      <c r="BY142" s="61" t="str">
        <f t="shared" si="11"/>
        <v>差異あり</v>
      </c>
      <c r="BZ142" s="61" t="str">
        <f t="shared" si="11"/>
        <v/>
      </c>
      <c r="CA142" s="61" t="str">
        <f t="shared" si="11"/>
        <v/>
      </c>
      <c r="CB142" s="61" t="str">
        <f t="shared" si="11"/>
        <v>差異あり</v>
      </c>
      <c r="CC142" s="61" t="str">
        <f t="shared" si="11"/>
        <v>差異あり</v>
      </c>
      <c r="CD142" s="61" t="str">
        <f t="shared" si="11"/>
        <v>差異あり</v>
      </c>
      <c r="CE142" s="61" t="str">
        <f t="shared" si="11"/>
        <v>差異あり</v>
      </c>
      <c r="CF142" s="61" t="str">
        <f t="shared" si="11"/>
        <v/>
      </c>
      <c r="CG142" s="61" t="str">
        <f t="shared" si="11"/>
        <v>差異あり</v>
      </c>
      <c r="CH142" s="61" t="str">
        <f t="shared" si="11"/>
        <v>差異あり</v>
      </c>
      <c r="CI142" s="61" t="str">
        <f t="shared" si="11"/>
        <v/>
      </c>
      <c r="CJ142" s="61" t="str">
        <f t="shared" si="11"/>
        <v/>
      </c>
      <c r="CK142" s="61" t="str">
        <f t="shared" si="11"/>
        <v/>
      </c>
      <c r="CL142" s="61" t="str">
        <f t="shared" si="11"/>
        <v/>
      </c>
      <c r="CM142" s="61" t="str">
        <f t="shared" si="11"/>
        <v/>
      </c>
      <c r="CN142" s="61" t="str">
        <f t="shared" si="11"/>
        <v/>
      </c>
      <c r="CO142" s="61" t="str">
        <f t="shared" si="11"/>
        <v>差異あり</v>
      </c>
      <c r="CP142" s="61" t="str">
        <f t="shared" si="11"/>
        <v/>
      </c>
      <c r="CQ142" s="61" t="str">
        <f t="shared" si="11"/>
        <v>差異あり</v>
      </c>
      <c r="CR142" s="61" t="str">
        <f t="shared" si="11"/>
        <v/>
      </c>
      <c r="CS142" s="61" t="str">
        <f t="shared" si="11"/>
        <v/>
      </c>
      <c r="CT142" s="61" t="str">
        <f t="shared" si="11"/>
        <v>差異あり</v>
      </c>
      <c r="CU142" s="61" t="str">
        <f t="shared" si="11"/>
        <v/>
      </c>
      <c r="CV142" s="61" t="str">
        <f t="shared" si="11"/>
        <v/>
      </c>
      <c r="CW142" s="61" t="str">
        <f t="shared" si="11"/>
        <v/>
      </c>
      <c r="CX142" s="61" t="str">
        <f t="shared" si="11"/>
        <v/>
      </c>
      <c r="CY142" s="61" t="str">
        <f t="shared" si="11"/>
        <v/>
      </c>
      <c r="CZ142" s="61" t="str">
        <f t="shared" si="11"/>
        <v/>
      </c>
      <c r="DA142" s="61" t="str">
        <f t="shared" si="11"/>
        <v/>
      </c>
      <c r="DB142" s="61" t="str">
        <f t="shared" si="11"/>
        <v/>
      </c>
      <c r="DC142" s="61" t="str">
        <f t="shared" si="11"/>
        <v/>
      </c>
      <c r="DD142" s="61" t="str">
        <f t="shared" si="11"/>
        <v/>
      </c>
      <c r="DE142" s="61" t="str">
        <f t="shared" si="11"/>
        <v/>
      </c>
      <c r="DF142" s="61" t="str">
        <f t="shared" si="11"/>
        <v/>
      </c>
      <c r="DG142" s="61" t="str">
        <f t="shared" si="11"/>
        <v/>
      </c>
      <c r="DH142" s="61" t="str">
        <f t="shared" si="11"/>
        <v/>
      </c>
      <c r="DI142" s="61" t="str">
        <f t="shared" si="11"/>
        <v/>
      </c>
      <c r="DJ142" s="61" t="str">
        <f t="shared" si="11"/>
        <v/>
      </c>
      <c r="DK142" s="61" t="str">
        <f t="shared" si="11"/>
        <v/>
      </c>
      <c r="DL142" s="61" t="str">
        <f t="shared" si="11"/>
        <v/>
      </c>
      <c r="DM142" s="61" t="str">
        <f t="shared" si="11"/>
        <v/>
      </c>
      <c r="DN142" s="61" t="str">
        <f t="shared" si="11"/>
        <v/>
      </c>
      <c r="DO142" s="61" t="str">
        <f t="shared" si="11"/>
        <v>差異あり</v>
      </c>
      <c r="DP142" s="61" t="str">
        <f t="shared" si="11"/>
        <v>差異あり</v>
      </c>
      <c r="DQ142" s="61" t="str">
        <f t="shared" si="11"/>
        <v/>
      </c>
      <c r="DR142" s="43"/>
    </row>
    <row r="143" s="41" customFormat="1" spans="1:122">
      <c r="A143" s="43"/>
      <c r="DR143" s="43"/>
    </row>
    <row r="144" s="41" customFormat="1" spans="2:122">
      <c r="B144" s="43" t="s">
        <v>438</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41" customFormat="1" ht="27" spans="1:122">
      <c r="A145" s="43"/>
      <c r="B145" s="60" t="s">
        <v>249</v>
      </c>
      <c r="C145" s="60" t="s">
        <v>250</v>
      </c>
      <c r="D145" s="60" t="s">
        <v>251</v>
      </c>
      <c r="E145" s="60" t="s">
        <v>252</v>
      </c>
      <c r="F145" s="60" t="s">
        <v>253</v>
      </c>
      <c r="G145" s="60" t="s">
        <v>156</v>
      </c>
      <c r="H145" s="60" t="s">
        <v>254</v>
      </c>
      <c r="I145" s="60" t="s">
        <v>255</v>
      </c>
      <c r="J145" s="60" t="s">
        <v>256</v>
      </c>
      <c r="K145" s="60" t="s">
        <v>257</v>
      </c>
      <c r="L145" s="60" t="s">
        <v>258</v>
      </c>
      <c r="M145" s="60" t="s">
        <v>259</v>
      </c>
      <c r="N145" s="60" t="s">
        <v>260</v>
      </c>
      <c r="O145" s="60" t="s">
        <v>261</v>
      </c>
      <c r="P145" s="60" t="s">
        <v>262</v>
      </c>
      <c r="Q145" s="60" t="s">
        <v>263</v>
      </c>
      <c r="R145" s="60" t="s">
        <v>264</v>
      </c>
      <c r="S145" s="60" t="s">
        <v>265</v>
      </c>
      <c r="T145" s="60" t="s">
        <v>266</v>
      </c>
      <c r="U145" s="60" t="s">
        <v>267</v>
      </c>
      <c r="V145" s="60" t="s">
        <v>268</v>
      </c>
      <c r="W145" s="60" t="s">
        <v>269</v>
      </c>
      <c r="X145" s="60" t="s">
        <v>270</v>
      </c>
      <c r="Y145" s="60" t="s">
        <v>271</v>
      </c>
      <c r="Z145" s="60" t="s">
        <v>272</v>
      </c>
      <c r="AA145" s="60" t="s">
        <v>273</v>
      </c>
      <c r="AB145" s="60" t="s">
        <v>274</v>
      </c>
      <c r="AC145" s="60" t="s">
        <v>275</v>
      </c>
      <c r="AD145" s="60" t="s">
        <v>276</v>
      </c>
      <c r="AE145" s="60" t="s">
        <v>277</v>
      </c>
      <c r="AF145" s="60" t="s">
        <v>278</v>
      </c>
      <c r="AG145" s="60" t="s">
        <v>279</v>
      </c>
      <c r="AH145" s="60" t="s">
        <v>159</v>
      </c>
      <c r="AI145" s="60" t="s">
        <v>280</v>
      </c>
      <c r="AJ145" s="60" t="s">
        <v>157</v>
      </c>
      <c r="AK145" s="60" t="s">
        <v>281</v>
      </c>
      <c r="AL145" s="60" t="s">
        <v>282</v>
      </c>
      <c r="AM145" s="60" t="s">
        <v>283</v>
      </c>
      <c r="AN145" s="60" t="s">
        <v>284</v>
      </c>
      <c r="AO145" s="60" t="s">
        <v>285</v>
      </c>
      <c r="AP145" s="60" t="s">
        <v>286</v>
      </c>
      <c r="AQ145" s="60" t="s">
        <v>287</v>
      </c>
      <c r="AR145" s="60" t="s">
        <v>288</v>
      </c>
      <c r="AS145" s="60" t="s">
        <v>289</v>
      </c>
      <c r="AT145" s="60" t="s">
        <v>290</v>
      </c>
      <c r="AU145" s="60" t="s">
        <v>291</v>
      </c>
      <c r="AV145" s="60" t="s">
        <v>292</v>
      </c>
      <c r="AW145" s="60" t="s">
        <v>293</v>
      </c>
      <c r="AX145" s="60" t="s">
        <v>294</v>
      </c>
      <c r="AY145" s="60" t="s">
        <v>295</v>
      </c>
      <c r="AZ145" s="60" t="s">
        <v>296</v>
      </c>
      <c r="BA145" s="60" t="s">
        <v>297</v>
      </c>
      <c r="BB145" s="60" t="s">
        <v>298</v>
      </c>
      <c r="BC145" s="60" t="s">
        <v>299</v>
      </c>
      <c r="BD145" s="60" t="s">
        <v>300</v>
      </c>
      <c r="BE145" s="60" t="s">
        <v>301</v>
      </c>
      <c r="BF145" s="60" t="s">
        <v>302</v>
      </c>
      <c r="BG145" s="60" t="s">
        <v>303</v>
      </c>
      <c r="BH145" s="60" t="s">
        <v>304</v>
      </c>
      <c r="BI145" s="60" t="s">
        <v>305</v>
      </c>
      <c r="BJ145" s="60" t="s">
        <v>306</v>
      </c>
      <c r="BK145" s="60" t="s">
        <v>307</v>
      </c>
      <c r="BL145" s="60" t="s">
        <v>308</v>
      </c>
      <c r="BM145" s="60" t="s">
        <v>309</v>
      </c>
      <c r="BN145" s="60" t="s">
        <v>310</v>
      </c>
      <c r="BO145" s="60" t="s">
        <v>311</v>
      </c>
      <c r="BP145" s="60" t="s">
        <v>312</v>
      </c>
      <c r="BQ145" s="60" t="s">
        <v>313</v>
      </c>
      <c r="BR145" s="60" t="s">
        <v>314</v>
      </c>
      <c r="BS145" s="60" t="s">
        <v>315</v>
      </c>
      <c r="BT145" s="60" t="s">
        <v>316</v>
      </c>
      <c r="BU145" s="60" t="s">
        <v>317</v>
      </c>
      <c r="BV145" s="60" t="s">
        <v>318</v>
      </c>
      <c r="BW145" s="60" t="s">
        <v>319</v>
      </c>
      <c r="BX145" s="60" t="s">
        <v>320</v>
      </c>
      <c r="BY145" s="60" t="s">
        <v>321</v>
      </c>
      <c r="BZ145" s="60" t="s">
        <v>322</v>
      </c>
      <c r="CA145" s="60" t="s">
        <v>323</v>
      </c>
      <c r="CB145" s="60" t="s">
        <v>324</v>
      </c>
      <c r="CC145" s="60" t="s">
        <v>325</v>
      </c>
      <c r="CD145" s="60" t="s">
        <v>326</v>
      </c>
      <c r="CE145" s="60" t="s">
        <v>327</v>
      </c>
      <c r="CF145" s="60" t="s">
        <v>328</v>
      </c>
      <c r="CG145" s="60" t="s">
        <v>329</v>
      </c>
      <c r="CH145" s="60" t="s">
        <v>330</v>
      </c>
      <c r="CI145" s="60" t="s">
        <v>331</v>
      </c>
      <c r="CJ145" s="60" t="s">
        <v>332</v>
      </c>
      <c r="CK145" s="60" t="s">
        <v>333</v>
      </c>
      <c r="CL145" s="60" t="s">
        <v>334</v>
      </c>
      <c r="CM145" s="60" t="s">
        <v>335</v>
      </c>
      <c r="CN145" s="60" t="s">
        <v>336</v>
      </c>
      <c r="CO145" s="60" t="s">
        <v>337</v>
      </c>
      <c r="CP145" s="60" t="s">
        <v>338</v>
      </c>
      <c r="CQ145" s="60" t="s">
        <v>339</v>
      </c>
      <c r="CR145" s="60" t="s">
        <v>340</v>
      </c>
      <c r="CS145" s="60" t="s">
        <v>341</v>
      </c>
      <c r="CT145" s="60" t="s">
        <v>342</v>
      </c>
      <c r="CU145" s="60" t="s">
        <v>343</v>
      </c>
      <c r="CV145" s="60" t="s">
        <v>344</v>
      </c>
      <c r="CW145" s="60" t="s">
        <v>345</v>
      </c>
      <c r="CX145" s="60" t="s">
        <v>346</v>
      </c>
      <c r="CY145" s="60" t="s">
        <v>347</v>
      </c>
      <c r="CZ145" s="60" t="s">
        <v>348</v>
      </c>
      <c r="DA145" s="60" t="s">
        <v>349</v>
      </c>
      <c r="DB145" s="60" t="s">
        <v>350</v>
      </c>
      <c r="DC145" s="60" t="s">
        <v>351</v>
      </c>
      <c r="DD145" s="60" t="s">
        <v>352</v>
      </c>
      <c r="DE145" s="60" t="s">
        <v>353</v>
      </c>
      <c r="DF145" s="60" t="s">
        <v>354</v>
      </c>
      <c r="DG145" s="60" t="s">
        <v>355</v>
      </c>
      <c r="DH145" s="60" t="s">
        <v>356</v>
      </c>
      <c r="DI145" s="60" t="s">
        <v>357</v>
      </c>
      <c r="DJ145" s="60" t="s">
        <v>358</v>
      </c>
      <c r="DK145" s="60" t="s">
        <v>359</v>
      </c>
      <c r="DL145" s="60" t="s">
        <v>360</v>
      </c>
      <c r="DM145" s="60" t="s">
        <v>361</v>
      </c>
      <c r="DN145" s="60" t="s">
        <v>362</v>
      </c>
      <c r="DO145" s="60" t="s">
        <v>208</v>
      </c>
      <c r="DP145" s="60" t="s">
        <v>363</v>
      </c>
      <c r="DQ145" s="60" t="s">
        <v>364</v>
      </c>
      <c r="DR145"/>
    </row>
    <row r="146" s="41" customFormat="1" spans="1:122">
      <c r="A146" s="43" t="s">
        <v>441</v>
      </c>
      <c r="B146" s="75">
        <v>44874</v>
      </c>
      <c r="C146" s="75">
        <v>44874</v>
      </c>
      <c r="D146" s="76" t="s">
        <v>1069</v>
      </c>
      <c r="E146" s="76" t="s">
        <v>366</v>
      </c>
      <c r="F146" s="76" t="s">
        <v>367</v>
      </c>
      <c r="G146" s="76" t="s">
        <v>401</v>
      </c>
      <c r="H146" s="77">
        <v>1</v>
      </c>
      <c r="I146" s="77">
        <v>0</v>
      </c>
      <c r="J146" s="76" t="s">
        <v>234</v>
      </c>
      <c r="K146" s="76" t="s">
        <v>369</v>
      </c>
      <c r="L146" s="76" t="s">
        <v>369</v>
      </c>
      <c r="M146" s="75">
        <v>44874</v>
      </c>
      <c r="N146" s="76" t="s">
        <v>1070</v>
      </c>
      <c r="O146" s="76" t="s">
        <v>366</v>
      </c>
      <c r="P146" s="77">
        <v>0</v>
      </c>
      <c r="Q146" s="76" t="s">
        <v>748</v>
      </c>
      <c r="R146" s="76" t="s">
        <v>749</v>
      </c>
      <c r="S146" s="77">
        <v>11</v>
      </c>
      <c r="T146" s="76" t="s">
        <v>750</v>
      </c>
      <c r="U146" s="77">
        <v>1</v>
      </c>
      <c r="V146" s="76" t="s">
        <v>401</v>
      </c>
      <c r="W146" s="76" t="s">
        <v>374</v>
      </c>
      <c r="X146" s="76" t="s">
        <v>234</v>
      </c>
      <c r="Y146" s="76" t="s">
        <v>375</v>
      </c>
      <c r="Z146" s="76" t="s">
        <v>376</v>
      </c>
      <c r="AA146" s="76" t="s">
        <v>377</v>
      </c>
      <c r="AB146" s="76" t="s">
        <v>402</v>
      </c>
      <c r="AC146" s="77">
        <v>9000</v>
      </c>
      <c r="AD146" s="76" t="s">
        <v>379</v>
      </c>
      <c r="AE146" s="102">
        <v>44875.204849537</v>
      </c>
      <c r="AF146" s="76" t="s">
        <v>403</v>
      </c>
      <c r="AG146" s="76" t="s">
        <v>381</v>
      </c>
      <c r="AH146" s="76" t="s">
        <v>212</v>
      </c>
      <c r="AI146" s="76" t="s">
        <v>213</v>
      </c>
      <c r="AJ146" s="76" t="s">
        <v>404</v>
      </c>
      <c r="AK146" s="76" t="s">
        <v>366</v>
      </c>
      <c r="AL146" s="76" t="s">
        <v>382</v>
      </c>
      <c r="AM146" s="76" t="s">
        <v>366</v>
      </c>
      <c r="AN146" s="76" t="s">
        <v>233</v>
      </c>
      <c r="AO146" s="76" t="s">
        <v>366</v>
      </c>
      <c r="AP146" s="76" t="s">
        <v>379</v>
      </c>
      <c r="AQ146" s="76" t="s">
        <v>379</v>
      </c>
      <c r="AR146" s="76" t="s">
        <v>383</v>
      </c>
      <c r="AS146" s="76" t="s">
        <v>366</v>
      </c>
      <c r="AT146" s="76" t="s">
        <v>366</v>
      </c>
      <c r="AU146" s="77">
        <v>0</v>
      </c>
      <c r="AV146" s="76" t="s">
        <v>366</v>
      </c>
      <c r="AW146" s="76" t="s">
        <v>366</v>
      </c>
      <c r="AX146" s="76" t="s">
        <v>366</v>
      </c>
      <c r="AY146" s="76" t="s">
        <v>759</v>
      </c>
      <c r="AZ146" s="76" t="s">
        <v>760</v>
      </c>
      <c r="BA146" s="76" t="s">
        <v>232</v>
      </c>
      <c r="BB146" s="76" t="s">
        <v>379</v>
      </c>
      <c r="BC146" s="76" t="s">
        <v>382</v>
      </c>
      <c r="BD146" s="76" t="s">
        <v>761</v>
      </c>
      <c r="BE146" s="76" t="s">
        <v>382</v>
      </c>
      <c r="BF146" s="76" t="s">
        <v>387</v>
      </c>
      <c r="BG146" s="76" t="s">
        <v>387</v>
      </c>
      <c r="BH146" s="76" t="s">
        <v>240</v>
      </c>
      <c r="BI146" s="76" t="s">
        <v>234</v>
      </c>
      <c r="BJ146" s="76" t="s">
        <v>234</v>
      </c>
      <c r="BK146" s="76" t="s">
        <v>234</v>
      </c>
      <c r="BL146" s="76" t="s">
        <v>234</v>
      </c>
      <c r="BM146" s="76" t="s">
        <v>399</v>
      </c>
      <c r="BN146" s="76" t="s">
        <v>399</v>
      </c>
      <c r="BO146" s="76" t="s">
        <v>399</v>
      </c>
      <c r="BP146" s="76" t="s">
        <v>366</v>
      </c>
      <c r="BQ146" s="76" t="s">
        <v>366</v>
      </c>
      <c r="BR146" s="76" t="s">
        <v>366</v>
      </c>
      <c r="BS146" s="76" t="s">
        <v>388</v>
      </c>
      <c r="BT146" s="76" t="s">
        <v>382</v>
      </c>
      <c r="BU146" s="76" t="s">
        <v>388</v>
      </c>
      <c r="BV146" s="76" t="s">
        <v>382</v>
      </c>
      <c r="BW146" s="76" t="s">
        <v>523</v>
      </c>
      <c r="BX146" s="76" t="s">
        <v>382</v>
      </c>
      <c r="BY146" s="77">
        <v>1</v>
      </c>
      <c r="BZ146" s="77">
        <v>999111</v>
      </c>
      <c r="CA146" s="77">
        <v>0</v>
      </c>
      <c r="CB146" s="77">
        <v>10</v>
      </c>
      <c r="CC146" s="77">
        <v>15</v>
      </c>
      <c r="CD146" s="76" t="s">
        <v>977</v>
      </c>
      <c r="CE146" s="102">
        <v>45082.3918055556</v>
      </c>
      <c r="CF146" s="75" t="s">
        <v>389</v>
      </c>
      <c r="CG146" s="103">
        <v>45082.38959</v>
      </c>
      <c r="CH146" s="104">
        <v>0.389583333333333</v>
      </c>
      <c r="CI146" s="75" t="s">
        <v>389</v>
      </c>
      <c r="CJ146" s="76" t="s">
        <v>390</v>
      </c>
      <c r="CK146" s="76" t="s">
        <v>234</v>
      </c>
      <c r="CL146" s="76" t="s">
        <v>234</v>
      </c>
      <c r="CM146" s="76" t="s">
        <v>225</v>
      </c>
      <c r="CN146" s="76" t="s">
        <v>225</v>
      </c>
      <c r="CO146" s="76" t="s">
        <v>225</v>
      </c>
      <c r="CP146" s="76" t="s">
        <v>225</v>
      </c>
      <c r="CQ146" s="76" t="s">
        <v>978</v>
      </c>
      <c r="CR146" s="76" t="s">
        <v>225</v>
      </c>
      <c r="CS146" s="76" t="s">
        <v>225</v>
      </c>
      <c r="CT146" s="76" t="s">
        <v>225</v>
      </c>
      <c r="CU146" s="76" t="s">
        <v>234</v>
      </c>
      <c r="CV146" s="76" t="s">
        <v>225</v>
      </c>
      <c r="CW146" s="76" t="s">
        <v>234</v>
      </c>
      <c r="CX146" s="76" t="s">
        <v>234</v>
      </c>
      <c r="CY146" s="76" t="s">
        <v>225</v>
      </c>
      <c r="CZ146" s="76" t="s">
        <v>234</v>
      </c>
      <c r="DA146" s="76" t="s">
        <v>234</v>
      </c>
      <c r="DB146" s="76" t="s">
        <v>225</v>
      </c>
      <c r="DC146" s="76" t="s">
        <v>234</v>
      </c>
      <c r="DD146" s="76" t="s">
        <v>234</v>
      </c>
      <c r="DE146" s="76" t="s">
        <v>234</v>
      </c>
      <c r="DF146" s="76" t="s">
        <v>234</v>
      </c>
      <c r="DG146" s="76" t="s">
        <v>225</v>
      </c>
      <c r="DH146" s="76" t="s">
        <v>234</v>
      </c>
      <c r="DI146" s="76" t="s">
        <v>225</v>
      </c>
      <c r="DJ146" s="76" t="s">
        <v>225</v>
      </c>
      <c r="DK146" s="76" t="s">
        <v>225</v>
      </c>
      <c r="DL146" s="76" t="s">
        <v>382</v>
      </c>
      <c r="DM146" s="76" t="s">
        <v>382</v>
      </c>
      <c r="DN146" s="76" t="s">
        <v>382</v>
      </c>
      <c r="DO146" s="103">
        <v>45082.3990447917</v>
      </c>
      <c r="DP146" s="103">
        <v>45082.38959</v>
      </c>
      <c r="DQ146" s="76" t="s">
        <v>762</v>
      </c>
      <c r="DR146"/>
    </row>
    <row r="147" s="41" customFormat="1" spans="1:122">
      <c r="A147" s="43" t="s">
        <v>442</v>
      </c>
      <c r="B147" s="45">
        <v>44874</v>
      </c>
      <c r="C147" s="45">
        <v>44874</v>
      </c>
      <c r="D147" s="46" t="s">
        <v>1069</v>
      </c>
      <c r="E147" s="46" t="s">
        <v>366</v>
      </c>
      <c r="F147" s="46" t="s">
        <v>367</v>
      </c>
      <c r="G147" s="46" t="s">
        <v>401</v>
      </c>
      <c r="H147" s="47">
        <v>1</v>
      </c>
      <c r="I147" s="47">
        <v>0</v>
      </c>
      <c r="J147" s="46" t="s">
        <v>234</v>
      </c>
      <c r="K147" s="46" t="s">
        <v>369</v>
      </c>
      <c r="L147" s="46" t="s">
        <v>369</v>
      </c>
      <c r="M147" s="45">
        <v>44874</v>
      </c>
      <c r="N147" s="46" t="s">
        <v>1070</v>
      </c>
      <c r="O147" s="46" t="s">
        <v>366</v>
      </c>
      <c r="P147" s="47">
        <v>0</v>
      </c>
      <c r="Q147" s="46" t="s">
        <v>748</v>
      </c>
      <c r="R147" s="46" t="s">
        <v>749</v>
      </c>
      <c r="S147" s="47">
        <v>11</v>
      </c>
      <c r="T147" s="46" t="s">
        <v>750</v>
      </c>
      <c r="U147" s="47">
        <v>1</v>
      </c>
      <c r="V147" s="46" t="s">
        <v>401</v>
      </c>
      <c r="W147" s="46" t="s">
        <v>374</v>
      </c>
      <c r="X147" s="46" t="s">
        <v>234</v>
      </c>
      <c r="Y147" s="46" t="s">
        <v>375</v>
      </c>
      <c r="Z147" s="46" t="s">
        <v>376</v>
      </c>
      <c r="AA147" s="46" t="s">
        <v>377</v>
      </c>
      <c r="AB147" s="46" t="s">
        <v>402</v>
      </c>
      <c r="AC147" s="47">
        <v>9000</v>
      </c>
      <c r="AD147" s="46" t="s">
        <v>379</v>
      </c>
      <c r="AE147" s="62">
        <v>44875.204849537</v>
      </c>
      <c r="AF147" s="46" t="s">
        <v>403</v>
      </c>
      <c r="AG147" s="46" t="s">
        <v>381</v>
      </c>
      <c r="AH147" s="46" t="s">
        <v>212</v>
      </c>
      <c r="AI147" s="46" t="s">
        <v>213</v>
      </c>
      <c r="AJ147" s="46" t="s">
        <v>404</v>
      </c>
      <c r="AK147" s="46" t="s">
        <v>366</v>
      </c>
      <c r="AL147" s="46" t="s">
        <v>382</v>
      </c>
      <c r="AM147" s="46" t="s">
        <v>366</v>
      </c>
      <c r="AN147" s="46" t="s">
        <v>233</v>
      </c>
      <c r="AO147" s="46" t="s">
        <v>366</v>
      </c>
      <c r="AP147" s="46" t="s">
        <v>379</v>
      </c>
      <c r="AQ147" s="46" t="s">
        <v>379</v>
      </c>
      <c r="AR147" s="46" t="s">
        <v>383</v>
      </c>
      <c r="AS147" s="46" t="s">
        <v>366</v>
      </c>
      <c r="AT147" s="46" t="s">
        <v>366</v>
      </c>
      <c r="AU147" s="47">
        <v>0</v>
      </c>
      <c r="AV147" s="46" t="s">
        <v>366</v>
      </c>
      <c r="AW147" s="46" t="s">
        <v>366</v>
      </c>
      <c r="AX147" s="46" t="s">
        <v>366</v>
      </c>
      <c r="AY147" s="46" t="s">
        <v>759</v>
      </c>
      <c r="AZ147" s="46" t="s">
        <v>760</v>
      </c>
      <c r="BA147" s="46" t="s">
        <v>232</v>
      </c>
      <c r="BB147" s="46" t="s">
        <v>379</v>
      </c>
      <c r="BC147" s="46" t="s">
        <v>382</v>
      </c>
      <c r="BD147" s="46" t="s">
        <v>761</v>
      </c>
      <c r="BE147" s="46" t="s">
        <v>382</v>
      </c>
      <c r="BF147" s="46" t="s">
        <v>387</v>
      </c>
      <c r="BG147" s="46" t="s">
        <v>387</v>
      </c>
      <c r="BH147" s="46" t="s">
        <v>240</v>
      </c>
      <c r="BI147" s="46" t="s">
        <v>234</v>
      </c>
      <c r="BJ147" s="46" t="s">
        <v>234</v>
      </c>
      <c r="BK147" s="46" t="s">
        <v>234</v>
      </c>
      <c r="BL147" s="46" t="s">
        <v>234</v>
      </c>
      <c r="BM147" s="46" t="s">
        <v>399</v>
      </c>
      <c r="BN147" s="46" t="s">
        <v>399</v>
      </c>
      <c r="BO147" s="46" t="s">
        <v>399</v>
      </c>
      <c r="BP147" s="46" t="s">
        <v>366</v>
      </c>
      <c r="BQ147" s="46" t="s">
        <v>366</v>
      </c>
      <c r="BR147" s="46" t="s">
        <v>366</v>
      </c>
      <c r="BS147" s="46" t="s">
        <v>388</v>
      </c>
      <c r="BT147" s="46" t="s">
        <v>382</v>
      </c>
      <c r="BU147" s="46" t="s">
        <v>388</v>
      </c>
      <c r="BV147" s="46" t="s">
        <v>382</v>
      </c>
      <c r="BW147" s="46" t="s">
        <v>523</v>
      </c>
      <c r="BX147" s="46" t="s">
        <v>382</v>
      </c>
      <c r="BY147" s="47">
        <v>17</v>
      </c>
      <c r="BZ147" s="47">
        <v>999111</v>
      </c>
      <c r="CA147" s="47">
        <v>0</v>
      </c>
      <c r="CB147" s="47">
        <v>41</v>
      </c>
      <c r="CC147" s="47">
        <v>8</v>
      </c>
      <c r="CD147" s="46" t="s">
        <v>219</v>
      </c>
      <c r="CE147" s="62">
        <v>45084.5236689815</v>
      </c>
      <c r="CF147" s="45" t="s">
        <v>389</v>
      </c>
      <c r="CG147" s="66">
        <v>45084.5207141667</v>
      </c>
      <c r="CH147" s="67">
        <v>0.520706018518518</v>
      </c>
      <c r="CI147" s="45" t="s">
        <v>389</v>
      </c>
      <c r="CJ147" s="46" t="s">
        <v>390</v>
      </c>
      <c r="CK147" s="46" t="s">
        <v>234</v>
      </c>
      <c r="CL147" s="46" t="s">
        <v>234</v>
      </c>
      <c r="CM147" s="46" t="s">
        <v>225</v>
      </c>
      <c r="CN147" s="46" t="s">
        <v>225</v>
      </c>
      <c r="CO147" s="46" t="s">
        <v>366</v>
      </c>
      <c r="CP147" s="46" t="s">
        <v>225</v>
      </c>
      <c r="CQ147" s="46" t="s">
        <v>391</v>
      </c>
      <c r="CR147" s="46" t="s">
        <v>225</v>
      </c>
      <c r="CS147" s="46" t="s">
        <v>225</v>
      </c>
      <c r="CT147" s="46" t="s">
        <v>234</v>
      </c>
      <c r="CU147" s="46" t="s">
        <v>234</v>
      </c>
      <c r="CV147" s="46" t="s">
        <v>225</v>
      </c>
      <c r="CW147" s="46" t="s">
        <v>234</v>
      </c>
      <c r="CX147" s="46" t="s">
        <v>234</v>
      </c>
      <c r="CY147" s="46" t="s">
        <v>225</v>
      </c>
      <c r="CZ147" s="46" t="s">
        <v>234</v>
      </c>
      <c r="DA147" s="46" t="s">
        <v>234</v>
      </c>
      <c r="DB147" s="46" t="s">
        <v>225</v>
      </c>
      <c r="DC147" s="46" t="s">
        <v>234</v>
      </c>
      <c r="DD147" s="46" t="s">
        <v>234</v>
      </c>
      <c r="DE147" s="46" t="s">
        <v>234</v>
      </c>
      <c r="DF147" s="46" t="s">
        <v>234</v>
      </c>
      <c r="DG147" s="46" t="s">
        <v>225</v>
      </c>
      <c r="DH147" s="46" t="s">
        <v>234</v>
      </c>
      <c r="DI147" s="46" t="s">
        <v>225</v>
      </c>
      <c r="DJ147" s="46" t="s">
        <v>225</v>
      </c>
      <c r="DK147" s="46" t="s">
        <v>225</v>
      </c>
      <c r="DL147" s="46" t="s">
        <v>382</v>
      </c>
      <c r="DM147" s="46" t="s">
        <v>382</v>
      </c>
      <c r="DN147" s="46" t="s">
        <v>382</v>
      </c>
      <c r="DO147" s="66">
        <v>45084.5207141667</v>
      </c>
      <c r="DP147" s="66">
        <v>45084.5207141667</v>
      </c>
      <c r="DQ147" s="46" t="s">
        <v>762</v>
      </c>
      <c r="DR147"/>
    </row>
    <row r="148" s="41" customFormat="1" spans="1:121">
      <c r="A148" s="43"/>
      <c r="B148" s="61" t="str">
        <f t="shared" ref="B148:BM148" si="12">IF(B146&lt;&gt;B147,"差異あり","")</f>
        <v/>
      </c>
      <c r="C148" s="61" t="str">
        <f t="shared" si="12"/>
        <v/>
      </c>
      <c r="D148" s="61" t="str">
        <f t="shared" si="12"/>
        <v/>
      </c>
      <c r="E148" s="61" t="str">
        <f t="shared" si="12"/>
        <v/>
      </c>
      <c r="F148" s="61" t="str">
        <f t="shared" si="12"/>
        <v/>
      </c>
      <c r="G148" s="61" t="str">
        <f t="shared" si="12"/>
        <v/>
      </c>
      <c r="H148" s="61" t="str">
        <f t="shared" si="12"/>
        <v/>
      </c>
      <c r="I148" s="61" t="str">
        <f t="shared" si="12"/>
        <v/>
      </c>
      <c r="J148" s="61" t="str">
        <f t="shared" si="12"/>
        <v/>
      </c>
      <c r="K148" s="61" t="str">
        <f t="shared" si="12"/>
        <v/>
      </c>
      <c r="L148" s="61" t="str">
        <f t="shared" si="12"/>
        <v/>
      </c>
      <c r="M148" s="61" t="str">
        <f t="shared" si="12"/>
        <v/>
      </c>
      <c r="N148" s="61" t="str">
        <f t="shared" si="12"/>
        <v/>
      </c>
      <c r="O148" s="61" t="str">
        <f t="shared" si="12"/>
        <v/>
      </c>
      <c r="P148" s="61" t="str">
        <f t="shared" si="12"/>
        <v/>
      </c>
      <c r="Q148" s="61" t="str">
        <f t="shared" si="12"/>
        <v/>
      </c>
      <c r="R148" s="61" t="str">
        <f t="shared" si="12"/>
        <v/>
      </c>
      <c r="S148" s="61" t="str">
        <f t="shared" si="12"/>
        <v/>
      </c>
      <c r="T148" s="61" t="str">
        <f t="shared" si="12"/>
        <v/>
      </c>
      <c r="U148" s="61" t="str">
        <f t="shared" si="12"/>
        <v/>
      </c>
      <c r="V148" s="61" t="str">
        <f t="shared" si="12"/>
        <v/>
      </c>
      <c r="W148" s="61" t="str">
        <f t="shared" si="12"/>
        <v/>
      </c>
      <c r="X148" s="61" t="str">
        <f t="shared" si="12"/>
        <v/>
      </c>
      <c r="Y148" s="61" t="str">
        <f t="shared" si="12"/>
        <v/>
      </c>
      <c r="Z148" s="61" t="str">
        <f t="shared" si="12"/>
        <v/>
      </c>
      <c r="AA148" s="61" t="str">
        <f t="shared" si="12"/>
        <v/>
      </c>
      <c r="AB148" s="61" t="str">
        <f t="shared" si="12"/>
        <v/>
      </c>
      <c r="AC148" s="61" t="str">
        <f t="shared" si="12"/>
        <v/>
      </c>
      <c r="AD148" s="61" t="str">
        <f t="shared" si="12"/>
        <v/>
      </c>
      <c r="AE148" s="61" t="str">
        <f t="shared" si="12"/>
        <v/>
      </c>
      <c r="AF148" s="61" t="str">
        <f t="shared" si="12"/>
        <v/>
      </c>
      <c r="AG148" s="61" t="str">
        <f t="shared" si="12"/>
        <v/>
      </c>
      <c r="AH148" s="61" t="str">
        <f t="shared" si="12"/>
        <v/>
      </c>
      <c r="AI148" s="61" t="str">
        <f t="shared" si="12"/>
        <v/>
      </c>
      <c r="AJ148" s="61" t="str">
        <f t="shared" si="12"/>
        <v/>
      </c>
      <c r="AK148" s="61" t="str">
        <f t="shared" si="12"/>
        <v/>
      </c>
      <c r="AL148" s="61" t="str">
        <f t="shared" si="12"/>
        <v/>
      </c>
      <c r="AM148" s="61" t="str">
        <f t="shared" si="12"/>
        <v/>
      </c>
      <c r="AN148" s="61" t="str">
        <f t="shared" si="12"/>
        <v/>
      </c>
      <c r="AO148" s="61" t="str">
        <f t="shared" si="12"/>
        <v/>
      </c>
      <c r="AP148" s="61" t="str">
        <f t="shared" si="12"/>
        <v/>
      </c>
      <c r="AQ148" s="61" t="str">
        <f t="shared" si="12"/>
        <v/>
      </c>
      <c r="AR148" s="61" t="str">
        <f t="shared" si="12"/>
        <v/>
      </c>
      <c r="AS148" s="61" t="str">
        <f t="shared" si="12"/>
        <v/>
      </c>
      <c r="AT148" s="61" t="str">
        <f t="shared" si="12"/>
        <v/>
      </c>
      <c r="AU148" s="61" t="str">
        <f t="shared" si="12"/>
        <v/>
      </c>
      <c r="AV148" s="61" t="str">
        <f t="shared" si="12"/>
        <v/>
      </c>
      <c r="AW148" s="61" t="str">
        <f t="shared" si="12"/>
        <v/>
      </c>
      <c r="AX148" s="61" t="str">
        <f t="shared" si="12"/>
        <v/>
      </c>
      <c r="AY148" s="61" t="str">
        <f t="shared" si="12"/>
        <v/>
      </c>
      <c r="AZ148" s="61" t="str">
        <f t="shared" si="12"/>
        <v/>
      </c>
      <c r="BA148" s="61" t="str">
        <f t="shared" si="12"/>
        <v/>
      </c>
      <c r="BB148" s="61" t="str">
        <f t="shared" si="12"/>
        <v/>
      </c>
      <c r="BC148" s="61" t="str">
        <f t="shared" si="12"/>
        <v/>
      </c>
      <c r="BD148" s="61" t="str">
        <f t="shared" si="12"/>
        <v/>
      </c>
      <c r="BE148" s="61" t="str">
        <f t="shared" si="12"/>
        <v/>
      </c>
      <c r="BF148" s="61" t="str">
        <f t="shared" si="12"/>
        <v/>
      </c>
      <c r="BG148" s="61" t="str">
        <f t="shared" si="12"/>
        <v/>
      </c>
      <c r="BH148" s="61" t="str">
        <f t="shared" si="12"/>
        <v/>
      </c>
      <c r="BI148" s="61" t="str">
        <f t="shared" si="12"/>
        <v/>
      </c>
      <c r="BJ148" s="61" t="str">
        <f t="shared" si="12"/>
        <v/>
      </c>
      <c r="BK148" s="61" t="str">
        <f t="shared" si="12"/>
        <v/>
      </c>
      <c r="BL148" s="61" t="str">
        <f t="shared" si="12"/>
        <v/>
      </c>
      <c r="BM148" s="61" t="str">
        <f t="shared" si="12"/>
        <v/>
      </c>
      <c r="BN148" s="61" t="str">
        <f t="shared" ref="BN148:DQ148" si="13">IF(BN146&lt;&gt;BN147,"差異あり","")</f>
        <v/>
      </c>
      <c r="BO148" s="61" t="str">
        <f t="shared" si="13"/>
        <v/>
      </c>
      <c r="BP148" s="61" t="str">
        <f t="shared" si="13"/>
        <v/>
      </c>
      <c r="BQ148" s="61" t="str">
        <f t="shared" si="13"/>
        <v/>
      </c>
      <c r="BR148" s="61" t="str">
        <f t="shared" si="13"/>
        <v/>
      </c>
      <c r="BS148" s="61" t="str">
        <f t="shared" si="13"/>
        <v/>
      </c>
      <c r="BT148" s="61" t="str">
        <f t="shared" si="13"/>
        <v/>
      </c>
      <c r="BU148" s="61" t="str">
        <f t="shared" si="13"/>
        <v/>
      </c>
      <c r="BV148" s="61" t="str">
        <f t="shared" si="13"/>
        <v/>
      </c>
      <c r="BW148" s="61" t="str">
        <f t="shared" si="13"/>
        <v/>
      </c>
      <c r="BX148" s="61" t="str">
        <f t="shared" si="13"/>
        <v/>
      </c>
      <c r="BY148" s="61" t="str">
        <f t="shared" si="13"/>
        <v>差異あり</v>
      </c>
      <c r="BZ148" s="61" t="str">
        <f t="shared" si="13"/>
        <v/>
      </c>
      <c r="CA148" s="61" t="str">
        <f t="shared" si="13"/>
        <v/>
      </c>
      <c r="CB148" s="61" t="str">
        <f t="shared" si="13"/>
        <v>差異あり</v>
      </c>
      <c r="CC148" s="61" t="str">
        <f t="shared" si="13"/>
        <v>差異あり</v>
      </c>
      <c r="CD148" s="61" t="str">
        <f t="shared" si="13"/>
        <v>差異あり</v>
      </c>
      <c r="CE148" s="61" t="str">
        <f t="shared" si="13"/>
        <v>差異あり</v>
      </c>
      <c r="CF148" s="61" t="str">
        <f t="shared" si="13"/>
        <v/>
      </c>
      <c r="CG148" s="61" t="str">
        <f t="shared" si="13"/>
        <v>差異あり</v>
      </c>
      <c r="CH148" s="61" t="str">
        <f t="shared" si="13"/>
        <v>差異あり</v>
      </c>
      <c r="CI148" s="61" t="str">
        <f t="shared" si="13"/>
        <v/>
      </c>
      <c r="CJ148" s="61" t="str">
        <f t="shared" si="13"/>
        <v/>
      </c>
      <c r="CK148" s="61" t="str">
        <f t="shared" si="13"/>
        <v/>
      </c>
      <c r="CL148" s="61" t="str">
        <f t="shared" si="13"/>
        <v/>
      </c>
      <c r="CM148" s="61" t="str">
        <f t="shared" si="13"/>
        <v/>
      </c>
      <c r="CN148" s="61" t="str">
        <f t="shared" si="13"/>
        <v/>
      </c>
      <c r="CO148" s="61" t="str">
        <f t="shared" si="13"/>
        <v>差異あり</v>
      </c>
      <c r="CP148" s="61" t="str">
        <f t="shared" si="13"/>
        <v/>
      </c>
      <c r="CQ148" s="61" t="str">
        <f t="shared" si="13"/>
        <v>差異あり</v>
      </c>
      <c r="CR148" s="61" t="str">
        <f t="shared" si="13"/>
        <v/>
      </c>
      <c r="CS148" s="61" t="str">
        <f t="shared" si="13"/>
        <v/>
      </c>
      <c r="CT148" s="61" t="str">
        <f t="shared" si="13"/>
        <v>差異あり</v>
      </c>
      <c r="CU148" s="61" t="str">
        <f t="shared" si="13"/>
        <v/>
      </c>
      <c r="CV148" s="61" t="str">
        <f t="shared" si="13"/>
        <v/>
      </c>
      <c r="CW148" s="61" t="str">
        <f t="shared" si="13"/>
        <v/>
      </c>
      <c r="CX148" s="61" t="str">
        <f t="shared" si="13"/>
        <v/>
      </c>
      <c r="CY148" s="61" t="str">
        <f t="shared" si="13"/>
        <v/>
      </c>
      <c r="CZ148" s="61" t="str">
        <f t="shared" si="13"/>
        <v/>
      </c>
      <c r="DA148" s="61" t="str">
        <f t="shared" si="13"/>
        <v/>
      </c>
      <c r="DB148" s="61" t="str">
        <f t="shared" si="13"/>
        <v/>
      </c>
      <c r="DC148" s="61" t="str">
        <f t="shared" si="13"/>
        <v/>
      </c>
      <c r="DD148" s="61" t="str">
        <f t="shared" si="13"/>
        <v/>
      </c>
      <c r="DE148" s="61" t="str">
        <f t="shared" si="13"/>
        <v/>
      </c>
      <c r="DF148" s="61" t="str">
        <f t="shared" si="13"/>
        <v/>
      </c>
      <c r="DG148" s="61" t="str">
        <f t="shared" si="13"/>
        <v/>
      </c>
      <c r="DH148" s="61" t="str">
        <f t="shared" si="13"/>
        <v/>
      </c>
      <c r="DI148" s="61" t="str">
        <f t="shared" si="13"/>
        <v/>
      </c>
      <c r="DJ148" s="61" t="str">
        <f t="shared" si="13"/>
        <v/>
      </c>
      <c r="DK148" s="61" t="str">
        <f t="shared" si="13"/>
        <v/>
      </c>
      <c r="DL148" s="61" t="str">
        <f t="shared" si="13"/>
        <v/>
      </c>
      <c r="DM148" s="61" t="str">
        <f t="shared" si="13"/>
        <v/>
      </c>
      <c r="DN148" s="61" t="str">
        <f t="shared" si="13"/>
        <v/>
      </c>
      <c r="DO148" s="61" t="str">
        <f t="shared" si="13"/>
        <v>差異あり</v>
      </c>
      <c r="DP148" s="61" t="str">
        <f t="shared" si="13"/>
        <v>差異あり</v>
      </c>
      <c r="DQ148" s="61" t="str">
        <f t="shared" si="13"/>
        <v/>
      </c>
    </row>
    <row r="149" s="41" customFormat="1" spans="1:122">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c r="CS149" s="4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row>
    <row r="150" s="41" customFormat="1" spans="1:122">
      <c r="A150" s="43"/>
      <c r="B150" s="41" t="s">
        <v>439</v>
      </c>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43"/>
      <c r="DA150" s="43"/>
      <c r="DB150" s="43"/>
      <c r="DC150" s="43"/>
      <c r="DD150" s="43"/>
      <c r="DE150" s="43"/>
      <c r="DF150" s="43"/>
      <c r="DG150" s="43"/>
      <c r="DH150" s="43"/>
      <c r="DI150" s="43"/>
      <c r="DJ150" s="43"/>
      <c r="DK150" s="43"/>
      <c r="DL150" s="43"/>
      <c r="DM150" s="43"/>
      <c r="DN150" s="43"/>
      <c r="DO150" s="43"/>
      <c r="DP150" s="43"/>
      <c r="DQ150" s="43"/>
      <c r="DR150" s="43"/>
    </row>
    <row r="151" s="41" customFormat="1" ht="27" spans="1:122">
      <c r="A151" s="43"/>
      <c r="B151" s="60" t="s">
        <v>249</v>
      </c>
      <c r="C151" s="60" t="s">
        <v>250</v>
      </c>
      <c r="D151" s="60" t="s">
        <v>251</v>
      </c>
      <c r="E151" s="60" t="s">
        <v>252</v>
      </c>
      <c r="F151" s="60" t="s">
        <v>253</v>
      </c>
      <c r="G151" s="60" t="s">
        <v>156</v>
      </c>
      <c r="H151" s="60" t="s">
        <v>254</v>
      </c>
      <c r="I151" s="60" t="s">
        <v>255</v>
      </c>
      <c r="J151" s="60" t="s">
        <v>256</v>
      </c>
      <c r="K151" s="60" t="s">
        <v>257</v>
      </c>
      <c r="L151" s="60" t="s">
        <v>258</v>
      </c>
      <c r="M151" s="60" t="s">
        <v>259</v>
      </c>
      <c r="N151" s="60" t="s">
        <v>260</v>
      </c>
      <c r="O151" s="60" t="s">
        <v>261</v>
      </c>
      <c r="P151" s="60" t="s">
        <v>262</v>
      </c>
      <c r="Q151" s="60" t="s">
        <v>263</v>
      </c>
      <c r="R151" s="60" t="s">
        <v>264</v>
      </c>
      <c r="S151" s="60" t="s">
        <v>265</v>
      </c>
      <c r="T151" s="60" t="s">
        <v>266</v>
      </c>
      <c r="U151" s="60" t="s">
        <v>267</v>
      </c>
      <c r="V151" s="60" t="s">
        <v>268</v>
      </c>
      <c r="W151" s="60" t="s">
        <v>269</v>
      </c>
      <c r="X151" s="60" t="s">
        <v>270</v>
      </c>
      <c r="Y151" s="60" t="s">
        <v>271</v>
      </c>
      <c r="Z151" s="60" t="s">
        <v>272</v>
      </c>
      <c r="AA151" s="60" t="s">
        <v>273</v>
      </c>
      <c r="AB151" s="60" t="s">
        <v>274</v>
      </c>
      <c r="AC151" s="60" t="s">
        <v>275</v>
      </c>
      <c r="AD151" s="60" t="s">
        <v>276</v>
      </c>
      <c r="AE151" s="60" t="s">
        <v>277</v>
      </c>
      <c r="AF151" s="60" t="s">
        <v>278</v>
      </c>
      <c r="AG151" s="60" t="s">
        <v>279</v>
      </c>
      <c r="AH151" s="60" t="s">
        <v>159</v>
      </c>
      <c r="AI151" s="60" t="s">
        <v>280</v>
      </c>
      <c r="AJ151" s="60" t="s">
        <v>157</v>
      </c>
      <c r="AK151" s="60" t="s">
        <v>281</v>
      </c>
      <c r="AL151" s="60" t="s">
        <v>282</v>
      </c>
      <c r="AM151" s="60" t="s">
        <v>283</v>
      </c>
      <c r="AN151" s="60" t="s">
        <v>284</v>
      </c>
      <c r="AO151" s="60" t="s">
        <v>285</v>
      </c>
      <c r="AP151" s="60" t="s">
        <v>286</v>
      </c>
      <c r="AQ151" s="60" t="s">
        <v>287</v>
      </c>
      <c r="AR151" s="60" t="s">
        <v>288</v>
      </c>
      <c r="AS151" s="60" t="s">
        <v>289</v>
      </c>
      <c r="AT151" s="60" t="s">
        <v>290</v>
      </c>
      <c r="AU151" s="60" t="s">
        <v>291</v>
      </c>
      <c r="AV151" s="60" t="s">
        <v>292</v>
      </c>
      <c r="AW151" s="60" t="s">
        <v>293</v>
      </c>
      <c r="AX151" s="60" t="s">
        <v>294</v>
      </c>
      <c r="AY151" s="60" t="s">
        <v>295</v>
      </c>
      <c r="AZ151" s="60" t="s">
        <v>296</v>
      </c>
      <c r="BA151" s="60" t="s">
        <v>297</v>
      </c>
      <c r="BB151" s="60" t="s">
        <v>298</v>
      </c>
      <c r="BC151" s="60" t="s">
        <v>299</v>
      </c>
      <c r="BD151" s="60" t="s">
        <v>300</v>
      </c>
      <c r="BE151" s="60" t="s">
        <v>301</v>
      </c>
      <c r="BF151" s="60" t="s">
        <v>302</v>
      </c>
      <c r="BG151" s="60" t="s">
        <v>303</v>
      </c>
      <c r="BH151" s="60" t="s">
        <v>304</v>
      </c>
      <c r="BI151" s="60" t="s">
        <v>305</v>
      </c>
      <c r="BJ151" s="60" t="s">
        <v>306</v>
      </c>
      <c r="BK151" s="60" t="s">
        <v>307</v>
      </c>
      <c r="BL151" s="60" t="s">
        <v>308</v>
      </c>
      <c r="BM151" s="60" t="s">
        <v>309</v>
      </c>
      <c r="BN151" s="60" t="s">
        <v>310</v>
      </c>
      <c r="BO151" s="60" t="s">
        <v>311</v>
      </c>
      <c r="BP151" s="60" t="s">
        <v>312</v>
      </c>
      <c r="BQ151" s="60" t="s">
        <v>313</v>
      </c>
      <c r="BR151" s="60" t="s">
        <v>314</v>
      </c>
      <c r="BS151" s="60" t="s">
        <v>315</v>
      </c>
      <c r="BT151" s="60" t="s">
        <v>316</v>
      </c>
      <c r="BU151" s="60" t="s">
        <v>317</v>
      </c>
      <c r="BV151" s="60" t="s">
        <v>318</v>
      </c>
      <c r="BW151" s="60" t="s">
        <v>319</v>
      </c>
      <c r="BX151" s="60" t="s">
        <v>320</v>
      </c>
      <c r="BY151" s="60" t="s">
        <v>321</v>
      </c>
      <c r="BZ151" s="60" t="s">
        <v>322</v>
      </c>
      <c r="CA151" s="60" t="s">
        <v>323</v>
      </c>
      <c r="CB151" s="60" t="s">
        <v>324</v>
      </c>
      <c r="CC151" s="60" t="s">
        <v>325</v>
      </c>
      <c r="CD151" s="60" t="s">
        <v>326</v>
      </c>
      <c r="CE151" s="60" t="s">
        <v>327</v>
      </c>
      <c r="CF151" s="60" t="s">
        <v>328</v>
      </c>
      <c r="CG151" s="60" t="s">
        <v>329</v>
      </c>
      <c r="CH151" s="60" t="s">
        <v>330</v>
      </c>
      <c r="CI151" s="60" t="s">
        <v>331</v>
      </c>
      <c r="CJ151" s="60" t="s">
        <v>332</v>
      </c>
      <c r="CK151" s="60" t="s">
        <v>333</v>
      </c>
      <c r="CL151" s="60" t="s">
        <v>334</v>
      </c>
      <c r="CM151" s="60" t="s">
        <v>335</v>
      </c>
      <c r="CN151" s="60" t="s">
        <v>336</v>
      </c>
      <c r="CO151" s="60" t="s">
        <v>337</v>
      </c>
      <c r="CP151" s="60" t="s">
        <v>338</v>
      </c>
      <c r="CQ151" s="60" t="s">
        <v>339</v>
      </c>
      <c r="CR151" s="60" t="s">
        <v>340</v>
      </c>
      <c r="CS151" s="60" t="s">
        <v>341</v>
      </c>
      <c r="CT151" s="60" t="s">
        <v>342</v>
      </c>
      <c r="CU151" s="60" t="s">
        <v>343</v>
      </c>
      <c r="CV151" s="60" t="s">
        <v>344</v>
      </c>
      <c r="CW151" s="60" t="s">
        <v>345</v>
      </c>
      <c r="CX151" s="60" t="s">
        <v>346</v>
      </c>
      <c r="CY151" s="60" t="s">
        <v>347</v>
      </c>
      <c r="CZ151" s="60" t="s">
        <v>348</v>
      </c>
      <c r="DA151" s="60" t="s">
        <v>349</v>
      </c>
      <c r="DB151" s="60" t="s">
        <v>350</v>
      </c>
      <c r="DC151" s="60" t="s">
        <v>351</v>
      </c>
      <c r="DD151" s="60" t="s">
        <v>352</v>
      </c>
      <c r="DE151" s="60" t="s">
        <v>353</v>
      </c>
      <c r="DF151" s="60" t="s">
        <v>354</v>
      </c>
      <c r="DG151" s="60" t="s">
        <v>355</v>
      </c>
      <c r="DH151" s="60" t="s">
        <v>356</v>
      </c>
      <c r="DI151" s="60" t="s">
        <v>357</v>
      </c>
      <c r="DJ151" s="60" t="s">
        <v>358</v>
      </c>
      <c r="DK151" s="60" t="s">
        <v>359</v>
      </c>
      <c r="DL151" s="60" t="s">
        <v>360</v>
      </c>
      <c r="DM151" s="60" t="s">
        <v>361</v>
      </c>
      <c r="DN151" s="60" t="s">
        <v>362</v>
      </c>
      <c r="DO151" s="60" t="s">
        <v>208</v>
      </c>
      <c r="DP151" s="60" t="s">
        <v>363</v>
      </c>
      <c r="DQ151" s="60" t="s">
        <v>364</v>
      </c>
      <c r="DR151"/>
    </row>
    <row r="152" s="41" customFormat="1" spans="1:122">
      <c r="A152" s="43" t="s">
        <v>441</v>
      </c>
      <c r="B152" s="75">
        <v>44874</v>
      </c>
      <c r="C152" s="75">
        <v>44874</v>
      </c>
      <c r="D152" s="76" t="s">
        <v>1069</v>
      </c>
      <c r="E152" s="76" t="s">
        <v>366</v>
      </c>
      <c r="F152" s="76" t="s">
        <v>367</v>
      </c>
      <c r="G152" s="76" t="s">
        <v>239</v>
      </c>
      <c r="H152" s="77">
        <v>1</v>
      </c>
      <c r="I152" s="77">
        <v>0</v>
      </c>
      <c r="J152" s="76" t="s">
        <v>234</v>
      </c>
      <c r="K152" s="76" t="s">
        <v>369</v>
      </c>
      <c r="L152" s="76" t="s">
        <v>369</v>
      </c>
      <c r="M152" s="75">
        <v>44874</v>
      </c>
      <c r="N152" s="76" t="s">
        <v>1070</v>
      </c>
      <c r="O152" s="76" t="s">
        <v>366</v>
      </c>
      <c r="P152" s="77">
        <v>0</v>
      </c>
      <c r="Q152" s="76" t="s">
        <v>748</v>
      </c>
      <c r="R152" s="76" t="s">
        <v>749</v>
      </c>
      <c r="S152" s="77">
        <v>11</v>
      </c>
      <c r="T152" s="76" t="s">
        <v>750</v>
      </c>
      <c r="U152" s="77">
        <v>1</v>
      </c>
      <c r="V152" s="76" t="s">
        <v>239</v>
      </c>
      <c r="W152" s="76" t="s">
        <v>374</v>
      </c>
      <c r="X152" s="76" t="s">
        <v>234</v>
      </c>
      <c r="Y152" s="76" t="s">
        <v>375</v>
      </c>
      <c r="Z152" s="76" t="s">
        <v>376</v>
      </c>
      <c r="AA152" s="76" t="s">
        <v>377</v>
      </c>
      <c r="AB152" s="76" t="s">
        <v>409</v>
      </c>
      <c r="AC152" s="77">
        <v>9000</v>
      </c>
      <c r="AD152" s="76" t="s">
        <v>379</v>
      </c>
      <c r="AE152" s="102">
        <v>44875.204849537</v>
      </c>
      <c r="AF152" s="76" t="s">
        <v>410</v>
      </c>
      <c r="AG152" s="76" t="s">
        <v>381</v>
      </c>
      <c r="AH152" s="76" t="s">
        <v>212</v>
      </c>
      <c r="AI152" s="76" t="s">
        <v>213</v>
      </c>
      <c r="AJ152" s="76" t="s">
        <v>210</v>
      </c>
      <c r="AK152" s="76" t="s">
        <v>366</v>
      </c>
      <c r="AL152" s="76" t="s">
        <v>382</v>
      </c>
      <c r="AM152" s="76" t="s">
        <v>366</v>
      </c>
      <c r="AN152" s="76" t="s">
        <v>233</v>
      </c>
      <c r="AO152" s="76" t="s">
        <v>366</v>
      </c>
      <c r="AP152" s="76" t="s">
        <v>379</v>
      </c>
      <c r="AQ152" s="76" t="s">
        <v>379</v>
      </c>
      <c r="AR152" s="76" t="s">
        <v>411</v>
      </c>
      <c r="AS152" s="76" t="s">
        <v>366</v>
      </c>
      <c r="AT152" s="76" t="s">
        <v>366</v>
      </c>
      <c r="AU152" s="77">
        <v>0</v>
      </c>
      <c r="AV152" s="76" t="s">
        <v>366</v>
      </c>
      <c r="AW152" s="76" t="s">
        <v>366</v>
      </c>
      <c r="AX152" s="76" t="s">
        <v>366</v>
      </c>
      <c r="AY152" s="76" t="s">
        <v>988</v>
      </c>
      <c r="AZ152" s="76" t="s">
        <v>989</v>
      </c>
      <c r="BA152" s="76" t="s">
        <v>990</v>
      </c>
      <c r="BB152" s="76" t="s">
        <v>388</v>
      </c>
      <c r="BC152" s="76" t="s">
        <v>382</v>
      </c>
      <c r="BD152" s="76" t="s">
        <v>991</v>
      </c>
      <c r="BE152" s="76" t="s">
        <v>382</v>
      </c>
      <c r="BF152" s="76" t="s">
        <v>387</v>
      </c>
      <c r="BG152" s="76" t="s">
        <v>387</v>
      </c>
      <c r="BH152" s="76" t="s">
        <v>240</v>
      </c>
      <c r="BI152" s="76" t="s">
        <v>234</v>
      </c>
      <c r="BJ152" s="76" t="s">
        <v>234</v>
      </c>
      <c r="BK152" s="76" t="s">
        <v>234</v>
      </c>
      <c r="BL152" s="76" t="s">
        <v>234</v>
      </c>
      <c r="BM152" s="76" t="s">
        <v>366</v>
      </c>
      <c r="BN152" s="76" t="s">
        <v>366</v>
      </c>
      <c r="BO152" s="76" t="s">
        <v>366</v>
      </c>
      <c r="BP152" s="76" t="s">
        <v>366</v>
      </c>
      <c r="BQ152" s="76" t="s">
        <v>366</v>
      </c>
      <c r="BR152" s="76" t="s">
        <v>366</v>
      </c>
      <c r="BS152" s="76" t="s">
        <v>388</v>
      </c>
      <c r="BT152" s="76" t="s">
        <v>382</v>
      </c>
      <c r="BU152" s="76" t="s">
        <v>388</v>
      </c>
      <c r="BV152" s="76" t="s">
        <v>382</v>
      </c>
      <c r="BW152" s="76" t="s">
        <v>523</v>
      </c>
      <c r="BX152" s="76" t="s">
        <v>382</v>
      </c>
      <c r="BY152" s="77">
        <v>1</v>
      </c>
      <c r="BZ152" s="77">
        <v>999111</v>
      </c>
      <c r="CA152" s="77">
        <v>0</v>
      </c>
      <c r="CB152" s="77">
        <v>18</v>
      </c>
      <c r="CC152" s="77">
        <v>7</v>
      </c>
      <c r="CD152" s="76" t="s">
        <v>977</v>
      </c>
      <c r="CE152" s="102">
        <v>45082.3918055556</v>
      </c>
      <c r="CF152" s="75" t="s">
        <v>389</v>
      </c>
      <c r="CG152" s="103">
        <v>45082.3895900116</v>
      </c>
      <c r="CH152" s="104">
        <v>0.389583333333333</v>
      </c>
      <c r="CI152" s="75" t="s">
        <v>389</v>
      </c>
      <c r="CJ152" s="76" t="s">
        <v>390</v>
      </c>
      <c r="CK152" s="76" t="s">
        <v>234</v>
      </c>
      <c r="CL152" s="76" t="s">
        <v>234</v>
      </c>
      <c r="CM152" s="76" t="s">
        <v>225</v>
      </c>
      <c r="CN152" s="76" t="s">
        <v>225</v>
      </c>
      <c r="CO152" s="76" t="s">
        <v>225</v>
      </c>
      <c r="CP152" s="76" t="s">
        <v>225</v>
      </c>
      <c r="CQ152" s="76" t="s">
        <v>978</v>
      </c>
      <c r="CR152" s="76" t="s">
        <v>225</v>
      </c>
      <c r="CS152" s="76" t="s">
        <v>234</v>
      </c>
      <c r="CT152" s="76" t="s">
        <v>225</v>
      </c>
      <c r="CU152" s="76" t="s">
        <v>234</v>
      </c>
      <c r="CV152" s="76" t="s">
        <v>225</v>
      </c>
      <c r="CW152" s="76" t="s">
        <v>234</v>
      </c>
      <c r="CX152" s="76" t="s">
        <v>234</v>
      </c>
      <c r="CY152" s="76" t="s">
        <v>234</v>
      </c>
      <c r="CZ152" s="76" t="s">
        <v>234</v>
      </c>
      <c r="DA152" s="76" t="s">
        <v>234</v>
      </c>
      <c r="DB152" s="76" t="s">
        <v>225</v>
      </c>
      <c r="DC152" s="76" t="s">
        <v>234</v>
      </c>
      <c r="DD152" s="76" t="s">
        <v>234</v>
      </c>
      <c r="DE152" s="76" t="s">
        <v>234</v>
      </c>
      <c r="DF152" s="76" t="s">
        <v>234</v>
      </c>
      <c r="DG152" s="76" t="s">
        <v>225</v>
      </c>
      <c r="DH152" s="76" t="s">
        <v>234</v>
      </c>
      <c r="DI152" s="76" t="s">
        <v>225</v>
      </c>
      <c r="DJ152" s="76" t="s">
        <v>225</v>
      </c>
      <c r="DK152" s="76" t="s">
        <v>225</v>
      </c>
      <c r="DL152" s="76" t="s">
        <v>382</v>
      </c>
      <c r="DM152" s="76" t="s">
        <v>382</v>
      </c>
      <c r="DN152" s="76" t="s">
        <v>382</v>
      </c>
      <c r="DO152" s="103">
        <v>45082.3990453935</v>
      </c>
      <c r="DP152" s="103">
        <v>45082.3895900116</v>
      </c>
      <c r="DQ152" s="76" t="s">
        <v>992</v>
      </c>
      <c r="DR152"/>
    </row>
    <row r="153" s="41" customFormat="1" spans="1:122">
      <c r="A153" s="43" t="s">
        <v>442</v>
      </c>
      <c r="B153" s="45">
        <v>44874</v>
      </c>
      <c r="C153" s="45">
        <v>44874</v>
      </c>
      <c r="D153" s="46" t="s">
        <v>1069</v>
      </c>
      <c r="E153" s="46" t="s">
        <v>366</v>
      </c>
      <c r="F153" s="46" t="s">
        <v>367</v>
      </c>
      <c r="G153" s="46" t="s">
        <v>239</v>
      </c>
      <c r="H153" s="47">
        <v>1</v>
      </c>
      <c r="I153" s="47">
        <v>0</v>
      </c>
      <c r="J153" s="46" t="s">
        <v>234</v>
      </c>
      <c r="K153" s="46" t="s">
        <v>369</v>
      </c>
      <c r="L153" s="46" t="s">
        <v>369</v>
      </c>
      <c r="M153" s="45">
        <v>44874</v>
      </c>
      <c r="N153" s="46" t="s">
        <v>1070</v>
      </c>
      <c r="O153" s="46" t="s">
        <v>366</v>
      </c>
      <c r="P153" s="47">
        <v>0</v>
      </c>
      <c r="Q153" s="46" t="s">
        <v>748</v>
      </c>
      <c r="R153" s="46" t="s">
        <v>749</v>
      </c>
      <c r="S153" s="47">
        <v>11</v>
      </c>
      <c r="T153" s="46" t="s">
        <v>750</v>
      </c>
      <c r="U153" s="47">
        <v>1</v>
      </c>
      <c r="V153" s="46" t="s">
        <v>239</v>
      </c>
      <c r="W153" s="46" t="s">
        <v>374</v>
      </c>
      <c r="X153" s="46" t="s">
        <v>234</v>
      </c>
      <c r="Y153" s="46" t="s">
        <v>375</v>
      </c>
      <c r="Z153" s="46" t="s">
        <v>376</v>
      </c>
      <c r="AA153" s="46" t="s">
        <v>377</v>
      </c>
      <c r="AB153" s="46" t="s">
        <v>409</v>
      </c>
      <c r="AC153" s="47">
        <v>9000</v>
      </c>
      <c r="AD153" s="46" t="s">
        <v>379</v>
      </c>
      <c r="AE153" s="62">
        <v>44875.204849537</v>
      </c>
      <c r="AF153" s="46" t="s">
        <v>410</v>
      </c>
      <c r="AG153" s="46" t="s">
        <v>381</v>
      </c>
      <c r="AH153" s="46" t="s">
        <v>212</v>
      </c>
      <c r="AI153" s="46" t="s">
        <v>213</v>
      </c>
      <c r="AJ153" s="46" t="s">
        <v>210</v>
      </c>
      <c r="AK153" s="46" t="s">
        <v>366</v>
      </c>
      <c r="AL153" s="46" t="s">
        <v>382</v>
      </c>
      <c r="AM153" s="46" t="s">
        <v>366</v>
      </c>
      <c r="AN153" s="46" t="s">
        <v>233</v>
      </c>
      <c r="AO153" s="46" t="s">
        <v>366</v>
      </c>
      <c r="AP153" s="46" t="s">
        <v>379</v>
      </c>
      <c r="AQ153" s="46" t="s">
        <v>379</v>
      </c>
      <c r="AR153" s="46" t="s">
        <v>411</v>
      </c>
      <c r="AS153" s="46" t="s">
        <v>366</v>
      </c>
      <c r="AT153" s="46" t="s">
        <v>366</v>
      </c>
      <c r="AU153" s="47">
        <v>0</v>
      </c>
      <c r="AV153" s="46" t="s">
        <v>366</v>
      </c>
      <c r="AW153" s="46" t="s">
        <v>366</v>
      </c>
      <c r="AX153" s="46" t="s">
        <v>366</v>
      </c>
      <c r="AY153" s="46" t="s">
        <v>1002</v>
      </c>
      <c r="AZ153" s="46" t="s">
        <v>989</v>
      </c>
      <c r="BA153" s="46" t="s">
        <v>990</v>
      </c>
      <c r="BB153" s="46" t="s">
        <v>388</v>
      </c>
      <c r="BC153" s="46" t="s">
        <v>382</v>
      </c>
      <c r="BD153" s="46" t="s">
        <v>991</v>
      </c>
      <c r="BE153" s="46" t="s">
        <v>382</v>
      </c>
      <c r="BF153" s="46" t="s">
        <v>387</v>
      </c>
      <c r="BG153" s="46" t="s">
        <v>387</v>
      </c>
      <c r="BH153" s="46" t="s">
        <v>240</v>
      </c>
      <c r="BI153" s="46" t="s">
        <v>234</v>
      </c>
      <c r="BJ153" s="46" t="s">
        <v>234</v>
      </c>
      <c r="BK153" s="46" t="s">
        <v>234</v>
      </c>
      <c r="BL153" s="46" t="s">
        <v>234</v>
      </c>
      <c r="BM153" s="46" t="s">
        <v>366</v>
      </c>
      <c r="BN153" s="46" t="s">
        <v>366</v>
      </c>
      <c r="BO153" s="46" t="s">
        <v>366</v>
      </c>
      <c r="BP153" s="46" t="s">
        <v>366</v>
      </c>
      <c r="BQ153" s="46" t="s">
        <v>366</v>
      </c>
      <c r="BR153" s="46" t="s">
        <v>366</v>
      </c>
      <c r="BS153" s="46" t="s">
        <v>388</v>
      </c>
      <c r="BT153" s="46" t="s">
        <v>382</v>
      </c>
      <c r="BU153" s="46" t="s">
        <v>388</v>
      </c>
      <c r="BV153" s="46" t="s">
        <v>382</v>
      </c>
      <c r="BW153" s="46" t="s">
        <v>523</v>
      </c>
      <c r="BX153" s="46" t="s">
        <v>382</v>
      </c>
      <c r="BY153" s="47">
        <v>17</v>
      </c>
      <c r="BZ153" s="47">
        <v>999111</v>
      </c>
      <c r="CA153" s="47">
        <v>0</v>
      </c>
      <c r="CB153" s="47">
        <v>39</v>
      </c>
      <c r="CC153" s="47">
        <v>13</v>
      </c>
      <c r="CD153" s="46" t="s">
        <v>219</v>
      </c>
      <c r="CE153" s="62">
        <v>45084.5236689815</v>
      </c>
      <c r="CF153" s="45" t="s">
        <v>389</v>
      </c>
      <c r="CG153" s="66">
        <v>45084.5207141782</v>
      </c>
      <c r="CH153" s="67">
        <v>0.520706018518518</v>
      </c>
      <c r="CI153" s="45" t="s">
        <v>389</v>
      </c>
      <c r="CJ153" s="46" t="s">
        <v>390</v>
      </c>
      <c r="CK153" s="46" t="s">
        <v>234</v>
      </c>
      <c r="CL153" s="46" t="s">
        <v>234</v>
      </c>
      <c r="CM153" s="46" t="s">
        <v>225</v>
      </c>
      <c r="CN153" s="46" t="s">
        <v>225</v>
      </c>
      <c r="CO153" s="46" t="s">
        <v>366</v>
      </c>
      <c r="CP153" s="46" t="s">
        <v>225</v>
      </c>
      <c r="CQ153" s="46" t="s">
        <v>391</v>
      </c>
      <c r="CR153" s="46" t="s">
        <v>225</v>
      </c>
      <c r="CS153" s="46" t="s">
        <v>234</v>
      </c>
      <c r="CT153" s="46" t="s">
        <v>234</v>
      </c>
      <c r="CU153" s="46" t="s">
        <v>234</v>
      </c>
      <c r="CV153" s="46" t="s">
        <v>225</v>
      </c>
      <c r="CW153" s="46" t="s">
        <v>234</v>
      </c>
      <c r="CX153" s="46" t="s">
        <v>234</v>
      </c>
      <c r="CY153" s="46" t="s">
        <v>234</v>
      </c>
      <c r="CZ153" s="46" t="s">
        <v>234</v>
      </c>
      <c r="DA153" s="46" t="s">
        <v>234</v>
      </c>
      <c r="DB153" s="46" t="s">
        <v>225</v>
      </c>
      <c r="DC153" s="46" t="s">
        <v>234</v>
      </c>
      <c r="DD153" s="46" t="s">
        <v>234</v>
      </c>
      <c r="DE153" s="46" t="s">
        <v>234</v>
      </c>
      <c r="DF153" s="46" t="s">
        <v>234</v>
      </c>
      <c r="DG153" s="46" t="s">
        <v>225</v>
      </c>
      <c r="DH153" s="46" t="s">
        <v>234</v>
      </c>
      <c r="DI153" s="46" t="s">
        <v>225</v>
      </c>
      <c r="DJ153" s="46" t="s">
        <v>225</v>
      </c>
      <c r="DK153" s="46" t="s">
        <v>225</v>
      </c>
      <c r="DL153" s="46" t="s">
        <v>382</v>
      </c>
      <c r="DM153" s="46" t="s">
        <v>382</v>
      </c>
      <c r="DN153" s="46" t="s">
        <v>382</v>
      </c>
      <c r="DO153" s="66">
        <v>45084.5207141782</v>
      </c>
      <c r="DP153" s="66">
        <v>45084.5207141782</v>
      </c>
      <c r="DQ153" s="46" t="s">
        <v>992</v>
      </c>
      <c r="DR153"/>
    </row>
    <row r="154" s="41" customFormat="1" spans="1:121">
      <c r="A154" s="43"/>
      <c r="B154" s="61" t="str">
        <f t="shared" ref="B154:BM154" si="14">IF(B152&lt;&gt;B153,"差異あり","")</f>
        <v/>
      </c>
      <c r="C154" s="61" t="str">
        <f t="shared" si="14"/>
        <v/>
      </c>
      <c r="D154" s="61" t="str">
        <f t="shared" si="14"/>
        <v/>
      </c>
      <c r="E154" s="61" t="str">
        <f t="shared" si="14"/>
        <v/>
      </c>
      <c r="F154" s="61" t="str">
        <f t="shared" si="14"/>
        <v/>
      </c>
      <c r="G154" s="61" t="str">
        <f t="shared" si="14"/>
        <v/>
      </c>
      <c r="H154" s="61" t="str">
        <f t="shared" si="14"/>
        <v/>
      </c>
      <c r="I154" s="61" t="str">
        <f t="shared" si="14"/>
        <v/>
      </c>
      <c r="J154" s="61" t="str">
        <f t="shared" si="14"/>
        <v/>
      </c>
      <c r="K154" s="61" t="str">
        <f t="shared" si="14"/>
        <v/>
      </c>
      <c r="L154" s="61" t="str">
        <f t="shared" si="14"/>
        <v/>
      </c>
      <c r="M154" s="61" t="str">
        <f t="shared" si="14"/>
        <v/>
      </c>
      <c r="N154" s="61" t="str">
        <f t="shared" si="14"/>
        <v/>
      </c>
      <c r="O154" s="61" t="str">
        <f t="shared" si="14"/>
        <v/>
      </c>
      <c r="P154" s="61" t="str">
        <f t="shared" si="14"/>
        <v/>
      </c>
      <c r="Q154" s="61" t="str">
        <f t="shared" si="14"/>
        <v/>
      </c>
      <c r="R154" s="61" t="str">
        <f t="shared" si="14"/>
        <v/>
      </c>
      <c r="S154" s="61" t="str">
        <f t="shared" si="14"/>
        <v/>
      </c>
      <c r="T154" s="61" t="str">
        <f t="shared" si="14"/>
        <v/>
      </c>
      <c r="U154" s="61" t="str">
        <f t="shared" si="14"/>
        <v/>
      </c>
      <c r="V154" s="61" t="str">
        <f t="shared" si="14"/>
        <v/>
      </c>
      <c r="W154" s="61" t="str">
        <f t="shared" si="14"/>
        <v/>
      </c>
      <c r="X154" s="61" t="str">
        <f t="shared" si="14"/>
        <v/>
      </c>
      <c r="Y154" s="61" t="str">
        <f t="shared" si="14"/>
        <v/>
      </c>
      <c r="Z154" s="61" t="str">
        <f t="shared" si="14"/>
        <v/>
      </c>
      <c r="AA154" s="61" t="str">
        <f t="shared" si="14"/>
        <v/>
      </c>
      <c r="AB154" s="61" t="str">
        <f t="shared" si="14"/>
        <v/>
      </c>
      <c r="AC154" s="61" t="str">
        <f t="shared" si="14"/>
        <v/>
      </c>
      <c r="AD154" s="61" t="str">
        <f t="shared" si="14"/>
        <v/>
      </c>
      <c r="AE154" s="61" t="str">
        <f t="shared" si="14"/>
        <v/>
      </c>
      <c r="AF154" s="61" t="str">
        <f t="shared" si="14"/>
        <v/>
      </c>
      <c r="AG154" s="61" t="str">
        <f t="shared" si="14"/>
        <v/>
      </c>
      <c r="AH154" s="61" t="str">
        <f t="shared" si="14"/>
        <v/>
      </c>
      <c r="AI154" s="61" t="str">
        <f t="shared" si="14"/>
        <v/>
      </c>
      <c r="AJ154" s="61" t="str">
        <f t="shared" si="14"/>
        <v/>
      </c>
      <c r="AK154" s="61" t="str">
        <f t="shared" si="14"/>
        <v/>
      </c>
      <c r="AL154" s="61" t="str">
        <f t="shared" si="14"/>
        <v/>
      </c>
      <c r="AM154" s="61" t="str">
        <f t="shared" si="14"/>
        <v/>
      </c>
      <c r="AN154" s="61" t="str">
        <f t="shared" si="14"/>
        <v/>
      </c>
      <c r="AO154" s="61" t="str">
        <f t="shared" si="14"/>
        <v/>
      </c>
      <c r="AP154" s="61" t="str">
        <f t="shared" si="14"/>
        <v/>
      </c>
      <c r="AQ154" s="61" t="str">
        <f t="shared" si="14"/>
        <v/>
      </c>
      <c r="AR154" s="61" t="str">
        <f t="shared" si="14"/>
        <v/>
      </c>
      <c r="AS154" s="61" t="str">
        <f t="shared" si="14"/>
        <v/>
      </c>
      <c r="AT154" s="61" t="str">
        <f t="shared" si="14"/>
        <v/>
      </c>
      <c r="AU154" s="61" t="str">
        <f t="shared" si="14"/>
        <v/>
      </c>
      <c r="AV154" s="61" t="str">
        <f t="shared" si="14"/>
        <v/>
      </c>
      <c r="AW154" s="61" t="str">
        <f t="shared" si="14"/>
        <v/>
      </c>
      <c r="AX154" s="61" t="str">
        <f t="shared" si="14"/>
        <v/>
      </c>
      <c r="AY154" s="61" t="str">
        <f t="shared" si="14"/>
        <v>差異あり</v>
      </c>
      <c r="AZ154" s="61" t="str">
        <f t="shared" si="14"/>
        <v/>
      </c>
      <c r="BA154" s="61" t="str">
        <f t="shared" si="14"/>
        <v/>
      </c>
      <c r="BB154" s="61" t="str">
        <f t="shared" si="14"/>
        <v/>
      </c>
      <c r="BC154" s="61" t="str">
        <f t="shared" si="14"/>
        <v/>
      </c>
      <c r="BD154" s="61" t="str">
        <f t="shared" si="14"/>
        <v/>
      </c>
      <c r="BE154" s="61" t="str">
        <f t="shared" si="14"/>
        <v/>
      </c>
      <c r="BF154" s="61" t="str">
        <f t="shared" si="14"/>
        <v/>
      </c>
      <c r="BG154" s="61" t="str">
        <f t="shared" si="14"/>
        <v/>
      </c>
      <c r="BH154" s="61" t="str">
        <f t="shared" si="14"/>
        <v/>
      </c>
      <c r="BI154" s="61" t="str">
        <f t="shared" si="14"/>
        <v/>
      </c>
      <c r="BJ154" s="61" t="str">
        <f t="shared" si="14"/>
        <v/>
      </c>
      <c r="BK154" s="61" t="str">
        <f t="shared" si="14"/>
        <v/>
      </c>
      <c r="BL154" s="61" t="str">
        <f t="shared" si="14"/>
        <v/>
      </c>
      <c r="BM154" s="61" t="str">
        <f t="shared" si="14"/>
        <v/>
      </c>
      <c r="BN154" s="61" t="str">
        <f t="shared" ref="BN154:DQ154" si="15">IF(BN152&lt;&gt;BN153,"差異あり","")</f>
        <v/>
      </c>
      <c r="BO154" s="61" t="str">
        <f t="shared" si="15"/>
        <v/>
      </c>
      <c r="BP154" s="61" t="str">
        <f t="shared" si="15"/>
        <v/>
      </c>
      <c r="BQ154" s="61" t="str">
        <f t="shared" si="15"/>
        <v/>
      </c>
      <c r="BR154" s="61" t="str">
        <f t="shared" si="15"/>
        <v/>
      </c>
      <c r="BS154" s="61" t="str">
        <f t="shared" si="15"/>
        <v/>
      </c>
      <c r="BT154" s="61" t="str">
        <f t="shared" si="15"/>
        <v/>
      </c>
      <c r="BU154" s="61" t="str">
        <f t="shared" si="15"/>
        <v/>
      </c>
      <c r="BV154" s="61" t="str">
        <f t="shared" si="15"/>
        <v/>
      </c>
      <c r="BW154" s="61" t="str">
        <f t="shared" si="15"/>
        <v/>
      </c>
      <c r="BX154" s="61" t="str">
        <f t="shared" si="15"/>
        <v/>
      </c>
      <c r="BY154" s="61" t="str">
        <f t="shared" si="15"/>
        <v>差異あり</v>
      </c>
      <c r="BZ154" s="61" t="str">
        <f t="shared" si="15"/>
        <v/>
      </c>
      <c r="CA154" s="61" t="str">
        <f t="shared" si="15"/>
        <v/>
      </c>
      <c r="CB154" s="61" t="str">
        <f t="shared" si="15"/>
        <v>差異あり</v>
      </c>
      <c r="CC154" s="61" t="str">
        <f t="shared" si="15"/>
        <v>差異あり</v>
      </c>
      <c r="CD154" s="61" t="str">
        <f t="shared" si="15"/>
        <v>差異あり</v>
      </c>
      <c r="CE154" s="61" t="str">
        <f t="shared" si="15"/>
        <v>差異あり</v>
      </c>
      <c r="CF154" s="61" t="str">
        <f t="shared" si="15"/>
        <v/>
      </c>
      <c r="CG154" s="61" t="str">
        <f t="shared" si="15"/>
        <v>差異あり</v>
      </c>
      <c r="CH154" s="61" t="str">
        <f t="shared" si="15"/>
        <v>差異あり</v>
      </c>
      <c r="CI154" s="61" t="str">
        <f t="shared" si="15"/>
        <v/>
      </c>
      <c r="CJ154" s="61" t="str">
        <f t="shared" si="15"/>
        <v/>
      </c>
      <c r="CK154" s="61" t="str">
        <f t="shared" si="15"/>
        <v/>
      </c>
      <c r="CL154" s="61" t="str">
        <f t="shared" si="15"/>
        <v/>
      </c>
      <c r="CM154" s="61" t="str">
        <f t="shared" si="15"/>
        <v/>
      </c>
      <c r="CN154" s="61" t="str">
        <f t="shared" si="15"/>
        <v/>
      </c>
      <c r="CO154" s="61" t="str">
        <f t="shared" si="15"/>
        <v>差異あり</v>
      </c>
      <c r="CP154" s="61" t="str">
        <f t="shared" si="15"/>
        <v/>
      </c>
      <c r="CQ154" s="61" t="str">
        <f t="shared" si="15"/>
        <v>差異あり</v>
      </c>
      <c r="CR154" s="61" t="str">
        <f t="shared" si="15"/>
        <v/>
      </c>
      <c r="CS154" s="61" t="str">
        <f t="shared" si="15"/>
        <v/>
      </c>
      <c r="CT154" s="61" t="str">
        <f t="shared" si="15"/>
        <v>差異あり</v>
      </c>
      <c r="CU154" s="61" t="str">
        <f t="shared" si="15"/>
        <v/>
      </c>
      <c r="CV154" s="61" t="str">
        <f t="shared" si="15"/>
        <v/>
      </c>
      <c r="CW154" s="61" t="str">
        <f t="shared" si="15"/>
        <v/>
      </c>
      <c r="CX154" s="61" t="str">
        <f t="shared" si="15"/>
        <v/>
      </c>
      <c r="CY154" s="61" t="str">
        <f t="shared" si="15"/>
        <v/>
      </c>
      <c r="CZ154" s="61" t="str">
        <f t="shared" si="15"/>
        <v/>
      </c>
      <c r="DA154" s="61" t="str">
        <f t="shared" si="15"/>
        <v/>
      </c>
      <c r="DB154" s="61" t="str">
        <f t="shared" si="15"/>
        <v/>
      </c>
      <c r="DC154" s="61" t="str">
        <f t="shared" si="15"/>
        <v/>
      </c>
      <c r="DD154" s="61" t="str">
        <f t="shared" si="15"/>
        <v/>
      </c>
      <c r="DE154" s="61" t="str">
        <f t="shared" si="15"/>
        <v/>
      </c>
      <c r="DF154" s="61" t="str">
        <f t="shared" si="15"/>
        <v/>
      </c>
      <c r="DG154" s="61" t="str">
        <f t="shared" si="15"/>
        <v/>
      </c>
      <c r="DH154" s="61" t="str">
        <f t="shared" si="15"/>
        <v/>
      </c>
      <c r="DI154" s="61" t="str">
        <f t="shared" si="15"/>
        <v/>
      </c>
      <c r="DJ154" s="61" t="str">
        <f t="shared" si="15"/>
        <v/>
      </c>
      <c r="DK154" s="61" t="str">
        <f t="shared" si="15"/>
        <v/>
      </c>
      <c r="DL154" s="61" t="str">
        <f t="shared" si="15"/>
        <v/>
      </c>
      <c r="DM154" s="61" t="str">
        <f t="shared" si="15"/>
        <v/>
      </c>
      <c r="DN154" s="61" t="str">
        <f t="shared" si="15"/>
        <v/>
      </c>
      <c r="DO154" s="61" t="str">
        <f t="shared" si="15"/>
        <v>差異あり</v>
      </c>
      <c r="DP154" s="61" t="str">
        <f t="shared" si="15"/>
        <v>差異あり</v>
      </c>
      <c r="DQ154" s="61" t="str">
        <f t="shared" si="15"/>
        <v/>
      </c>
    </row>
    <row r="155" s="41" customFormat="1" spans="1:122">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row>
    <row r="156" s="41" customFormat="1" spans="1:122">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c r="BU156" s="43"/>
      <c r="BV156" s="43"/>
      <c r="BW156" s="43"/>
      <c r="BX156" s="43"/>
      <c r="BY156" s="43"/>
      <c r="BZ156" s="43"/>
      <c r="CA156" s="43"/>
      <c r="CB156" s="43"/>
      <c r="CC156" s="43"/>
      <c r="CD156" s="43"/>
      <c r="CE156" s="43"/>
      <c r="CF156" s="43"/>
      <c r="CG156" s="43"/>
      <c r="CH156" s="43"/>
      <c r="CI156" s="43"/>
      <c r="CJ156" s="43"/>
      <c r="CK156" s="43"/>
      <c r="CL156" s="43"/>
      <c r="CM156" s="43"/>
      <c r="CN156" s="43"/>
      <c r="CO156" s="43"/>
      <c r="CP156" s="43"/>
      <c r="CQ156" s="43"/>
      <c r="CR156" s="43"/>
      <c r="CS156" s="43"/>
      <c r="CT156" s="43"/>
      <c r="CU156" s="43"/>
      <c r="CV156" s="43"/>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ht="30.75" spans="1:122">
      <c r="A157" s="23" t="s">
        <v>1088</v>
      </c>
      <c r="B157" s="78"/>
      <c r="C157" s="40"/>
      <c r="D157" s="40"/>
      <c r="E157" s="40"/>
      <c r="F157" s="40"/>
      <c r="G157" s="40"/>
      <c r="H157" s="40"/>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ht="12" customHeight="1" spans="1:122">
      <c r="A158" s="23"/>
      <c r="B158" s="78"/>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spans="1:122">
      <c r="A159" s="78"/>
      <c r="B159" s="78" t="s">
        <v>444</v>
      </c>
      <c r="C159" s="40"/>
      <c r="D159" s="40"/>
      <c r="E159" s="40"/>
      <c r="F159" s="40"/>
      <c r="G159" s="40"/>
      <c r="H159" s="40"/>
      <c r="CW159" s="43"/>
      <c r="CX159" s="43"/>
      <c r="CY159" s="43"/>
      <c r="CZ159" s="43"/>
      <c r="DA159" s="43"/>
      <c r="DB159" s="43"/>
      <c r="DC159" s="43"/>
      <c r="DD159" s="43"/>
      <c r="DE159" s="43"/>
      <c r="DF159" s="43"/>
      <c r="DG159" s="43"/>
      <c r="DH159" s="43"/>
      <c r="DI159" s="43"/>
      <c r="DJ159" s="43"/>
      <c r="DK159" s="43"/>
      <c r="DL159" s="43"/>
      <c r="DM159" s="43"/>
      <c r="DN159" s="43"/>
      <c r="DO159" s="43"/>
      <c r="DP159" s="43"/>
      <c r="DQ159" s="43"/>
      <c r="DR159" s="43"/>
    </row>
    <row r="160" s="41" customFormat="1"/>
    <row r="161" s="41" customFormat="1" spans="1:15">
      <c r="A161" s="41" t="s">
        <v>445</v>
      </c>
      <c r="B161" s="41" t="s">
        <v>1089</v>
      </c>
      <c r="J161" s="41" t="s">
        <v>1090</v>
      </c>
      <c r="O161" s="41" t="s">
        <v>448</v>
      </c>
    </row>
    <row r="162" s="41" customFormat="1" spans="1:15">
      <c r="A162" s="79">
        <v>1</v>
      </c>
      <c r="B162" s="80" t="s">
        <v>1091</v>
      </c>
      <c r="C162" s="81"/>
      <c r="D162" s="81"/>
      <c r="E162" s="81"/>
      <c r="F162" s="81"/>
      <c r="G162" s="81"/>
      <c r="H162" s="81"/>
      <c r="I162" s="92"/>
      <c r="J162" s="93" t="s">
        <v>1091</v>
      </c>
      <c r="K162" s="81"/>
      <c r="L162" s="81"/>
      <c r="M162" s="81"/>
      <c r="N162" s="81"/>
      <c r="O162" s="94">
        <f t="shared" ref="O162:O165" si="16">MATCH(J162,$B$162:$B$165,0)</f>
        <v>1</v>
      </c>
    </row>
    <row r="163" s="41" customFormat="1" spans="1:15">
      <c r="A163" s="82">
        <v>2</v>
      </c>
      <c r="B163" s="83" t="s">
        <v>1092</v>
      </c>
      <c r="C163" s="84"/>
      <c r="D163" s="84"/>
      <c r="E163" s="84"/>
      <c r="F163" s="84"/>
      <c r="G163" s="84"/>
      <c r="H163" s="84"/>
      <c r="I163" s="95"/>
      <c r="J163" s="96" t="s">
        <v>1092</v>
      </c>
      <c r="K163" s="84"/>
      <c r="L163" s="84"/>
      <c r="M163" s="84"/>
      <c r="N163" s="84"/>
      <c r="O163" s="97">
        <f t="shared" si="16"/>
        <v>2</v>
      </c>
    </row>
    <row r="164" s="41" customFormat="1" spans="1:15">
      <c r="A164" s="82">
        <v>3</v>
      </c>
      <c r="B164" s="83" t="s">
        <v>1093</v>
      </c>
      <c r="C164" s="84"/>
      <c r="D164" s="84"/>
      <c r="E164" s="84"/>
      <c r="F164" s="84"/>
      <c r="G164" s="84"/>
      <c r="H164" s="84"/>
      <c r="I164" s="95"/>
      <c r="J164" s="96" t="s">
        <v>1093</v>
      </c>
      <c r="K164" s="84"/>
      <c r="L164" s="84"/>
      <c r="M164" s="84"/>
      <c r="N164" s="84"/>
      <c r="O164" s="97">
        <f t="shared" si="16"/>
        <v>3</v>
      </c>
    </row>
    <row r="165" s="41" customFormat="1" spans="1:15">
      <c r="A165" s="88">
        <v>4</v>
      </c>
      <c r="B165" s="89" t="s">
        <v>1094</v>
      </c>
      <c r="C165" s="108"/>
      <c r="D165" s="108"/>
      <c r="E165" s="108"/>
      <c r="F165" s="108"/>
      <c r="G165" s="108"/>
      <c r="H165" s="108"/>
      <c r="I165" s="109"/>
      <c r="J165" s="99" t="s">
        <v>1094</v>
      </c>
      <c r="K165" s="108"/>
      <c r="L165" s="108"/>
      <c r="M165" s="108"/>
      <c r="N165" s="108"/>
      <c r="O165" s="101">
        <f t="shared" si="16"/>
        <v>4</v>
      </c>
    </row>
    <row r="166" s="41" customFormat="1"/>
    <row r="167" spans="1:122">
      <c r="A167" s="51"/>
      <c r="B167" s="51"/>
      <c r="C167" s="52"/>
      <c r="D167" s="52"/>
      <c r="E167" s="52"/>
      <c r="F167" s="52"/>
      <c r="G167" s="53"/>
      <c r="H167" s="53"/>
      <c r="I167" s="52"/>
      <c r="J167" s="52"/>
      <c r="K167" s="52"/>
      <c r="L167" s="51"/>
      <c r="M167" s="52"/>
      <c r="N167" s="52"/>
      <c r="O167" s="53"/>
      <c r="P167" s="52"/>
      <c r="Q167" s="52"/>
      <c r="R167" s="53"/>
      <c r="S167" s="52"/>
      <c r="T167" s="53"/>
      <c r="U167" s="52"/>
      <c r="V167" s="52"/>
      <c r="W167" s="52"/>
      <c r="X167" s="52"/>
      <c r="Y167" s="52"/>
      <c r="Z167" s="52"/>
      <c r="AA167" s="52"/>
      <c r="AB167" s="53"/>
      <c r="AC167" s="52"/>
      <c r="AD167" s="64"/>
      <c r="AE167" s="52"/>
      <c r="AF167" s="52"/>
      <c r="AG167" s="52"/>
      <c r="AH167" s="52"/>
      <c r="AI167" s="52"/>
      <c r="AJ167" s="52"/>
      <c r="AK167" s="52"/>
      <c r="AL167" s="52"/>
      <c r="AM167" s="52"/>
      <c r="AN167" s="52"/>
      <c r="AO167" s="52"/>
      <c r="AP167" s="52"/>
      <c r="AQ167" s="52"/>
      <c r="AR167" s="52"/>
      <c r="AS167" s="52"/>
      <c r="AT167" s="53"/>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3"/>
      <c r="BY167" s="53"/>
      <c r="BZ167" s="53"/>
      <c r="CA167" s="53"/>
      <c r="CB167" s="53"/>
      <c r="CC167" s="52"/>
      <c r="CD167" s="64"/>
      <c r="CE167" s="51"/>
      <c r="CF167" s="70"/>
      <c r="CG167" s="71"/>
      <c r="CH167" s="51"/>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c r="DJ167" s="52"/>
      <c r="DK167" s="52"/>
      <c r="DL167" s="52"/>
      <c r="DM167" s="52"/>
      <c r="DN167" s="70"/>
      <c r="DO167" s="70"/>
      <c r="DP167" s="52"/>
      <c r="DQ167" s="74"/>
      <c r="DR167" s="74"/>
    </row>
    <row r="168" spans="1:122">
      <c r="A168" s="51"/>
      <c r="B168" s="51"/>
      <c r="C168" s="52"/>
      <c r="D168" s="52"/>
      <c r="E168" s="52"/>
      <c r="F168" s="52"/>
      <c r="G168" s="53"/>
      <c r="H168" s="53"/>
      <c r="I168" s="52"/>
      <c r="J168" s="52"/>
      <c r="K168" s="52"/>
      <c r="L168" s="51"/>
      <c r="M168" s="52"/>
      <c r="N168" s="52"/>
      <c r="O168" s="53"/>
      <c r="P168" s="52"/>
      <c r="Q168" s="52"/>
      <c r="R168" s="53"/>
      <c r="S168" s="52"/>
      <c r="T168" s="53"/>
      <c r="U168" s="52"/>
      <c r="V168" s="52"/>
      <c r="W168" s="52"/>
      <c r="X168" s="52"/>
      <c r="Y168" s="52"/>
      <c r="Z168" s="52"/>
      <c r="AA168" s="52"/>
      <c r="AB168" s="53"/>
      <c r="AC168" s="52"/>
      <c r="AD168" s="64"/>
      <c r="AE168" s="52"/>
      <c r="AF168" s="52"/>
      <c r="AG168" s="52"/>
      <c r="AH168" s="52"/>
      <c r="AI168" s="52"/>
      <c r="AJ168" s="52"/>
      <c r="AK168" s="52"/>
      <c r="AL168" s="52"/>
      <c r="AM168" s="52"/>
      <c r="AN168" s="52"/>
      <c r="AO168" s="52"/>
      <c r="AP168" s="52"/>
      <c r="AQ168" s="52"/>
      <c r="AR168" s="52"/>
      <c r="AS168" s="52"/>
      <c r="AT168" s="53"/>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3"/>
      <c r="BY168" s="53"/>
      <c r="BZ168" s="53"/>
      <c r="CA168" s="53"/>
      <c r="CB168" s="53"/>
      <c r="CC168" s="52"/>
      <c r="CD168" s="64"/>
      <c r="CE168" s="51"/>
      <c r="CF168" s="70"/>
      <c r="CG168" s="71"/>
      <c r="CH168" s="51"/>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c r="DJ168" s="52"/>
      <c r="DK168" s="52"/>
      <c r="DL168" s="52"/>
      <c r="DM168" s="52"/>
      <c r="DN168" s="70"/>
      <c r="DO168" s="70"/>
      <c r="DP168" s="52"/>
      <c r="DQ168" s="74"/>
      <c r="DR168" s="74"/>
    </row>
    <row r="169" spans="1:122">
      <c r="A169" s="51"/>
      <c r="B169" s="51"/>
      <c r="C169" s="52"/>
      <c r="D169" s="52"/>
      <c r="E169" s="52"/>
      <c r="F169" s="52"/>
      <c r="G169" s="53"/>
      <c r="H169" s="53"/>
      <c r="I169" s="52"/>
      <c r="J169" s="52"/>
      <c r="K169" s="52"/>
      <c r="L169" s="51"/>
      <c r="M169" s="52"/>
      <c r="N169" s="52"/>
      <c r="O169" s="53"/>
      <c r="P169" s="52"/>
      <c r="Q169" s="52"/>
      <c r="R169" s="53"/>
      <c r="S169" s="52"/>
      <c r="T169" s="53"/>
      <c r="U169" s="52"/>
      <c r="V169" s="52"/>
      <c r="W169" s="52"/>
      <c r="X169" s="52"/>
      <c r="Y169" s="52"/>
      <c r="Z169" s="52"/>
      <c r="AA169" s="52"/>
      <c r="AB169" s="53"/>
      <c r="AC169" s="52"/>
      <c r="AD169" s="64"/>
      <c r="AE169" s="52"/>
      <c r="AF169" s="52"/>
      <c r="AG169" s="52"/>
      <c r="AH169" s="52"/>
      <c r="AI169" s="52"/>
      <c r="AJ169" s="52"/>
      <c r="AK169" s="52"/>
      <c r="AL169" s="52"/>
      <c r="AM169" s="52"/>
      <c r="AN169" s="52"/>
      <c r="AO169" s="52"/>
      <c r="AP169" s="52"/>
      <c r="AQ169" s="52"/>
      <c r="AR169" s="52"/>
      <c r="AS169" s="52"/>
      <c r="AT169" s="53"/>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3"/>
      <c r="BY169" s="53"/>
      <c r="BZ169" s="53"/>
      <c r="CA169" s="53"/>
      <c r="CB169" s="53"/>
      <c r="CC169" s="52"/>
      <c r="CD169" s="64"/>
      <c r="CE169" s="51"/>
      <c r="CF169" s="70"/>
      <c r="CG169" s="71"/>
      <c r="CH169" s="51"/>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c r="DJ169" s="52"/>
      <c r="DK169" s="52"/>
      <c r="DL169" s="52"/>
      <c r="DM169" s="52"/>
      <c r="DN169" s="70"/>
      <c r="DO169" s="70"/>
      <c r="DP169" s="52"/>
      <c r="DQ169" s="74"/>
      <c r="DR169" s="74"/>
    </row>
    <row r="170" spans="1:122">
      <c r="A170" s="51"/>
      <c r="B170" s="51"/>
      <c r="C170" s="52"/>
      <c r="D170" s="52"/>
      <c r="E170" s="52"/>
      <c r="F170" s="52"/>
      <c r="G170" s="53"/>
      <c r="H170" s="53"/>
      <c r="I170" s="52"/>
      <c r="J170" s="52"/>
      <c r="K170" s="52"/>
      <c r="L170" s="51"/>
      <c r="M170" s="52"/>
      <c r="N170" s="52"/>
      <c r="O170" s="53"/>
      <c r="P170" s="52"/>
      <c r="Q170" s="52"/>
      <c r="R170" s="53"/>
      <c r="S170" s="52"/>
      <c r="T170" s="53"/>
      <c r="U170" s="52"/>
      <c r="V170" s="52"/>
      <c r="W170" s="52"/>
      <c r="X170" s="52"/>
      <c r="Y170" s="52"/>
      <c r="Z170" s="52"/>
      <c r="AA170" s="52"/>
      <c r="AB170" s="53"/>
      <c r="AC170" s="52"/>
      <c r="AD170" s="64"/>
      <c r="AE170" s="52"/>
      <c r="AF170" s="52"/>
      <c r="AG170" s="52"/>
      <c r="AH170" s="52"/>
      <c r="AI170" s="52"/>
      <c r="AJ170" s="52"/>
      <c r="AK170" s="52"/>
      <c r="AL170" s="52"/>
      <c r="AM170" s="52"/>
      <c r="AN170" s="52"/>
      <c r="AO170" s="52"/>
      <c r="AP170" s="52"/>
      <c r="AQ170" s="52"/>
      <c r="AR170" s="52"/>
      <c r="AS170" s="52"/>
      <c r="AT170" s="53"/>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3"/>
      <c r="BY170" s="53"/>
      <c r="BZ170" s="53"/>
      <c r="CA170" s="53"/>
      <c r="CB170" s="53"/>
      <c r="CC170" s="52"/>
      <c r="CD170" s="64"/>
      <c r="CE170" s="51"/>
      <c r="CF170" s="70"/>
      <c r="CG170" s="71"/>
      <c r="CH170" s="51"/>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c r="DJ170" s="52"/>
      <c r="DK170" s="52"/>
      <c r="DL170" s="52"/>
      <c r="DM170" s="52"/>
      <c r="DN170" s="70"/>
      <c r="DO170" s="70"/>
      <c r="DP170" s="52"/>
      <c r="DQ170" s="74"/>
      <c r="DR170" s="74"/>
    </row>
    <row r="171" spans="1:122">
      <c r="A171" s="51"/>
      <c r="B171" s="51"/>
      <c r="C171" s="52"/>
      <c r="D171" s="52"/>
      <c r="E171" s="52"/>
      <c r="F171" s="52"/>
      <c r="G171" s="53"/>
      <c r="H171" s="53"/>
      <c r="I171" s="52"/>
      <c r="J171" s="52"/>
      <c r="K171" s="52"/>
      <c r="L171" s="51"/>
      <c r="M171" s="52"/>
      <c r="N171" s="52"/>
      <c r="O171" s="53"/>
      <c r="P171" s="52"/>
      <c r="Q171" s="52"/>
      <c r="R171" s="53"/>
      <c r="S171" s="52"/>
      <c r="T171" s="53"/>
      <c r="U171" s="52"/>
      <c r="V171" s="52"/>
      <c r="W171" s="52"/>
      <c r="X171" s="52"/>
      <c r="Y171" s="52"/>
      <c r="Z171" s="52"/>
      <c r="AA171" s="52"/>
      <c r="AB171" s="53"/>
      <c r="AC171" s="52"/>
      <c r="AD171" s="64"/>
      <c r="AE171" s="52"/>
      <c r="AF171" s="52"/>
      <c r="AG171" s="52"/>
      <c r="AH171" s="52"/>
      <c r="AI171" s="52"/>
      <c r="AJ171" s="52"/>
      <c r="AK171" s="52"/>
      <c r="AL171" s="52"/>
      <c r="AM171" s="52"/>
      <c r="AN171" s="52"/>
      <c r="AO171" s="52"/>
      <c r="AP171" s="52"/>
      <c r="AQ171" s="52"/>
      <c r="AR171" s="52"/>
      <c r="AS171" s="52"/>
      <c r="AT171" s="53"/>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3"/>
      <c r="BY171" s="53"/>
      <c r="BZ171" s="53"/>
      <c r="CA171" s="53"/>
      <c r="CB171" s="53"/>
      <c r="CC171" s="52"/>
      <c r="CD171" s="64"/>
      <c r="CE171" s="51"/>
      <c r="CF171" s="70"/>
      <c r="CG171" s="71"/>
      <c r="CH171" s="51"/>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c r="DJ171" s="52"/>
      <c r="DK171" s="52"/>
      <c r="DL171" s="52"/>
      <c r="DM171" s="52"/>
      <c r="DN171" s="70"/>
      <c r="DO171" s="70"/>
      <c r="DP171" s="52"/>
      <c r="DQ171" s="74"/>
      <c r="DR171" s="74"/>
    </row>
    <row r="172" spans="1:122">
      <c r="A172" s="51"/>
      <c r="B172" s="51"/>
      <c r="C172" s="52"/>
      <c r="D172" s="52"/>
      <c r="E172" s="52"/>
      <c r="F172" s="52"/>
      <c r="G172" s="53"/>
      <c r="H172" s="53"/>
      <c r="I172" s="52"/>
      <c r="J172" s="52"/>
      <c r="K172" s="52"/>
      <c r="L172" s="51"/>
      <c r="M172" s="52"/>
      <c r="N172" s="52"/>
      <c r="O172" s="53"/>
      <c r="P172" s="52"/>
      <c r="Q172" s="52"/>
      <c r="R172" s="53"/>
      <c r="S172" s="52"/>
      <c r="T172" s="53"/>
      <c r="U172" s="52"/>
      <c r="V172" s="52"/>
      <c r="W172" s="52"/>
      <c r="X172" s="52"/>
      <c r="Y172" s="52"/>
      <c r="Z172" s="52"/>
      <c r="AA172" s="52"/>
      <c r="AB172" s="53"/>
      <c r="AC172" s="52"/>
      <c r="AD172" s="64"/>
      <c r="AE172" s="52"/>
      <c r="AF172" s="52"/>
      <c r="AG172" s="52"/>
      <c r="AH172" s="52"/>
      <c r="AI172" s="52"/>
      <c r="AJ172" s="52"/>
      <c r="AK172" s="52"/>
      <c r="AL172" s="52"/>
      <c r="AM172" s="52"/>
      <c r="AN172" s="52"/>
      <c r="AO172" s="52"/>
      <c r="AP172" s="52"/>
      <c r="AQ172" s="52"/>
      <c r="AR172" s="52"/>
      <c r="AS172" s="52"/>
      <c r="AT172" s="53"/>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3"/>
      <c r="BY172" s="53"/>
      <c r="BZ172" s="53"/>
      <c r="CA172" s="53"/>
      <c r="CB172" s="53"/>
      <c r="CC172" s="52"/>
      <c r="CD172" s="64"/>
      <c r="CE172" s="51"/>
      <c r="CF172" s="70"/>
      <c r="CG172" s="71"/>
      <c r="CH172" s="51"/>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70"/>
      <c r="DO172" s="70"/>
      <c r="DP172" s="52"/>
      <c r="DQ172" s="74"/>
      <c r="DR172" s="74"/>
    </row>
    <row r="173" spans="1:122">
      <c r="A173" s="51"/>
      <c r="B173" s="51"/>
      <c r="C173" s="52"/>
      <c r="D173" s="52"/>
      <c r="E173" s="52"/>
      <c r="F173" s="52"/>
      <c r="G173" s="53"/>
      <c r="H173" s="53"/>
      <c r="I173" s="52"/>
      <c r="J173" s="52"/>
      <c r="K173" s="52"/>
      <c r="L173" s="51"/>
      <c r="M173" s="52"/>
      <c r="N173" s="52"/>
      <c r="O173" s="53"/>
      <c r="P173" s="52"/>
      <c r="Q173" s="52"/>
      <c r="R173" s="53"/>
      <c r="S173" s="52"/>
      <c r="T173" s="53"/>
      <c r="U173" s="52"/>
      <c r="V173" s="52"/>
      <c r="W173" s="52"/>
      <c r="X173" s="52"/>
      <c r="Y173" s="52"/>
      <c r="Z173" s="52"/>
      <c r="AA173" s="52"/>
      <c r="AB173" s="53"/>
      <c r="AC173" s="52"/>
      <c r="AD173" s="64"/>
      <c r="AE173" s="52"/>
      <c r="AF173" s="52"/>
      <c r="AG173" s="52"/>
      <c r="AH173" s="52"/>
      <c r="AI173" s="52"/>
      <c r="AJ173" s="52"/>
      <c r="AK173" s="52"/>
      <c r="AL173" s="52"/>
      <c r="AM173" s="52"/>
      <c r="AN173" s="52"/>
      <c r="AO173" s="52"/>
      <c r="AP173" s="52"/>
      <c r="AQ173" s="52"/>
      <c r="AR173" s="52"/>
      <c r="AS173" s="52"/>
      <c r="AT173" s="53"/>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3"/>
      <c r="BY173" s="53"/>
      <c r="BZ173" s="53"/>
      <c r="CA173" s="53"/>
      <c r="CB173" s="53"/>
      <c r="CC173" s="52"/>
      <c r="CD173" s="64"/>
      <c r="CE173" s="51"/>
      <c r="CF173" s="70"/>
      <c r="CG173" s="71"/>
      <c r="CH173" s="51"/>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c r="DJ173" s="52"/>
      <c r="DK173" s="52"/>
      <c r="DL173" s="52"/>
      <c r="DM173" s="52"/>
      <c r="DN173" s="70"/>
      <c r="DO173" s="70"/>
      <c r="DP173" s="52"/>
      <c r="DQ173" s="74"/>
      <c r="DR173" s="74"/>
    </row>
    <row r="174" spans="1:122">
      <c r="A174" s="51"/>
      <c r="B174" s="51"/>
      <c r="C174" s="52"/>
      <c r="D174" s="52"/>
      <c r="E174" s="52"/>
      <c r="F174" s="52"/>
      <c r="G174" s="53"/>
      <c r="H174" s="53"/>
      <c r="I174" s="52"/>
      <c r="J174" s="52"/>
      <c r="K174" s="52"/>
      <c r="L174" s="51"/>
      <c r="M174" s="52"/>
      <c r="N174" s="52"/>
      <c r="O174" s="53"/>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51"/>
      <c r="B175" s="51"/>
      <c r="C175" s="52"/>
      <c r="D175" s="52"/>
      <c r="E175" s="52"/>
      <c r="F175" s="52"/>
      <c r="G175" s="53"/>
      <c r="H175" s="53"/>
      <c r="I175" s="52"/>
      <c r="J175" s="52"/>
      <c r="K175" s="52"/>
      <c r="L175" s="51"/>
      <c r="M175" s="52"/>
      <c r="N175" s="52"/>
      <c r="O175" s="53"/>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51"/>
      <c r="B176" s="51"/>
      <c r="C176" s="52"/>
      <c r="D176" s="52"/>
      <c r="E176" s="52"/>
      <c r="F176" s="52"/>
      <c r="G176" s="53"/>
      <c r="H176" s="53"/>
      <c r="I176" s="52"/>
      <c r="J176" s="52"/>
      <c r="K176" s="52"/>
      <c r="L176" s="51"/>
      <c r="M176" s="52"/>
      <c r="N176" s="52"/>
      <c r="O176" s="53"/>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51"/>
      <c r="B177" s="51"/>
      <c r="C177" s="52"/>
      <c r="D177" s="52"/>
      <c r="E177" s="52"/>
      <c r="F177" s="52"/>
      <c r="G177" s="53"/>
      <c r="H177" s="53"/>
      <c r="I177" s="52"/>
      <c r="J177" s="52"/>
      <c r="K177" s="52"/>
      <c r="L177" s="51"/>
      <c r="M177" s="52"/>
      <c r="N177" s="52"/>
      <c r="O177" s="53"/>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51"/>
      <c r="B178" s="51"/>
      <c r="C178" s="52"/>
      <c r="D178" s="52"/>
      <c r="E178" s="52"/>
      <c r="F178" s="52"/>
      <c r="G178" s="53"/>
      <c r="H178" s="53"/>
      <c r="I178" s="52"/>
      <c r="J178" s="52"/>
      <c r="K178" s="52"/>
      <c r="L178" s="51"/>
      <c r="M178" s="52"/>
      <c r="N178" s="52"/>
      <c r="O178" s="53"/>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51"/>
      <c r="B179" s="51"/>
      <c r="C179" s="52"/>
      <c r="D179" s="52"/>
      <c r="E179" s="52"/>
      <c r="F179" s="52"/>
      <c r="G179" s="53"/>
      <c r="H179" s="53"/>
      <c r="I179" s="52"/>
      <c r="J179" s="52"/>
      <c r="K179" s="52"/>
      <c r="L179" s="51"/>
      <c r="M179" s="52"/>
      <c r="N179" s="52"/>
      <c r="O179" s="53"/>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51"/>
      <c r="B180" s="51"/>
      <c r="C180" s="52"/>
      <c r="D180" s="52"/>
      <c r="E180" s="52"/>
      <c r="F180" s="52"/>
      <c r="G180" s="53"/>
      <c r="H180" s="53"/>
      <c r="I180" s="52"/>
      <c r="J180" s="52"/>
      <c r="K180" s="52"/>
      <c r="L180" s="51"/>
      <c r="M180" s="52"/>
      <c r="N180" s="52"/>
      <c r="O180" s="53"/>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51"/>
      <c r="B181" s="51"/>
      <c r="C181" s="52"/>
      <c r="D181" s="52"/>
      <c r="E181" s="52"/>
      <c r="F181" s="52"/>
      <c r="G181" s="53"/>
      <c r="H181" s="53"/>
      <c r="I181" s="52"/>
      <c r="J181" s="52"/>
      <c r="K181" s="52"/>
      <c r="L181" s="51"/>
      <c r="M181" s="52"/>
      <c r="N181" s="52"/>
      <c r="O181" s="53"/>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51"/>
      <c r="B182" s="51"/>
      <c r="C182" s="52"/>
      <c r="D182" s="52"/>
      <c r="E182" s="52"/>
      <c r="F182" s="52"/>
      <c r="G182" s="53"/>
      <c r="H182" s="53"/>
      <c r="I182" s="52"/>
      <c r="J182" s="52"/>
      <c r="K182" s="52"/>
      <c r="L182" s="51"/>
      <c r="M182" s="52"/>
      <c r="N182" s="52"/>
      <c r="O182" s="53"/>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51"/>
      <c r="B183" s="51"/>
      <c r="C183" s="52"/>
      <c r="D183" s="52"/>
      <c r="E183" s="52"/>
      <c r="F183" s="52"/>
      <c r="G183" s="53"/>
      <c r="H183" s="53"/>
      <c r="I183" s="52"/>
      <c r="J183" s="52"/>
      <c r="K183" s="52"/>
      <c r="L183" s="51"/>
      <c r="M183" s="52"/>
      <c r="N183" s="52"/>
      <c r="O183" s="53"/>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c r="BU196" s="43"/>
      <c r="BV196" s="43"/>
      <c r="BW196" s="43"/>
      <c r="BX196" s="43"/>
      <c r="BY196" s="43"/>
      <c r="BZ196" s="43"/>
      <c r="CA196" s="43"/>
      <c r="CB196" s="43"/>
      <c r="CC196" s="43"/>
      <c r="CD196" s="43"/>
      <c r="CE196" s="43"/>
      <c r="CF196" s="43"/>
      <c r="CG196" s="43"/>
      <c r="CH196" s="43"/>
      <c r="CI196" s="43"/>
      <c r="CJ196" s="43"/>
      <c r="CK196" s="43"/>
      <c r="CL196" s="43"/>
      <c r="CM196" s="43"/>
      <c r="CN196" s="43"/>
      <c r="CO196" s="43"/>
      <c r="CP196" s="43"/>
      <c r="CQ196" s="43"/>
      <c r="CR196" s="43"/>
      <c r="CS196" s="43"/>
      <c r="CT196" s="43"/>
      <c r="CU196" s="43"/>
      <c r="CV196" s="43"/>
      <c r="CW196" s="43"/>
      <c r="CX196" s="43"/>
      <c r="CY196" s="43"/>
      <c r="CZ196" s="43"/>
      <c r="DA196" s="43"/>
      <c r="DB196" s="43"/>
      <c r="DC196" s="43"/>
      <c r="DD196" s="43"/>
      <c r="DE196" s="43"/>
      <c r="DF196" s="43"/>
      <c r="DG196" s="43"/>
      <c r="DH196" s="43"/>
      <c r="DI196" s="43"/>
      <c r="DJ196" s="43"/>
      <c r="DK196" s="43"/>
      <c r="DL196" s="43"/>
      <c r="DM196" s="43"/>
      <c r="DN196" s="43"/>
      <c r="DO196" s="43"/>
      <c r="DP196" s="43"/>
      <c r="DQ196" s="43"/>
      <c r="DR196" s="43"/>
    </row>
  </sheetData>
  <pageMargins left="0.751388888888889" right="0.751388888888889" top="1" bottom="1" header="0.507638888888889" footer="0.507638888888889"/>
  <pageSetup paperSize="9" scale="40" orientation="landscape" horizontalDpi="600"/>
  <headerFooter/>
  <rowBreaks count="2" manualBreakCount="2">
    <brk id="65" max="16" man="1"/>
    <brk id="129" max="15" man="1"/>
  </rowBreaks>
  <colBreaks count="1" manualBreakCount="1">
    <brk id="17" max="65312" man="1"/>
  </colBreaks>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9" sqref="A9"/>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1092</v>
      </c>
      <c r="B2" s="28"/>
      <c r="C2" s="28"/>
      <c r="D2" s="29"/>
      <c r="E2" s="30" t="s">
        <v>1092</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99900101100</v>
      </c>
      <c r="C8" s="33"/>
      <c r="D8" s="33"/>
      <c r="E8" s="34" t="s">
        <v>465</v>
      </c>
      <c r="F8" s="36" t="str">
        <f>MIDB($E$2,9,11)</f>
        <v>99900101100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0012132</v>
      </c>
      <c r="C12" s="33"/>
      <c r="D12" s="33"/>
      <c r="E12" s="34" t="s">
        <v>469</v>
      </c>
      <c r="F12" s="36" t="str">
        <f>MIDB($E$2,20,7)</f>
        <v>0012132</v>
      </c>
      <c r="G12" s="34"/>
      <c r="H12" s="34"/>
    </row>
    <row r="13" spans="1:8">
      <c r="A13" s="33" t="s">
        <v>470</v>
      </c>
      <c r="B13" s="35" t="str">
        <f>MIDB($A$2,27,11)</f>
        <v>99900101101</v>
      </c>
      <c r="C13" s="33"/>
      <c r="D13" s="33"/>
      <c r="E13" s="34" t="s">
        <v>470</v>
      </c>
      <c r="F13" s="36" t="str">
        <f>MIDB($E$2,27,11)</f>
        <v>99900101101</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0012132</v>
      </c>
      <c r="C17" s="33"/>
      <c r="D17" s="33"/>
      <c r="E17" s="34" t="s">
        <v>471</v>
      </c>
      <c r="F17" s="36" t="str">
        <f>MIDB($E$2,38,7)</f>
        <v>0012132</v>
      </c>
      <c r="G17" s="34"/>
      <c r="H17" s="34"/>
    </row>
    <row r="18" spans="1:8">
      <c r="A18" s="33" t="s">
        <v>472</v>
      </c>
      <c r="B18" s="35" t="str">
        <f>MIDB($A$2,45,8)</f>
        <v>        </v>
      </c>
      <c r="C18" s="33"/>
      <c r="D18" s="33"/>
      <c r="E18" s="34" t="s">
        <v>472</v>
      </c>
      <c r="F18" s="36" t="str">
        <f>MIDB($E$2,45,8)</f>
        <v>        </v>
      </c>
      <c r="G18" s="34"/>
      <c r="H18" s="34"/>
    </row>
    <row r="19" spans="1:8">
      <c r="A19" s="33" t="s">
        <v>473</v>
      </c>
      <c r="B19" s="33"/>
      <c r="C19" s="33"/>
      <c r="D19" s="33"/>
      <c r="E19" s="34" t="s">
        <v>473</v>
      </c>
      <c r="F19" s="34"/>
      <c r="G19" s="34"/>
      <c r="H19" s="34"/>
    </row>
    <row r="20" spans="1:8">
      <c r="A20" s="33" t="s">
        <v>474</v>
      </c>
      <c r="B20" s="35" t="str">
        <f>MIDB($A$2,53,8)</f>
        <v>0021    </v>
      </c>
      <c r="C20" s="33"/>
      <c r="D20" s="33"/>
      <c r="E20" s="34" t="s">
        <v>474</v>
      </c>
      <c r="F20" s="36" t="str">
        <f>MIDB($E$2,53,8)</f>
        <v>0021    </v>
      </c>
      <c r="G20" s="34"/>
      <c r="H20" s="34"/>
    </row>
    <row r="21" spans="1:8">
      <c r="A21" s="33" t="s">
        <v>475</v>
      </c>
      <c r="B21" s="33"/>
      <c r="C21" s="33"/>
      <c r="D21" s="33"/>
      <c r="E21" s="34" t="s">
        <v>475</v>
      </c>
      <c r="F21" s="34"/>
      <c r="G21" s="34"/>
      <c r="H21" s="34"/>
    </row>
    <row r="22" spans="1:8">
      <c r="A22" s="33" t="s">
        <v>476</v>
      </c>
      <c r="B22" s="35" t="str">
        <f>MIDB($A$2,61,1)</f>
        <v>0</v>
      </c>
      <c r="C22" s="33"/>
      <c r="D22" s="33"/>
      <c r="E22" s="34" t="s">
        <v>476</v>
      </c>
      <c r="F22" s="36" t="str">
        <f>MIDB($E$2,61,1)</f>
        <v>0</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 </v>
      </c>
      <c r="C29" s="33"/>
      <c r="D29" s="33"/>
      <c r="E29" s="34" t="s">
        <v>482</v>
      </c>
      <c r="F29" s="37" t="str">
        <f>MIDB($E$2,73,1)</f>
        <v> </v>
      </c>
      <c r="G29" s="34"/>
      <c r="H29" s="34"/>
    </row>
    <row r="30" spans="1:8">
      <c r="A30" s="33" t="s">
        <v>483</v>
      </c>
      <c r="B30" s="37" t="str">
        <f>MIDB($A$2,74,1)</f>
        <v> </v>
      </c>
      <c r="C30" s="33"/>
      <c r="D30" s="33"/>
      <c r="E30" s="34" t="s">
        <v>483</v>
      </c>
      <c r="F30" s="37" t="str">
        <f>MIDB($E$2,74,1)</f>
        <v> </v>
      </c>
      <c r="G30" s="34"/>
      <c r="H30" s="34"/>
    </row>
    <row r="31" spans="1:8">
      <c r="A31" s="33" t="s">
        <v>484</v>
      </c>
      <c r="B31" s="37" t="str">
        <f>MIDB($A$2,75,1)</f>
        <v> </v>
      </c>
      <c r="C31" s="33"/>
      <c r="D31" s="33"/>
      <c r="E31" s="34" t="s">
        <v>484</v>
      </c>
      <c r="F31" s="37" t="str">
        <f>MIDB($E$2,75,1)</f>
        <v> </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0054</v>
      </c>
      <c r="C42" s="38"/>
      <c r="D42" s="38"/>
      <c r="E42" s="39" t="s">
        <v>494</v>
      </c>
      <c r="F42" s="36" t="str">
        <f>MIDB($E$2,101,4)</f>
        <v>0054</v>
      </c>
      <c r="G42" s="39"/>
      <c r="H42" s="39"/>
    </row>
    <row r="43" spans="1:8">
      <c r="A43" s="38" t="s">
        <v>480</v>
      </c>
      <c r="B43" s="38"/>
      <c r="C43" s="38"/>
      <c r="D43" s="38"/>
      <c r="E43" s="39" t="s">
        <v>480</v>
      </c>
      <c r="F43" s="39"/>
      <c r="G43" s="39"/>
      <c r="H43" s="39"/>
    </row>
    <row r="44" spans="1:8">
      <c r="A44" s="38" t="s">
        <v>495</v>
      </c>
      <c r="B44" s="35" t="str">
        <f>MIDB($A$2,105,6)</f>
        <v>999111</v>
      </c>
      <c r="C44" s="38"/>
      <c r="D44" s="38"/>
      <c r="E44" s="39" t="s">
        <v>495</v>
      </c>
      <c r="F44" s="36" t="str">
        <f>MIDB($E$2,105,6)</f>
        <v>999111</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111"/>
  <sheetViews>
    <sheetView showGridLines="0" view="pageBreakPreview" zoomScale="70" zoomScaleNormal="70" zoomScaleSheetLayoutView="70" workbookViewId="0">
      <selection activeCell="A66" sqref="A66"/>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1095</v>
      </c>
    </row>
    <row r="3" ht="30.75" spans="1:7">
      <c r="A3" s="23" t="s">
        <v>1096</v>
      </c>
      <c r="G3" s="105" t="s">
        <v>969</v>
      </c>
    </row>
    <row r="63" spans="1:122">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s="43"/>
      <c r="BM63" s="43"/>
      <c r="BN63" s="43"/>
      <c r="BO63" s="43"/>
      <c r="BP63" s="43"/>
      <c r="BQ63" s="43"/>
      <c r="BR63" s="43"/>
      <c r="BS63" s="43"/>
      <c r="BT63" s="43"/>
      <c r="BU63" s="43"/>
      <c r="BV63" s="43"/>
      <c r="BW63" s="43"/>
      <c r="BX63" s="43"/>
      <c r="BY63" s="43"/>
      <c r="BZ63" s="43"/>
      <c r="CA63" s="43"/>
      <c r="CB63" s="43"/>
      <c r="CC63" s="43"/>
      <c r="CD63" s="43"/>
      <c r="CE63" s="43"/>
      <c r="CF63" s="43"/>
      <c r="CG63" s="43"/>
      <c r="CH63" s="43"/>
      <c r="CI63" s="43"/>
      <c r="CJ63" s="43"/>
      <c r="CK63" s="43"/>
      <c r="CL63" s="43"/>
      <c r="CM63" s="43"/>
      <c r="CN63" s="43"/>
      <c r="CO63" s="43"/>
      <c r="CP63" s="43"/>
      <c r="CQ63" s="43"/>
      <c r="CR63" s="43"/>
      <c r="CS63" s="43"/>
      <c r="CT63" s="43"/>
      <c r="CU63" s="43"/>
      <c r="CV63" s="43"/>
      <c r="CW63" s="43"/>
      <c r="CX63" s="43"/>
      <c r="CY63" s="43"/>
      <c r="CZ63" s="43"/>
      <c r="DA63" s="43"/>
      <c r="DB63" s="43"/>
      <c r="DC63" s="43"/>
      <c r="DD63" s="43"/>
      <c r="DE63" s="43"/>
      <c r="DF63" s="43"/>
      <c r="DG63" s="43"/>
      <c r="DH63" s="43"/>
      <c r="DI63" s="43"/>
      <c r="DJ63" s="43"/>
      <c r="DK63" s="43"/>
      <c r="DL63" s="43"/>
      <c r="DM63" s="43"/>
      <c r="DN63" s="43"/>
      <c r="DO63" s="43"/>
      <c r="DP63" s="43"/>
      <c r="DQ63" s="43"/>
      <c r="DR63" s="43"/>
    </row>
    <row r="64" ht="30.75" spans="1:122">
      <c r="A64" s="23" t="s">
        <v>1097</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1098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75">
        <v>44874</v>
      </c>
      <c r="B70" s="75">
        <v>44874</v>
      </c>
      <c r="C70" s="76" t="s">
        <v>1099</v>
      </c>
      <c r="D70" s="76" t="s">
        <v>366</v>
      </c>
      <c r="E70" s="76" t="s">
        <v>583</v>
      </c>
      <c r="F70" s="76" t="s">
        <v>584</v>
      </c>
      <c r="G70" s="77">
        <v>1</v>
      </c>
      <c r="H70" s="77">
        <v>0</v>
      </c>
      <c r="I70" s="76" t="s">
        <v>234</v>
      </c>
      <c r="J70" s="76" t="s">
        <v>369</v>
      </c>
      <c r="K70" s="76" t="s">
        <v>369</v>
      </c>
      <c r="L70" s="75">
        <v>44874</v>
      </c>
      <c r="M70" s="76" t="s">
        <v>1100</v>
      </c>
      <c r="N70" s="76" t="s">
        <v>366</v>
      </c>
      <c r="O70" s="77">
        <v>0</v>
      </c>
      <c r="P70" s="76" t="s">
        <v>586</v>
      </c>
      <c r="Q70" s="76" t="s">
        <v>372</v>
      </c>
      <c r="R70" s="77">
        <v>57</v>
      </c>
      <c r="S70" s="76" t="s">
        <v>1101</v>
      </c>
      <c r="T70" s="77">
        <v>2</v>
      </c>
      <c r="U70" s="76" t="s">
        <v>584</v>
      </c>
      <c r="V70" s="76" t="s">
        <v>374</v>
      </c>
      <c r="W70" s="76" t="s">
        <v>234</v>
      </c>
      <c r="X70" s="76" t="s">
        <v>588</v>
      </c>
      <c r="Y70" s="76" t="s">
        <v>376</v>
      </c>
      <c r="Z70" s="76" t="s">
        <v>377</v>
      </c>
      <c r="AA70" s="76" t="s">
        <v>531</v>
      </c>
      <c r="AB70" s="77">
        <v>2217</v>
      </c>
      <c r="AC70" s="76" t="s">
        <v>379</v>
      </c>
      <c r="AD70" s="102">
        <v>44875.2553819444</v>
      </c>
      <c r="AE70" s="76" t="s">
        <v>403</v>
      </c>
      <c r="AF70" s="76" t="s">
        <v>381</v>
      </c>
      <c r="AG70" s="76" t="s">
        <v>212</v>
      </c>
      <c r="AH70" s="76" t="s">
        <v>213</v>
      </c>
      <c r="AI70" s="76" t="s">
        <v>404</v>
      </c>
      <c r="AJ70" s="76" t="s">
        <v>366</v>
      </c>
      <c r="AK70" s="76" t="s">
        <v>382</v>
      </c>
      <c r="AL70" s="76" t="s">
        <v>366</v>
      </c>
      <c r="AM70" s="76" t="s">
        <v>233</v>
      </c>
      <c r="AN70" s="76" t="s">
        <v>366</v>
      </c>
      <c r="AO70" s="76" t="s">
        <v>589</v>
      </c>
      <c r="AP70" s="76" t="s">
        <v>379</v>
      </c>
      <c r="AQ70" s="76" t="s">
        <v>383</v>
      </c>
      <c r="AR70" s="76" t="s">
        <v>366</v>
      </c>
      <c r="AS70" s="76" t="s">
        <v>366</v>
      </c>
      <c r="AT70" s="77">
        <v>0</v>
      </c>
      <c r="AU70" s="76" t="s">
        <v>366</v>
      </c>
      <c r="AV70" s="76" t="s">
        <v>366</v>
      </c>
      <c r="AW70" s="76" t="s">
        <v>366</v>
      </c>
      <c r="AX70" s="76" t="s">
        <v>1102</v>
      </c>
      <c r="AY70" s="76" t="s">
        <v>1103</v>
      </c>
      <c r="AZ70" s="76" t="s">
        <v>232</v>
      </c>
      <c r="BA70" s="76" t="s">
        <v>379</v>
      </c>
      <c r="BB70" s="76" t="s">
        <v>382</v>
      </c>
      <c r="BC70" s="76" t="s">
        <v>1104</v>
      </c>
      <c r="BD70" s="76" t="s">
        <v>382</v>
      </c>
      <c r="BE70" s="76" t="s">
        <v>387</v>
      </c>
      <c r="BF70" s="76" t="s">
        <v>387</v>
      </c>
      <c r="BG70" s="76" t="s">
        <v>240</v>
      </c>
      <c r="BH70" s="76" t="s">
        <v>234</v>
      </c>
      <c r="BI70" s="76" t="s">
        <v>234</v>
      </c>
      <c r="BJ70" s="76" t="s">
        <v>234</v>
      </c>
      <c r="BK70" s="76" t="s">
        <v>234</v>
      </c>
      <c r="BL70" s="76" t="s">
        <v>399</v>
      </c>
      <c r="BM70" s="76" t="s">
        <v>399</v>
      </c>
      <c r="BN70" s="76" t="s">
        <v>399</v>
      </c>
      <c r="BO70" s="76" t="s">
        <v>366</v>
      </c>
      <c r="BP70" s="76" t="s">
        <v>366</v>
      </c>
      <c r="BQ70" s="76" t="s">
        <v>366</v>
      </c>
      <c r="BR70" s="76" t="s">
        <v>388</v>
      </c>
      <c r="BS70" s="76" t="s">
        <v>382</v>
      </c>
      <c r="BT70" s="76" t="s">
        <v>388</v>
      </c>
      <c r="BU70" s="76" t="s">
        <v>382</v>
      </c>
      <c r="BV70" s="76" t="s">
        <v>388</v>
      </c>
      <c r="BW70" s="76" t="s">
        <v>590</v>
      </c>
      <c r="BX70" s="77">
        <v>1</v>
      </c>
      <c r="BY70" s="77">
        <v>96557</v>
      </c>
      <c r="BZ70" s="77">
        <v>0</v>
      </c>
      <c r="CA70" s="77">
        <v>2</v>
      </c>
      <c r="CB70" s="77">
        <v>13</v>
      </c>
      <c r="CC70" s="76" t="s">
        <v>977</v>
      </c>
      <c r="CD70" s="102">
        <v>45082.3916898148</v>
      </c>
      <c r="CE70" s="75" t="s">
        <v>389</v>
      </c>
      <c r="CF70" s="103">
        <v>45082.3894727431</v>
      </c>
      <c r="CG70" s="104">
        <v>0.389467592592593</v>
      </c>
      <c r="CH70" s="75" t="s">
        <v>389</v>
      </c>
      <c r="CI70" s="76" t="s">
        <v>390</v>
      </c>
      <c r="CJ70" s="76" t="s">
        <v>234</v>
      </c>
      <c r="CK70" s="76" t="s">
        <v>234</v>
      </c>
      <c r="CL70" s="76" t="s">
        <v>225</v>
      </c>
      <c r="CM70" s="76" t="s">
        <v>225</v>
      </c>
      <c r="CN70" s="76" t="s">
        <v>225</v>
      </c>
      <c r="CO70" s="76" t="s">
        <v>225</v>
      </c>
      <c r="CP70" s="76" t="s">
        <v>978</v>
      </c>
      <c r="CQ70" s="76" t="s">
        <v>225</v>
      </c>
      <c r="CR70" s="76" t="s">
        <v>225</v>
      </c>
      <c r="CS70" s="76" t="s">
        <v>225</v>
      </c>
      <c r="CT70" s="76" t="s">
        <v>234</v>
      </c>
      <c r="CU70" s="76" t="s">
        <v>225</v>
      </c>
      <c r="CV70" s="76" t="s">
        <v>234</v>
      </c>
      <c r="CW70" s="76" t="s">
        <v>234</v>
      </c>
      <c r="CX70" s="76" t="s">
        <v>225</v>
      </c>
      <c r="CY70" s="76" t="s">
        <v>234</v>
      </c>
      <c r="CZ70" s="76" t="s">
        <v>234</v>
      </c>
      <c r="DA70" s="76" t="s">
        <v>225</v>
      </c>
      <c r="DB70" s="76" t="s">
        <v>234</v>
      </c>
      <c r="DC70" s="76" t="s">
        <v>234</v>
      </c>
      <c r="DD70" s="76" t="s">
        <v>234</v>
      </c>
      <c r="DE70" s="76" t="s">
        <v>234</v>
      </c>
      <c r="DF70" s="76" t="s">
        <v>225</v>
      </c>
      <c r="DG70" s="76" t="s">
        <v>234</v>
      </c>
      <c r="DH70" s="76" t="s">
        <v>225</v>
      </c>
      <c r="DI70" s="76" t="s">
        <v>225</v>
      </c>
      <c r="DJ70" s="76" t="s">
        <v>225</v>
      </c>
      <c r="DK70" s="76" t="s">
        <v>382</v>
      </c>
      <c r="DL70" s="76" t="s">
        <v>382</v>
      </c>
      <c r="DM70" s="76" t="s">
        <v>382</v>
      </c>
      <c r="DN70" s="103">
        <v>45082.4012629977</v>
      </c>
      <c r="DO70" s="103">
        <v>45082.3894727431</v>
      </c>
      <c r="DP70" s="76" t="s">
        <v>1105</v>
      </c>
    </row>
    <row r="71" spans="1:120">
      <c r="A71" s="75">
        <v>44874</v>
      </c>
      <c r="B71" s="75">
        <v>44874</v>
      </c>
      <c r="C71" s="76" t="s">
        <v>1099</v>
      </c>
      <c r="D71" s="76" t="s">
        <v>366</v>
      </c>
      <c r="E71" s="76" t="s">
        <v>583</v>
      </c>
      <c r="F71" s="76" t="s">
        <v>591</v>
      </c>
      <c r="G71" s="77">
        <v>1</v>
      </c>
      <c r="H71" s="77">
        <v>0</v>
      </c>
      <c r="I71" s="76" t="s">
        <v>234</v>
      </c>
      <c r="J71" s="76" t="s">
        <v>369</v>
      </c>
      <c r="K71" s="76" t="s">
        <v>369</v>
      </c>
      <c r="L71" s="75">
        <v>44874</v>
      </c>
      <c r="M71" s="76" t="s">
        <v>1100</v>
      </c>
      <c r="N71" s="76" t="s">
        <v>366</v>
      </c>
      <c r="O71" s="77">
        <v>0</v>
      </c>
      <c r="P71" s="76" t="s">
        <v>586</v>
      </c>
      <c r="Q71" s="76" t="s">
        <v>372</v>
      </c>
      <c r="R71" s="77">
        <v>57</v>
      </c>
      <c r="S71" s="76" t="s">
        <v>1101</v>
      </c>
      <c r="T71" s="77">
        <v>2</v>
      </c>
      <c r="U71" s="76" t="s">
        <v>591</v>
      </c>
      <c r="V71" s="76" t="s">
        <v>374</v>
      </c>
      <c r="W71" s="76" t="s">
        <v>234</v>
      </c>
      <c r="X71" s="76" t="s">
        <v>588</v>
      </c>
      <c r="Y71" s="76" t="s">
        <v>376</v>
      </c>
      <c r="Z71" s="76" t="s">
        <v>377</v>
      </c>
      <c r="AA71" s="76" t="s">
        <v>518</v>
      </c>
      <c r="AB71" s="77">
        <v>2217</v>
      </c>
      <c r="AC71" s="76" t="s">
        <v>379</v>
      </c>
      <c r="AD71" s="102">
        <v>44875.2553819444</v>
      </c>
      <c r="AE71" s="76" t="s">
        <v>380</v>
      </c>
      <c r="AF71" s="76" t="s">
        <v>381</v>
      </c>
      <c r="AG71" s="76" t="s">
        <v>212</v>
      </c>
      <c r="AH71" s="76" t="s">
        <v>213</v>
      </c>
      <c r="AI71" s="76" t="s">
        <v>210</v>
      </c>
      <c r="AJ71" s="76" t="s">
        <v>366</v>
      </c>
      <c r="AK71" s="76" t="s">
        <v>382</v>
      </c>
      <c r="AL71" s="76" t="s">
        <v>366</v>
      </c>
      <c r="AM71" s="76" t="s">
        <v>233</v>
      </c>
      <c r="AN71" s="76" t="s">
        <v>366</v>
      </c>
      <c r="AO71" s="76" t="s">
        <v>589</v>
      </c>
      <c r="AP71" s="76" t="s">
        <v>379</v>
      </c>
      <c r="AQ71" s="76" t="s">
        <v>383</v>
      </c>
      <c r="AR71" s="76" t="s">
        <v>366</v>
      </c>
      <c r="AS71" s="76" t="s">
        <v>366</v>
      </c>
      <c r="AT71" s="77">
        <v>0</v>
      </c>
      <c r="AU71" s="76" t="s">
        <v>366</v>
      </c>
      <c r="AV71" s="76" t="s">
        <v>366</v>
      </c>
      <c r="AW71" s="76" t="s">
        <v>366</v>
      </c>
      <c r="AX71" s="76" t="s">
        <v>1106</v>
      </c>
      <c r="AY71" s="76" t="s">
        <v>1107</v>
      </c>
      <c r="AZ71" s="76" t="s">
        <v>232</v>
      </c>
      <c r="BA71" s="76" t="s">
        <v>379</v>
      </c>
      <c r="BB71" s="76" t="s">
        <v>382</v>
      </c>
      <c r="BC71" s="76" t="s">
        <v>1108</v>
      </c>
      <c r="BD71" s="76" t="s">
        <v>382</v>
      </c>
      <c r="BE71" s="76" t="s">
        <v>387</v>
      </c>
      <c r="BF71" s="76" t="s">
        <v>387</v>
      </c>
      <c r="BG71" s="76" t="s">
        <v>240</v>
      </c>
      <c r="BH71" s="76" t="s">
        <v>234</v>
      </c>
      <c r="BI71" s="76" t="s">
        <v>234</v>
      </c>
      <c r="BJ71" s="76" t="s">
        <v>234</v>
      </c>
      <c r="BK71" s="76" t="s">
        <v>234</v>
      </c>
      <c r="BL71" s="76" t="s">
        <v>240</v>
      </c>
      <c r="BM71" s="76" t="s">
        <v>240</v>
      </c>
      <c r="BN71" s="76" t="s">
        <v>240</v>
      </c>
      <c r="BO71" s="76" t="s">
        <v>366</v>
      </c>
      <c r="BP71" s="76" t="s">
        <v>366</v>
      </c>
      <c r="BQ71" s="76" t="s">
        <v>366</v>
      </c>
      <c r="BR71" s="76" t="s">
        <v>388</v>
      </c>
      <c r="BS71" s="76" t="s">
        <v>382</v>
      </c>
      <c r="BT71" s="76" t="s">
        <v>388</v>
      </c>
      <c r="BU71" s="76" t="s">
        <v>382</v>
      </c>
      <c r="BV71" s="76" t="s">
        <v>388</v>
      </c>
      <c r="BW71" s="76" t="s">
        <v>590</v>
      </c>
      <c r="BX71" s="77">
        <v>1</v>
      </c>
      <c r="BY71" s="77">
        <v>96557</v>
      </c>
      <c r="BZ71" s="77">
        <v>0</v>
      </c>
      <c r="CA71" s="77">
        <v>4</v>
      </c>
      <c r="CB71" s="77">
        <v>5</v>
      </c>
      <c r="CC71" s="76" t="s">
        <v>977</v>
      </c>
      <c r="CD71" s="102">
        <v>45082.3916898148</v>
      </c>
      <c r="CE71" s="75" t="s">
        <v>389</v>
      </c>
      <c r="CF71" s="103">
        <v>45082.3894727546</v>
      </c>
      <c r="CG71" s="104">
        <v>0.389467592592593</v>
      </c>
      <c r="CH71" s="75" t="s">
        <v>389</v>
      </c>
      <c r="CI71" s="76" t="s">
        <v>390</v>
      </c>
      <c r="CJ71" s="76" t="s">
        <v>234</v>
      </c>
      <c r="CK71" s="76" t="s">
        <v>234</v>
      </c>
      <c r="CL71" s="76" t="s">
        <v>225</v>
      </c>
      <c r="CM71" s="76" t="s">
        <v>225</v>
      </c>
      <c r="CN71" s="76" t="s">
        <v>225</v>
      </c>
      <c r="CO71" s="76" t="s">
        <v>225</v>
      </c>
      <c r="CP71" s="76" t="s">
        <v>978</v>
      </c>
      <c r="CQ71" s="76" t="s">
        <v>225</v>
      </c>
      <c r="CR71" s="76" t="s">
        <v>225</v>
      </c>
      <c r="CS71" s="76" t="s">
        <v>225</v>
      </c>
      <c r="CT71" s="76" t="s">
        <v>234</v>
      </c>
      <c r="CU71" s="76" t="s">
        <v>225</v>
      </c>
      <c r="CV71" s="76" t="s">
        <v>234</v>
      </c>
      <c r="CW71" s="76" t="s">
        <v>234</v>
      </c>
      <c r="CX71" s="76" t="s">
        <v>225</v>
      </c>
      <c r="CY71" s="76" t="s">
        <v>234</v>
      </c>
      <c r="CZ71" s="76" t="s">
        <v>234</v>
      </c>
      <c r="DA71" s="76" t="s">
        <v>225</v>
      </c>
      <c r="DB71" s="76" t="s">
        <v>234</v>
      </c>
      <c r="DC71" s="76" t="s">
        <v>234</v>
      </c>
      <c r="DD71" s="76" t="s">
        <v>234</v>
      </c>
      <c r="DE71" s="76" t="s">
        <v>234</v>
      </c>
      <c r="DF71" s="76" t="s">
        <v>225</v>
      </c>
      <c r="DG71" s="76" t="s">
        <v>234</v>
      </c>
      <c r="DH71" s="76" t="s">
        <v>225</v>
      </c>
      <c r="DI71" s="76" t="s">
        <v>225</v>
      </c>
      <c r="DJ71" s="76" t="s">
        <v>225</v>
      </c>
      <c r="DK71" s="76" t="s">
        <v>382</v>
      </c>
      <c r="DL71" s="76" t="s">
        <v>382</v>
      </c>
      <c r="DM71" s="76" t="s">
        <v>382</v>
      </c>
      <c r="DN71" s="103">
        <v>45082.4012627199</v>
      </c>
      <c r="DO71" s="103">
        <v>45082.3894727546</v>
      </c>
      <c r="DP71" s="76" t="s">
        <v>1109</v>
      </c>
    </row>
    <row r="72" spans="1:120">
      <c r="A72" s="75">
        <v>44874</v>
      </c>
      <c r="B72" s="75">
        <v>44874</v>
      </c>
      <c r="C72" s="76" t="s">
        <v>1099</v>
      </c>
      <c r="D72" s="76" t="s">
        <v>366</v>
      </c>
      <c r="E72" s="76" t="s">
        <v>583</v>
      </c>
      <c r="F72" s="76" t="s">
        <v>592</v>
      </c>
      <c r="G72" s="77">
        <v>1</v>
      </c>
      <c r="H72" s="77">
        <v>0</v>
      </c>
      <c r="I72" s="76" t="s">
        <v>234</v>
      </c>
      <c r="J72" s="76" t="s">
        <v>369</v>
      </c>
      <c r="K72" s="76" t="s">
        <v>369</v>
      </c>
      <c r="L72" s="75">
        <v>44874</v>
      </c>
      <c r="M72" s="76" t="s">
        <v>1100</v>
      </c>
      <c r="N72" s="76" t="s">
        <v>366</v>
      </c>
      <c r="O72" s="77">
        <v>0</v>
      </c>
      <c r="P72" s="76" t="s">
        <v>586</v>
      </c>
      <c r="Q72" s="76" t="s">
        <v>372</v>
      </c>
      <c r="R72" s="77">
        <v>57</v>
      </c>
      <c r="S72" s="76" t="s">
        <v>1101</v>
      </c>
      <c r="T72" s="77">
        <v>2</v>
      </c>
      <c r="U72" s="76" t="s">
        <v>592</v>
      </c>
      <c r="V72" s="76" t="s">
        <v>374</v>
      </c>
      <c r="W72" s="76" t="s">
        <v>234</v>
      </c>
      <c r="X72" s="76" t="s">
        <v>588</v>
      </c>
      <c r="Y72" s="76" t="s">
        <v>376</v>
      </c>
      <c r="Z72" s="76" t="s">
        <v>377</v>
      </c>
      <c r="AA72" s="76" t="s">
        <v>409</v>
      </c>
      <c r="AB72" s="77">
        <v>2217</v>
      </c>
      <c r="AC72" s="76" t="s">
        <v>379</v>
      </c>
      <c r="AD72" s="102">
        <v>44875.2553819444</v>
      </c>
      <c r="AE72" s="76" t="s">
        <v>395</v>
      </c>
      <c r="AF72" s="76" t="s">
        <v>381</v>
      </c>
      <c r="AG72" s="76" t="s">
        <v>212</v>
      </c>
      <c r="AH72" s="76" t="s">
        <v>213</v>
      </c>
      <c r="AI72" s="76" t="s">
        <v>210</v>
      </c>
      <c r="AJ72" s="76" t="s">
        <v>366</v>
      </c>
      <c r="AK72" s="76" t="s">
        <v>382</v>
      </c>
      <c r="AL72" s="76" t="s">
        <v>366</v>
      </c>
      <c r="AM72" s="76" t="s">
        <v>233</v>
      </c>
      <c r="AN72" s="76" t="s">
        <v>366</v>
      </c>
      <c r="AO72" s="76" t="s">
        <v>589</v>
      </c>
      <c r="AP72" s="76" t="s">
        <v>379</v>
      </c>
      <c r="AQ72" s="76" t="s">
        <v>383</v>
      </c>
      <c r="AR72" s="76" t="s">
        <v>366</v>
      </c>
      <c r="AS72" s="76" t="s">
        <v>366</v>
      </c>
      <c r="AT72" s="77">
        <v>0</v>
      </c>
      <c r="AU72" s="76" t="s">
        <v>366</v>
      </c>
      <c r="AV72" s="76" t="s">
        <v>366</v>
      </c>
      <c r="AW72" s="76" t="s">
        <v>366</v>
      </c>
      <c r="AX72" s="76" t="s">
        <v>1039</v>
      </c>
      <c r="AY72" s="76" t="s">
        <v>1040</v>
      </c>
      <c r="AZ72" s="76" t="s">
        <v>232</v>
      </c>
      <c r="BA72" s="76" t="s">
        <v>379</v>
      </c>
      <c r="BB72" s="76" t="s">
        <v>382</v>
      </c>
      <c r="BC72" s="76" t="s">
        <v>1041</v>
      </c>
      <c r="BD72" s="76" t="s">
        <v>382</v>
      </c>
      <c r="BE72" s="76" t="s">
        <v>387</v>
      </c>
      <c r="BF72" s="76" t="s">
        <v>387</v>
      </c>
      <c r="BG72" s="76" t="s">
        <v>240</v>
      </c>
      <c r="BH72" s="76" t="s">
        <v>234</v>
      </c>
      <c r="BI72" s="76" t="s">
        <v>234</v>
      </c>
      <c r="BJ72" s="76" t="s">
        <v>234</v>
      </c>
      <c r="BK72" s="76" t="s">
        <v>234</v>
      </c>
      <c r="BL72" s="76" t="s">
        <v>529</v>
      </c>
      <c r="BM72" s="76" t="s">
        <v>529</v>
      </c>
      <c r="BN72" s="76" t="s">
        <v>529</v>
      </c>
      <c r="BO72" s="76" t="s">
        <v>366</v>
      </c>
      <c r="BP72" s="76" t="s">
        <v>366</v>
      </c>
      <c r="BQ72" s="76" t="s">
        <v>366</v>
      </c>
      <c r="BR72" s="76" t="s">
        <v>388</v>
      </c>
      <c r="BS72" s="76" t="s">
        <v>382</v>
      </c>
      <c r="BT72" s="76" t="s">
        <v>388</v>
      </c>
      <c r="BU72" s="76" t="s">
        <v>382</v>
      </c>
      <c r="BV72" s="76" t="s">
        <v>388</v>
      </c>
      <c r="BW72" s="76" t="s">
        <v>590</v>
      </c>
      <c r="BX72" s="77">
        <v>1</v>
      </c>
      <c r="BY72" s="77">
        <v>96557</v>
      </c>
      <c r="BZ72" s="77">
        <v>0</v>
      </c>
      <c r="CA72" s="77">
        <v>2</v>
      </c>
      <c r="CB72" s="77">
        <v>12</v>
      </c>
      <c r="CC72" s="76" t="s">
        <v>977</v>
      </c>
      <c r="CD72" s="102">
        <v>45082.3916898148</v>
      </c>
      <c r="CE72" s="75" t="s">
        <v>389</v>
      </c>
      <c r="CF72" s="103">
        <v>45082.3894727315</v>
      </c>
      <c r="CG72" s="104">
        <v>0.389467592592593</v>
      </c>
      <c r="CH72" s="75" t="s">
        <v>389</v>
      </c>
      <c r="CI72" s="76" t="s">
        <v>390</v>
      </c>
      <c r="CJ72" s="76" t="s">
        <v>234</v>
      </c>
      <c r="CK72" s="76" t="s">
        <v>234</v>
      </c>
      <c r="CL72" s="76" t="s">
        <v>225</v>
      </c>
      <c r="CM72" s="76" t="s">
        <v>225</v>
      </c>
      <c r="CN72" s="76" t="s">
        <v>225</v>
      </c>
      <c r="CO72" s="76" t="s">
        <v>225</v>
      </c>
      <c r="CP72" s="76" t="s">
        <v>978</v>
      </c>
      <c r="CQ72" s="76" t="s">
        <v>225</v>
      </c>
      <c r="CR72" s="76" t="s">
        <v>234</v>
      </c>
      <c r="CS72" s="76" t="s">
        <v>225</v>
      </c>
      <c r="CT72" s="76" t="s">
        <v>234</v>
      </c>
      <c r="CU72" s="76" t="s">
        <v>225</v>
      </c>
      <c r="CV72" s="76" t="s">
        <v>234</v>
      </c>
      <c r="CW72" s="76" t="s">
        <v>234</v>
      </c>
      <c r="CX72" s="76" t="s">
        <v>225</v>
      </c>
      <c r="CY72" s="76" t="s">
        <v>234</v>
      </c>
      <c r="CZ72" s="76" t="s">
        <v>234</v>
      </c>
      <c r="DA72" s="76" t="s">
        <v>225</v>
      </c>
      <c r="DB72" s="76" t="s">
        <v>234</v>
      </c>
      <c r="DC72" s="76" t="s">
        <v>234</v>
      </c>
      <c r="DD72" s="76" t="s">
        <v>234</v>
      </c>
      <c r="DE72" s="76" t="s">
        <v>234</v>
      </c>
      <c r="DF72" s="76" t="s">
        <v>225</v>
      </c>
      <c r="DG72" s="76" t="s">
        <v>234</v>
      </c>
      <c r="DH72" s="76" t="s">
        <v>225</v>
      </c>
      <c r="DI72" s="76" t="s">
        <v>225</v>
      </c>
      <c r="DJ72" s="76" t="s">
        <v>225</v>
      </c>
      <c r="DK72" s="76" t="s">
        <v>382</v>
      </c>
      <c r="DL72" s="76" t="s">
        <v>382</v>
      </c>
      <c r="DM72" s="76" t="s">
        <v>382</v>
      </c>
      <c r="DN72" s="103">
        <v>45082.4012632523</v>
      </c>
      <c r="DO72" s="103">
        <v>45082.3894727315</v>
      </c>
      <c r="DP72" s="76" t="s">
        <v>1042</v>
      </c>
    </row>
    <row r="73" spans="1:120">
      <c r="A73" s="75">
        <v>44874</v>
      </c>
      <c r="B73" s="75">
        <v>44874</v>
      </c>
      <c r="C73" s="76" t="s">
        <v>1099</v>
      </c>
      <c r="D73" s="76" t="s">
        <v>366</v>
      </c>
      <c r="E73" s="76" t="s">
        <v>583</v>
      </c>
      <c r="F73" s="76" t="s">
        <v>241</v>
      </c>
      <c r="G73" s="77">
        <v>1</v>
      </c>
      <c r="H73" s="77">
        <v>0</v>
      </c>
      <c r="I73" s="76" t="s">
        <v>234</v>
      </c>
      <c r="J73" s="76" t="s">
        <v>369</v>
      </c>
      <c r="K73" s="76" t="s">
        <v>369</v>
      </c>
      <c r="L73" s="75">
        <v>44874</v>
      </c>
      <c r="M73" s="76" t="s">
        <v>1100</v>
      </c>
      <c r="N73" s="76" t="s">
        <v>366</v>
      </c>
      <c r="O73" s="77">
        <v>0</v>
      </c>
      <c r="P73" s="76" t="s">
        <v>586</v>
      </c>
      <c r="Q73" s="76" t="s">
        <v>372</v>
      </c>
      <c r="R73" s="77">
        <v>57</v>
      </c>
      <c r="S73" s="76" t="s">
        <v>1101</v>
      </c>
      <c r="T73" s="77">
        <v>2</v>
      </c>
      <c r="U73" s="76" t="s">
        <v>241</v>
      </c>
      <c r="V73" s="76" t="s">
        <v>374</v>
      </c>
      <c r="W73" s="76" t="s">
        <v>234</v>
      </c>
      <c r="X73" s="76" t="s">
        <v>588</v>
      </c>
      <c r="Y73" s="76" t="s">
        <v>376</v>
      </c>
      <c r="Z73" s="76" t="s">
        <v>377</v>
      </c>
      <c r="AA73" s="76" t="s">
        <v>593</v>
      </c>
      <c r="AB73" s="77">
        <v>2217</v>
      </c>
      <c r="AC73" s="76" t="s">
        <v>594</v>
      </c>
      <c r="AD73" s="102">
        <v>44875.2553819444</v>
      </c>
      <c r="AE73" s="76" t="s">
        <v>410</v>
      </c>
      <c r="AF73" s="76" t="s">
        <v>381</v>
      </c>
      <c r="AG73" s="76" t="s">
        <v>212</v>
      </c>
      <c r="AH73" s="76" t="s">
        <v>213</v>
      </c>
      <c r="AI73" s="76" t="s">
        <v>210</v>
      </c>
      <c r="AJ73" s="76" t="s">
        <v>366</v>
      </c>
      <c r="AK73" s="76" t="s">
        <v>382</v>
      </c>
      <c r="AL73" s="76" t="s">
        <v>366</v>
      </c>
      <c r="AM73" s="76" t="s">
        <v>233</v>
      </c>
      <c r="AN73" s="76" t="s">
        <v>366</v>
      </c>
      <c r="AO73" s="76" t="s">
        <v>589</v>
      </c>
      <c r="AP73" s="76" t="s">
        <v>379</v>
      </c>
      <c r="AQ73" s="76" t="s">
        <v>411</v>
      </c>
      <c r="AR73" s="76" t="s">
        <v>366</v>
      </c>
      <c r="AS73" s="76" t="s">
        <v>366</v>
      </c>
      <c r="AT73" s="77">
        <v>0</v>
      </c>
      <c r="AU73" s="76" t="s">
        <v>366</v>
      </c>
      <c r="AV73" s="76" t="s">
        <v>366</v>
      </c>
      <c r="AW73" s="76" t="s">
        <v>366</v>
      </c>
      <c r="AX73" s="76" t="s">
        <v>988</v>
      </c>
      <c r="AY73" s="76" t="s">
        <v>989</v>
      </c>
      <c r="AZ73" s="76" t="s">
        <v>990</v>
      </c>
      <c r="BA73" s="76" t="s">
        <v>388</v>
      </c>
      <c r="BB73" s="76" t="s">
        <v>382</v>
      </c>
      <c r="BC73" s="76" t="s">
        <v>991</v>
      </c>
      <c r="BD73" s="76" t="s">
        <v>382</v>
      </c>
      <c r="BE73" s="76" t="s">
        <v>387</v>
      </c>
      <c r="BF73" s="76" t="s">
        <v>387</v>
      </c>
      <c r="BG73" s="76" t="s">
        <v>240</v>
      </c>
      <c r="BH73" s="76" t="s">
        <v>234</v>
      </c>
      <c r="BI73" s="76" t="s">
        <v>234</v>
      </c>
      <c r="BJ73" s="76" t="s">
        <v>234</v>
      </c>
      <c r="BK73" s="76" t="s">
        <v>234</v>
      </c>
      <c r="BL73" s="76" t="s">
        <v>366</v>
      </c>
      <c r="BM73" s="76" t="s">
        <v>366</v>
      </c>
      <c r="BN73" s="76" t="s">
        <v>366</v>
      </c>
      <c r="BO73" s="76" t="s">
        <v>366</v>
      </c>
      <c r="BP73" s="76" t="s">
        <v>366</v>
      </c>
      <c r="BQ73" s="76" t="s">
        <v>366</v>
      </c>
      <c r="BR73" s="76" t="s">
        <v>388</v>
      </c>
      <c r="BS73" s="76" t="s">
        <v>382</v>
      </c>
      <c r="BT73" s="76" t="s">
        <v>388</v>
      </c>
      <c r="BU73" s="76" t="s">
        <v>382</v>
      </c>
      <c r="BV73" s="76" t="s">
        <v>388</v>
      </c>
      <c r="BW73" s="76" t="s">
        <v>590</v>
      </c>
      <c r="BX73" s="77">
        <v>1</v>
      </c>
      <c r="BY73" s="77">
        <v>96557</v>
      </c>
      <c r="BZ73" s="77">
        <v>0</v>
      </c>
      <c r="CA73" s="77">
        <v>2</v>
      </c>
      <c r="CB73" s="77">
        <v>17</v>
      </c>
      <c r="CC73" s="76" t="s">
        <v>977</v>
      </c>
      <c r="CD73" s="102">
        <v>45082.3916898148</v>
      </c>
      <c r="CE73" s="75" t="s">
        <v>389</v>
      </c>
      <c r="CF73" s="103">
        <v>45082.3894727893</v>
      </c>
      <c r="CG73" s="104">
        <v>0.389467592592593</v>
      </c>
      <c r="CH73" s="75" t="s">
        <v>389</v>
      </c>
      <c r="CI73" s="76" t="s">
        <v>390</v>
      </c>
      <c r="CJ73" s="76" t="s">
        <v>234</v>
      </c>
      <c r="CK73" s="76" t="s">
        <v>234</v>
      </c>
      <c r="CL73" s="76" t="s">
        <v>225</v>
      </c>
      <c r="CM73" s="76" t="s">
        <v>225</v>
      </c>
      <c r="CN73" s="76" t="s">
        <v>225</v>
      </c>
      <c r="CO73" s="76" t="s">
        <v>225</v>
      </c>
      <c r="CP73" s="76" t="s">
        <v>978</v>
      </c>
      <c r="CQ73" s="76" t="s">
        <v>225</v>
      </c>
      <c r="CR73" s="76" t="s">
        <v>234</v>
      </c>
      <c r="CS73" s="76" t="s">
        <v>225</v>
      </c>
      <c r="CT73" s="76" t="s">
        <v>234</v>
      </c>
      <c r="CU73" s="76" t="s">
        <v>225</v>
      </c>
      <c r="CV73" s="76" t="s">
        <v>234</v>
      </c>
      <c r="CW73" s="76" t="s">
        <v>234</v>
      </c>
      <c r="CX73" s="76" t="s">
        <v>225</v>
      </c>
      <c r="CY73" s="76" t="s">
        <v>234</v>
      </c>
      <c r="CZ73" s="76" t="s">
        <v>234</v>
      </c>
      <c r="DA73" s="76" t="s">
        <v>225</v>
      </c>
      <c r="DB73" s="76" t="s">
        <v>234</v>
      </c>
      <c r="DC73" s="76" t="s">
        <v>234</v>
      </c>
      <c r="DD73" s="76" t="s">
        <v>234</v>
      </c>
      <c r="DE73" s="76" t="s">
        <v>234</v>
      </c>
      <c r="DF73" s="76" t="s">
        <v>225</v>
      </c>
      <c r="DG73" s="76" t="s">
        <v>234</v>
      </c>
      <c r="DH73" s="76" t="s">
        <v>225</v>
      </c>
      <c r="DI73" s="76" t="s">
        <v>225</v>
      </c>
      <c r="DJ73" s="76" t="s">
        <v>225</v>
      </c>
      <c r="DK73" s="76" t="s">
        <v>382</v>
      </c>
      <c r="DL73" s="76" t="s">
        <v>382</v>
      </c>
      <c r="DM73" s="76" t="s">
        <v>382</v>
      </c>
      <c r="DN73" s="103">
        <v>45082.4012663657</v>
      </c>
      <c r="DO73" s="103">
        <v>45082.3894727893</v>
      </c>
      <c r="DP73" s="76" t="s">
        <v>992</v>
      </c>
    </row>
    <row r="74" spans="1:122">
      <c r="A74" s="51"/>
      <c r="B74" s="51"/>
      <c r="C74" s="52"/>
      <c r="D74" s="52"/>
      <c r="E74" s="52"/>
      <c r="F74" s="52"/>
      <c r="G74" s="53"/>
      <c r="H74" s="53"/>
      <c r="I74" s="52"/>
      <c r="J74" s="52"/>
      <c r="K74" s="52"/>
      <c r="L74" s="51"/>
      <c r="M74" s="52"/>
      <c r="N74" s="52"/>
      <c r="O74" s="53"/>
      <c r="P74" s="52"/>
      <c r="Q74" s="52"/>
      <c r="R74" s="53"/>
      <c r="S74" s="52"/>
      <c r="T74" s="53"/>
      <c r="U74" s="52"/>
      <c r="V74" s="52"/>
      <c r="W74" s="52"/>
      <c r="X74" s="52"/>
      <c r="Y74" s="52"/>
      <c r="Z74" s="52"/>
      <c r="AA74" s="52"/>
      <c r="AB74" s="53"/>
      <c r="AC74" s="52"/>
      <c r="AD74" s="64"/>
      <c r="AE74" s="52"/>
      <c r="AF74" s="52"/>
      <c r="AG74" s="52"/>
      <c r="AH74" s="52"/>
      <c r="AI74" s="52"/>
      <c r="AJ74" s="52"/>
      <c r="AK74" s="52"/>
      <c r="AL74" s="52"/>
      <c r="AM74" s="52"/>
      <c r="AN74" s="52"/>
      <c r="AO74" s="52"/>
      <c r="AP74" s="52"/>
      <c r="AQ74" s="52"/>
      <c r="AR74" s="52"/>
      <c r="AS74" s="52"/>
      <c r="AT74" s="53"/>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3"/>
      <c r="BY74" s="53"/>
      <c r="BZ74" s="53"/>
      <c r="CA74" s="53"/>
      <c r="CB74" s="53"/>
      <c r="CC74" s="52"/>
      <c r="CD74" s="64"/>
      <c r="CE74" s="51"/>
      <c r="CF74" s="70"/>
      <c r="CG74" s="71"/>
      <c r="CH74" s="51"/>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70"/>
      <c r="DO74" s="70"/>
      <c r="DP74" s="52"/>
      <c r="DQ74" s="74"/>
      <c r="DR74" s="74"/>
    </row>
    <row r="75" s="41" customFormat="1" spans="1:122">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c r="CB75" s="43"/>
      <c r="CC75" s="43"/>
      <c r="CD75" s="43"/>
      <c r="CE75" s="43"/>
      <c r="CF75" s="43"/>
      <c r="CG75" s="43"/>
      <c r="CH75" s="43"/>
      <c r="CI75" s="43"/>
      <c r="CJ75" s="43"/>
      <c r="CK75" s="43"/>
      <c r="CL75" s="43"/>
      <c r="CM75" s="43"/>
      <c r="CN75" s="43"/>
      <c r="CO75" s="43"/>
      <c r="CP75" s="43"/>
      <c r="CQ75" s="43"/>
      <c r="CR75" s="43"/>
      <c r="CS75" s="43"/>
      <c r="CT75" s="43"/>
      <c r="CU75" s="43"/>
      <c r="CV75" s="43"/>
      <c r="CW75" s="43"/>
      <c r="CX75" s="43"/>
      <c r="CY75" s="43"/>
      <c r="CZ75" s="43"/>
      <c r="DA75" s="43"/>
      <c r="DB75" s="43"/>
      <c r="DC75" s="43"/>
      <c r="DD75" s="43"/>
      <c r="DE75" s="43"/>
      <c r="DF75" s="43"/>
      <c r="DG75" s="43"/>
      <c r="DH75" s="43"/>
      <c r="DI75" s="43"/>
      <c r="DJ75" s="43"/>
      <c r="DK75" s="43"/>
      <c r="DL75" s="43"/>
      <c r="DM75" s="43"/>
      <c r="DN75" s="43"/>
      <c r="DO75" s="43"/>
      <c r="DP75" s="43"/>
      <c r="DQ75" s="43"/>
      <c r="DR75" s="43"/>
    </row>
    <row r="76" s="41" customFormat="1" ht="30.75" spans="1:1">
      <c r="A76" s="23" t="s">
        <v>1110</v>
      </c>
    </row>
    <row r="77" s="41" customFormat="1" spans="1:1">
      <c r="A77" s="41" t="s">
        <v>1111</v>
      </c>
    </row>
    <row r="78" s="41" customFormat="1" spans="1:3">
      <c r="A78" s="40"/>
      <c r="B78" s="40" t="s">
        <v>1112</v>
      </c>
      <c r="C78" s="40"/>
    </row>
    <row r="79" s="41" customFormat="1" spans="1:122">
      <c r="A79" s="106"/>
      <c r="B79" s="107" t="s">
        <v>1113</v>
      </c>
      <c r="C79" s="107"/>
      <c r="D79" s="52"/>
      <c r="E79" s="52"/>
      <c r="F79" s="52"/>
      <c r="G79" s="53"/>
      <c r="H79" s="53"/>
      <c r="I79" s="52"/>
      <c r="J79" s="52"/>
      <c r="K79" s="52"/>
      <c r="L79" s="51"/>
      <c r="M79" s="52"/>
      <c r="N79" s="52"/>
      <c r="O79" s="53"/>
      <c r="P79" s="52"/>
      <c r="Q79" s="52"/>
      <c r="R79" s="53"/>
      <c r="S79" s="52"/>
      <c r="T79" s="53"/>
      <c r="U79" s="52"/>
      <c r="V79" s="52"/>
      <c r="W79" s="52"/>
      <c r="X79" s="52"/>
      <c r="Y79" s="52"/>
      <c r="Z79" s="52"/>
      <c r="AA79" s="52"/>
      <c r="AB79" s="53"/>
      <c r="AC79" s="52"/>
      <c r="AD79" s="64"/>
      <c r="AE79" s="52"/>
      <c r="AF79" s="52"/>
      <c r="AG79" s="52"/>
      <c r="AH79" s="52"/>
      <c r="AI79" s="52"/>
      <c r="AJ79" s="52"/>
      <c r="AK79" s="52"/>
      <c r="AL79" s="52"/>
      <c r="AM79" s="52"/>
      <c r="AN79" s="52"/>
      <c r="AO79" s="52"/>
      <c r="AP79" s="52"/>
      <c r="AQ79" s="52"/>
      <c r="AR79" s="52"/>
      <c r="AS79" s="52"/>
      <c r="AT79" s="53"/>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3"/>
      <c r="BY79" s="53"/>
      <c r="BZ79" s="53"/>
      <c r="CA79" s="53"/>
      <c r="CB79" s="53"/>
      <c r="CC79" s="52"/>
      <c r="CD79" s="64"/>
      <c r="CE79" s="51"/>
      <c r="CF79" s="70"/>
      <c r="CG79" s="71"/>
      <c r="CH79" s="51"/>
      <c r="CI79" s="52"/>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70"/>
      <c r="DO79" s="70"/>
      <c r="DP79" s="52"/>
      <c r="DQ79" s="74"/>
      <c r="DR79" s="74"/>
    </row>
    <row r="80" s="41" customFormat="1" spans="1:122">
      <c r="A80" s="106"/>
      <c r="B80" s="107" t="s">
        <v>1114</v>
      </c>
      <c r="C80" s="107"/>
      <c r="D80" s="52"/>
      <c r="E80" s="52"/>
      <c r="F80" s="52"/>
      <c r="G80" s="53"/>
      <c r="H80" s="53"/>
      <c r="I80" s="52"/>
      <c r="J80" s="52"/>
      <c r="K80" s="52"/>
      <c r="L80" s="51"/>
      <c r="M80" s="52"/>
      <c r="N80" s="52"/>
      <c r="O80" s="53"/>
      <c r="P80" s="52"/>
      <c r="Q80" s="52"/>
      <c r="R80" s="53"/>
      <c r="S80" s="52"/>
      <c r="T80" s="53"/>
      <c r="U80" s="52"/>
      <c r="V80" s="52"/>
      <c r="W80" s="52"/>
      <c r="X80" s="52"/>
      <c r="Y80" s="52"/>
      <c r="Z80" s="52"/>
      <c r="AA80" s="52"/>
      <c r="AB80" s="53"/>
      <c r="AC80" s="52"/>
      <c r="AD80" s="64"/>
      <c r="AE80" s="52"/>
      <c r="AF80" s="52"/>
      <c r="AG80" s="52"/>
      <c r="AH80" s="52"/>
      <c r="AI80" s="52"/>
      <c r="AJ80" s="52"/>
      <c r="AK80" s="52"/>
      <c r="AL80" s="52"/>
      <c r="AM80" s="52"/>
      <c r="AN80" s="52"/>
      <c r="AO80" s="52"/>
      <c r="AP80" s="52"/>
      <c r="AQ80" s="52"/>
      <c r="AR80" s="52"/>
      <c r="AS80" s="52"/>
      <c r="AT80" s="53"/>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3"/>
      <c r="BY80" s="53"/>
      <c r="BZ80" s="53"/>
      <c r="CA80" s="53"/>
      <c r="CB80" s="53"/>
      <c r="CC80" s="52"/>
      <c r="CD80" s="64"/>
      <c r="CE80" s="51"/>
      <c r="CF80" s="70"/>
      <c r="CG80" s="71"/>
      <c r="CH80" s="51"/>
      <c r="CI80" s="52"/>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70"/>
      <c r="DO80" s="70"/>
      <c r="DP80" s="52"/>
      <c r="DQ80" s="74"/>
      <c r="DR80" s="74"/>
    </row>
    <row r="81" s="41" customFormat="1" spans="1:122">
      <c r="A81" s="106"/>
      <c r="B81" s="107" t="s">
        <v>1115</v>
      </c>
      <c r="C81" s="107"/>
      <c r="D81" s="52"/>
      <c r="E81" s="52"/>
      <c r="F81" s="52"/>
      <c r="G81" s="53"/>
      <c r="H81" s="53"/>
      <c r="I81" s="52"/>
      <c r="J81" s="52"/>
      <c r="K81" s="52"/>
      <c r="L81" s="51"/>
      <c r="M81" s="52"/>
      <c r="N81" s="52"/>
      <c r="O81" s="53"/>
      <c r="P81" s="52"/>
      <c r="Q81" s="52"/>
      <c r="R81" s="53"/>
      <c r="S81" s="52"/>
      <c r="T81" s="53"/>
      <c r="U81" s="52"/>
      <c r="V81" s="52"/>
      <c r="W81" s="52"/>
      <c r="X81" s="52"/>
      <c r="Y81" s="52"/>
      <c r="Z81" s="52"/>
      <c r="AA81" s="52"/>
      <c r="AB81" s="53"/>
      <c r="AC81" s="52"/>
      <c r="AD81" s="64"/>
      <c r="AE81" s="52"/>
      <c r="AF81" s="52"/>
      <c r="AG81" s="52"/>
      <c r="AH81" s="52"/>
      <c r="AI81" s="52"/>
      <c r="AJ81" s="52"/>
      <c r="AK81" s="52"/>
      <c r="AL81" s="52"/>
      <c r="AM81" s="52"/>
      <c r="AN81" s="52"/>
      <c r="AO81" s="52"/>
      <c r="AP81" s="52"/>
      <c r="AQ81" s="52"/>
      <c r="AR81" s="52"/>
      <c r="AS81" s="52"/>
      <c r="AT81" s="53"/>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3"/>
      <c r="BY81" s="53"/>
      <c r="BZ81" s="53"/>
      <c r="CA81" s="53"/>
      <c r="CB81" s="53"/>
      <c r="CC81" s="52"/>
      <c r="CD81" s="64"/>
      <c r="CE81" s="51"/>
      <c r="CF81" s="70"/>
      <c r="CG81" s="71"/>
      <c r="CH81" s="51"/>
      <c r="CI81" s="52"/>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70"/>
      <c r="DO81" s="70"/>
      <c r="DP81" s="52"/>
      <c r="DQ81" s="74"/>
      <c r="DR81" s="74"/>
    </row>
    <row r="82" s="41" customFormat="1" spans="1:122">
      <c r="A82" s="106"/>
      <c r="B82" s="107"/>
      <c r="C82" s="107"/>
      <c r="D82" s="52"/>
      <c r="E82" s="52"/>
      <c r="F82" s="52"/>
      <c r="G82" s="53"/>
      <c r="H82" s="53"/>
      <c r="I82" s="52"/>
      <c r="J82" s="52"/>
      <c r="K82" s="52"/>
      <c r="L82" s="51"/>
      <c r="M82" s="52"/>
      <c r="N82" s="52"/>
      <c r="O82" s="53"/>
      <c r="P82" s="52"/>
      <c r="Q82" s="52"/>
      <c r="R82" s="53"/>
      <c r="S82" s="52"/>
      <c r="T82" s="53"/>
      <c r="U82" s="52"/>
      <c r="V82" s="52"/>
      <c r="W82" s="52"/>
      <c r="X82" s="52"/>
      <c r="Y82" s="52"/>
      <c r="Z82" s="52"/>
      <c r="AA82" s="52"/>
      <c r="AB82" s="53"/>
      <c r="AC82" s="52"/>
      <c r="AD82" s="64"/>
      <c r="AE82" s="52"/>
      <c r="AF82" s="52"/>
      <c r="AG82" s="52"/>
      <c r="AH82" s="52"/>
      <c r="AI82" s="52"/>
      <c r="AJ82" s="52"/>
      <c r="AK82" s="52"/>
      <c r="AL82" s="52"/>
      <c r="AM82" s="52"/>
      <c r="AN82" s="52"/>
      <c r="AO82" s="52"/>
      <c r="AP82" s="52"/>
      <c r="AQ82" s="52"/>
      <c r="AR82" s="52"/>
      <c r="AS82" s="52"/>
      <c r="AT82" s="53"/>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3"/>
      <c r="BY82" s="53"/>
      <c r="BZ82" s="53"/>
      <c r="CA82" s="53"/>
      <c r="CB82" s="53"/>
      <c r="CC82" s="52"/>
      <c r="CD82" s="64"/>
      <c r="CE82" s="51"/>
      <c r="CF82" s="70"/>
      <c r="CG82" s="71"/>
      <c r="CH82" s="51"/>
      <c r="CI82" s="52"/>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70"/>
      <c r="DO82" s="70"/>
      <c r="DP82" s="52"/>
      <c r="DQ82" s="74"/>
      <c r="DR82" s="74"/>
    </row>
    <row r="83" s="41" customFormat="1"/>
    <row r="84" spans="1:122">
      <c r="A84" s="51"/>
      <c r="B84" s="51"/>
      <c r="C84" s="52"/>
      <c r="D84" s="52"/>
      <c r="E84" s="52"/>
      <c r="F84" s="52"/>
      <c r="G84" s="53"/>
      <c r="H84" s="53"/>
      <c r="I84" s="52"/>
      <c r="J84" s="52"/>
      <c r="K84" s="52"/>
      <c r="L84" s="51"/>
      <c r="M84" s="52"/>
      <c r="N84" s="52"/>
      <c r="O84" s="53"/>
      <c r="P84" s="52"/>
      <c r="Q84" s="52"/>
      <c r="R84" s="53"/>
      <c r="S84" s="52"/>
      <c r="T84" s="53"/>
      <c r="U84" s="52"/>
      <c r="V84" s="52"/>
      <c r="W84" s="52"/>
      <c r="X84" s="52"/>
      <c r="Y84" s="52"/>
      <c r="Z84" s="52"/>
      <c r="AA84" s="52"/>
      <c r="AB84" s="53"/>
      <c r="AC84" s="52"/>
      <c r="AD84" s="64"/>
      <c r="AE84" s="52"/>
      <c r="AF84" s="52"/>
      <c r="AG84" s="52"/>
      <c r="AH84" s="52"/>
      <c r="AI84" s="52"/>
      <c r="AJ84" s="52"/>
      <c r="AK84" s="52"/>
      <c r="AL84" s="52"/>
      <c r="AM84" s="52"/>
      <c r="AN84" s="52"/>
      <c r="AO84" s="52"/>
      <c r="AP84" s="52"/>
      <c r="AQ84" s="52"/>
      <c r="AR84" s="52"/>
      <c r="AS84" s="52"/>
      <c r="AT84" s="53"/>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3"/>
      <c r="BY84" s="53"/>
      <c r="BZ84" s="53"/>
      <c r="CA84" s="53"/>
      <c r="CB84" s="53"/>
      <c r="CC84" s="52"/>
      <c r="CD84" s="64"/>
      <c r="CE84" s="51"/>
      <c r="CF84" s="70"/>
      <c r="CG84" s="71"/>
      <c r="CH84" s="51"/>
      <c r="CI84" s="52"/>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70"/>
      <c r="DO84" s="70"/>
      <c r="DP84" s="52"/>
      <c r="DQ84" s="74"/>
      <c r="DR84" s="74"/>
    </row>
    <row r="85" spans="1:122">
      <c r="A85" s="51"/>
      <c r="B85" s="51"/>
      <c r="C85" s="52"/>
      <c r="D85" s="52"/>
      <c r="E85" s="52"/>
      <c r="F85" s="52"/>
      <c r="G85" s="53"/>
      <c r="H85" s="53"/>
      <c r="I85" s="52"/>
      <c r="J85" s="52"/>
      <c r="K85" s="52"/>
      <c r="L85" s="51"/>
      <c r="M85" s="52"/>
      <c r="N85" s="52"/>
      <c r="O85" s="53"/>
      <c r="P85" s="52"/>
      <c r="Q85" s="52"/>
      <c r="R85" s="53"/>
      <c r="S85" s="52"/>
      <c r="T85" s="53"/>
      <c r="U85" s="52"/>
      <c r="V85" s="52"/>
      <c r="W85" s="52"/>
      <c r="X85" s="52"/>
      <c r="Y85" s="52"/>
      <c r="Z85" s="52"/>
      <c r="AA85" s="52"/>
      <c r="AB85" s="53"/>
      <c r="AC85" s="52"/>
      <c r="AD85" s="64"/>
      <c r="AE85" s="52"/>
      <c r="AF85" s="52"/>
      <c r="AG85" s="52"/>
      <c r="AH85" s="52"/>
      <c r="AI85" s="52"/>
      <c r="AJ85" s="52"/>
      <c r="AK85" s="52"/>
      <c r="AL85" s="52"/>
      <c r="AM85" s="52"/>
      <c r="AN85" s="52"/>
      <c r="AO85" s="52"/>
      <c r="AP85" s="52"/>
      <c r="AQ85" s="52"/>
      <c r="AR85" s="52"/>
      <c r="AS85" s="52"/>
      <c r="AT85" s="53"/>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3"/>
      <c r="BY85" s="53"/>
      <c r="BZ85" s="53"/>
      <c r="CA85" s="53"/>
      <c r="CB85" s="53"/>
      <c r="CC85" s="52"/>
      <c r="CD85" s="64"/>
      <c r="CE85" s="51"/>
      <c r="CF85" s="70"/>
      <c r="CG85" s="71"/>
      <c r="CH85" s="51"/>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70"/>
      <c r="DO85" s="70"/>
      <c r="DP85" s="52"/>
      <c r="DQ85" s="74"/>
      <c r="DR85" s="74"/>
    </row>
    <row r="86" spans="1:122">
      <c r="A86" s="51"/>
      <c r="B86" s="51"/>
      <c r="C86" s="52"/>
      <c r="D86" s="52"/>
      <c r="E86" s="52"/>
      <c r="F86" s="52"/>
      <c r="G86" s="53"/>
      <c r="H86" s="53"/>
      <c r="I86" s="52"/>
      <c r="J86" s="52"/>
      <c r="K86" s="52"/>
      <c r="L86" s="51"/>
      <c r="M86" s="52"/>
      <c r="N86" s="52"/>
      <c r="O86" s="53"/>
      <c r="P86" s="52"/>
      <c r="Q86" s="52"/>
      <c r="R86" s="53"/>
      <c r="S86" s="52"/>
      <c r="T86" s="53"/>
      <c r="U86" s="52"/>
      <c r="V86" s="52"/>
      <c r="W86" s="52"/>
      <c r="X86" s="52"/>
      <c r="Y86" s="52"/>
      <c r="Z86" s="52"/>
      <c r="AA86" s="52"/>
      <c r="AB86" s="53"/>
      <c r="AC86" s="52"/>
      <c r="AD86" s="64"/>
      <c r="AE86" s="52"/>
      <c r="AF86" s="52"/>
      <c r="AG86" s="52"/>
      <c r="AH86" s="52"/>
      <c r="AI86" s="52"/>
      <c r="AJ86" s="52"/>
      <c r="AK86" s="52"/>
      <c r="AL86" s="52"/>
      <c r="AM86" s="52"/>
      <c r="AN86" s="52"/>
      <c r="AO86" s="52"/>
      <c r="AP86" s="52"/>
      <c r="AQ86" s="52"/>
      <c r="AR86" s="52"/>
      <c r="AS86" s="52"/>
      <c r="AT86" s="53"/>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3"/>
      <c r="BY86" s="53"/>
      <c r="BZ86" s="53"/>
      <c r="CA86" s="53"/>
      <c r="CB86" s="53"/>
      <c r="CC86" s="52"/>
      <c r="CD86" s="64"/>
      <c r="CE86" s="51"/>
      <c r="CF86" s="70"/>
      <c r="CG86" s="71"/>
      <c r="CH86" s="51"/>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70"/>
      <c r="DO86" s="70"/>
      <c r="DP86" s="52"/>
      <c r="DQ86" s="74"/>
      <c r="DR86" s="74"/>
    </row>
    <row r="87" spans="1:122">
      <c r="A87" s="51"/>
      <c r="B87" s="51"/>
      <c r="C87" s="52"/>
      <c r="D87" s="52"/>
      <c r="E87" s="52"/>
      <c r="F87" s="52"/>
      <c r="G87" s="53"/>
      <c r="H87" s="53"/>
      <c r="I87" s="52"/>
      <c r="J87" s="52"/>
      <c r="K87" s="52"/>
      <c r="L87" s="51"/>
      <c r="M87" s="52"/>
      <c r="N87" s="52"/>
      <c r="O87" s="53"/>
      <c r="P87" s="52"/>
      <c r="Q87" s="52"/>
      <c r="R87" s="53"/>
      <c r="S87" s="52"/>
      <c r="T87" s="53"/>
      <c r="U87" s="52"/>
      <c r="V87" s="52"/>
      <c r="W87" s="52"/>
      <c r="X87" s="52"/>
      <c r="Y87" s="52"/>
      <c r="Z87" s="52"/>
      <c r="AA87" s="52"/>
      <c r="AB87" s="53"/>
      <c r="AC87" s="52"/>
      <c r="AD87" s="64"/>
      <c r="AE87" s="52"/>
      <c r="AF87" s="52"/>
      <c r="AG87" s="52"/>
      <c r="AH87" s="52"/>
      <c r="AI87" s="52"/>
      <c r="AJ87" s="52"/>
      <c r="AK87" s="52"/>
      <c r="AL87" s="52"/>
      <c r="AM87" s="52"/>
      <c r="AN87" s="52"/>
      <c r="AO87" s="52"/>
      <c r="AP87" s="52"/>
      <c r="AQ87" s="52"/>
      <c r="AR87" s="52"/>
      <c r="AS87" s="52"/>
      <c r="AT87" s="53"/>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3"/>
      <c r="BY87" s="53"/>
      <c r="BZ87" s="53"/>
      <c r="CA87" s="53"/>
      <c r="CB87" s="53"/>
      <c r="CC87" s="52"/>
      <c r="CD87" s="64"/>
      <c r="CE87" s="51"/>
      <c r="CF87" s="70"/>
      <c r="CG87" s="71"/>
      <c r="CH87" s="51"/>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70"/>
      <c r="DO87" s="70"/>
      <c r="DP87" s="52"/>
      <c r="DQ87" s="74"/>
      <c r="DR87" s="74"/>
    </row>
    <row r="88" spans="1:122">
      <c r="A88" s="51"/>
      <c r="B88" s="51"/>
      <c r="C88" s="52"/>
      <c r="D88" s="52"/>
      <c r="E88" s="52"/>
      <c r="F88" s="52"/>
      <c r="G88" s="53"/>
      <c r="H88" s="53"/>
      <c r="I88" s="52"/>
      <c r="J88" s="52"/>
      <c r="K88" s="52"/>
      <c r="L88" s="51"/>
      <c r="M88" s="52"/>
      <c r="N88" s="52"/>
      <c r="O88" s="53"/>
      <c r="P88" s="52"/>
      <c r="Q88" s="52"/>
      <c r="R88" s="53"/>
      <c r="S88" s="52"/>
      <c r="T88" s="53"/>
      <c r="U88" s="52"/>
      <c r="V88" s="52"/>
      <c r="W88" s="52"/>
      <c r="X88" s="52"/>
      <c r="Y88" s="52"/>
      <c r="Z88" s="52"/>
      <c r="AA88" s="52"/>
      <c r="AB88" s="53"/>
      <c r="AC88" s="52"/>
      <c r="AD88" s="64"/>
      <c r="AE88" s="52"/>
      <c r="AF88" s="52"/>
      <c r="AG88" s="52"/>
      <c r="AH88" s="52"/>
      <c r="AI88" s="52"/>
      <c r="AJ88" s="52"/>
      <c r="AK88" s="52"/>
      <c r="AL88" s="52"/>
      <c r="AM88" s="52"/>
      <c r="AN88" s="52"/>
      <c r="AO88" s="52"/>
      <c r="AP88" s="52"/>
      <c r="AQ88" s="52"/>
      <c r="AR88" s="52"/>
      <c r="AS88" s="52"/>
      <c r="AT88" s="53"/>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3"/>
      <c r="BY88" s="53"/>
      <c r="BZ88" s="53"/>
      <c r="CA88" s="53"/>
      <c r="CB88" s="53"/>
      <c r="CC88" s="52"/>
      <c r="CD88" s="64"/>
      <c r="CE88" s="51"/>
      <c r="CF88" s="70"/>
      <c r="CG88" s="71"/>
      <c r="CH88" s="51"/>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70"/>
      <c r="DO88" s="70"/>
      <c r="DP88" s="52"/>
      <c r="DQ88" s="74"/>
      <c r="DR88" s="74"/>
    </row>
    <row r="89" spans="1:122">
      <c r="A89" s="51"/>
      <c r="B89" s="51"/>
      <c r="C89" s="52"/>
      <c r="D89" s="52"/>
      <c r="E89" s="52"/>
      <c r="F89" s="52"/>
      <c r="G89" s="53"/>
      <c r="H89" s="53"/>
      <c r="I89" s="52"/>
      <c r="J89" s="52"/>
      <c r="K89" s="52"/>
      <c r="L89" s="51"/>
      <c r="M89" s="52"/>
      <c r="N89" s="52"/>
      <c r="O89" s="53"/>
      <c r="P89" s="52"/>
      <c r="Q89" s="52"/>
      <c r="R89" s="53"/>
      <c r="S89" s="52"/>
      <c r="T89" s="53"/>
      <c r="U89" s="52"/>
      <c r="V89" s="52"/>
      <c r="W89" s="52"/>
      <c r="X89" s="52"/>
      <c r="Y89" s="52"/>
      <c r="Z89" s="52"/>
      <c r="AA89" s="52"/>
      <c r="AB89" s="53"/>
      <c r="AC89" s="52"/>
      <c r="AD89" s="64"/>
      <c r="AE89" s="52"/>
      <c r="AF89" s="52"/>
      <c r="AG89" s="52"/>
      <c r="AH89" s="52"/>
      <c r="AI89" s="52"/>
      <c r="AJ89" s="52"/>
      <c r="AK89" s="52"/>
      <c r="AL89" s="52"/>
      <c r="AM89" s="52"/>
      <c r="AN89" s="52"/>
      <c r="AO89" s="52"/>
      <c r="AP89" s="52"/>
      <c r="AQ89" s="52"/>
      <c r="AR89" s="52"/>
      <c r="AS89" s="52"/>
      <c r="AT89" s="53"/>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3"/>
      <c r="BY89" s="53"/>
      <c r="BZ89" s="53"/>
      <c r="CA89" s="53"/>
      <c r="CB89" s="53"/>
      <c r="CC89" s="52"/>
      <c r="CD89" s="64"/>
      <c r="CE89" s="51"/>
      <c r="CF89" s="70"/>
      <c r="CG89" s="71"/>
      <c r="CH89" s="51"/>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70"/>
      <c r="DO89" s="70"/>
      <c r="DP89" s="52"/>
      <c r="DQ89" s="74"/>
      <c r="DR89" s="74"/>
    </row>
    <row r="90" spans="1:122">
      <c r="A90" s="51"/>
      <c r="B90" s="51"/>
      <c r="C90" s="52"/>
      <c r="D90" s="52"/>
      <c r="E90" s="52"/>
      <c r="F90" s="52"/>
      <c r="G90" s="53"/>
      <c r="H90" s="53"/>
      <c r="I90" s="52"/>
      <c r="J90" s="52"/>
      <c r="K90" s="52"/>
      <c r="L90" s="51"/>
      <c r="M90" s="52"/>
      <c r="N90" s="52"/>
      <c r="O90" s="53"/>
      <c r="P90" s="52"/>
      <c r="Q90" s="52"/>
      <c r="R90" s="53"/>
      <c r="S90" s="52"/>
      <c r="T90" s="53"/>
      <c r="U90" s="52"/>
      <c r="V90" s="52"/>
      <c r="W90" s="52"/>
      <c r="X90" s="52"/>
      <c r="Y90" s="52"/>
      <c r="Z90" s="52"/>
      <c r="AA90" s="52"/>
      <c r="AB90" s="53"/>
      <c r="AC90" s="52"/>
      <c r="AD90" s="64"/>
      <c r="AE90" s="52"/>
      <c r="AF90" s="52"/>
      <c r="AG90" s="52"/>
      <c r="AH90" s="52"/>
      <c r="AI90" s="52"/>
      <c r="AJ90" s="52"/>
      <c r="AK90" s="52"/>
      <c r="AL90" s="52"/>
      <c r="AM90" s="52"/>
      <c r="AN90" s="52"/>
      <c r="AO90" s="52"/>
      <c r="AP90" s="52"/>
      <c r="AQ90" s="52"/>
      <c r="AR90" s="52"/>
      <c r="AS90" s="52"/>
      <c r="AT90" s="53"/>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3"/>
      <c r="BY90" s="53"/>
      <c r="BZ90" s="53"/>
      <c r="CA90" s="53"/>
      <c r="CB90" s="53"/>
      <c r="CC90" s="52"/>
      <c r="CD90" s="64"/>
      <c r="CE90" s="51"/>
      <c r="CF90" s="70"/>
      <c r="CG90" s="71"/>
      <c r="CH90" s="51"/>
      <c r="CI90" s="52"/>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70"/>
      <c r="DO90" s="70"/>
      <c r="DP90" s="52"/>
      <c r="DQ90" s="74"/>
      <c r="DR90" s="74"/>
    </row>
    <row r="91" spans="1:122">
      <c r="A91" s="51"/>
      <c r="B91" s="51"/>
      <c r="C91" s="52"/>
      <c r="D91" s="52"/>
      <c r="E91" s="52"/>
      <c r="F91" s="52"/>
      <c r="G91" s="53"/>
      <c r="H91" s="53"/>
      <c r="I91" s="52"/>
      <c r="J91" s="52"/>
      <c r="K91" s="52"/>
      <c r="L91" s="51"/>
      <c r="M91" s="52"/>
      <c r="N91" s="52"/>
      <c r="O91" s="53"/>
      <c r="P91" s="52"/>
      <c r="Q91" s="52"/>
      <c r="R91" s="53"/>
      <c r="S91" s="52"/>
      <c r="T91" s="53"/>
      <c r="U91" s="52"/>
      <c r="V91" s="52"/>
      <c r="W91" s="52"/>
      <c r="X91" s="52"/>
      <c r="Y91" s="52"/>
      <c r="Z91" s="52"/>
      <c r="AA91" s="52"/>
      <c r="AB91" s="53"/>
      <c r="AC91" s="52"/>
      <c r="AD91" s="64"/>
      <c r="AE91" s="52"/>
      <c r="AF91" s="52"/>
      <c r="AG91" s="52"/>
      <c r="AH91" s="52"/>
      <c r="AI91" s="52"/>
      <c r="AJ91" s="52"/>
      <c r="AK91" s="52"/>
      <c r="AL91" s="52"/>
      <c r="AM91" s="52"/>
      <c r="AN91" s="52"/>
      <c r="AO91" s="52"/>
      <c r="AP91" s="52"/>
      <c r="AQ91" s="52"/>
      <c r="AR91" s="52"/>
      <c r="AS91" s="52"/>
      <c r="AT91" s="53"/>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3"/>
      <c r="BY91" s="53"/>
      <c r="BZ91" s="53"/>
      <c r="CA91" s="53"/>
      <c r="CB91" s="53"/>
      <c r="CC91" s="52"/>
      <c r="CD91" s="64"/>
      <c r="CE91" s="51"/>
      <c r="CF91" s="70"/>
      <c r="CG91" s="71"/>
      <c r="CH91" s="51"/>
      <c r="CI91" s="52"/>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70"/>
      <c r="DO91" s="70"/>
      <c r="DP91" s="52"/>
      <c r="DQ91" s="74"/>
      <c r="DR91" s="74"/>
    </row>
    <row r="92" spans="1:122">
      <c r="A92" s="51"/>
      <c r="B92" s="51"/>
      <c r="C92" s="52"/>
      <c r="D92" s="52"/>
      <c r="E92" s="52"/>
      <c r="F92" s="52"/>
      <c r="G92" s="53"/>
      <c r="H92" s="53"/>
      <c r="I92" s="52"/>
      <c r="J92" s="52"/>
      <c r="K92" s="52"/>
      <c r="L92" s="51"/>
      <c r="M92" s="52"/>
      <c r="N92" s="52"/>
      <c r="O92" s="53"/>
      <c r="P92" s="52"/>
      <c r="Q92" s="52"/>
      <c r="R92" s="53"/>
      <c r="S92" s="52"/>
      <c r="T92" s="53"/>
      <c r="U92" s="52"/>
      <c r="V92" s="52"/>
      <c r="W92" s="52"/>
      <c r="X92" s="52"/>
      <c r="Y92" s="52"/>
      <c r="Z92" s="52"/>
      <c r="AA92" s="52"/>
      <c r="AB92" s="53"/>
      <c r="AC92" s="52"/>
      <c r="AD92" s="64"/>
      <c r="AE92" s="52"/>
      <c r="AF92" s="52"/>
      <c r="AG92" s="52"/>
      <c r="AH92" s="52"/>
      <c r="AI92" s="52"/>
      <c r="AJ92" s="52"/>
      <c r="AK92" s="52"/>
      <c r="AL92" s="52"/>
      <c r="AM92" s="52"/>
      <c r="AN92" s="52"/>
      <c r="AO92" s="52"/>
      <c r="AP92" s="52"/>
      <c r="AQ92" s="52"/>
      <c r="AR92" s="52"/>
      <c r="AS92" s="52"/>
      <c r="AT92" s="53"/>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3"/>
      <c r="BY92" s="53"/>
      <c r="BZ92" s="53"/>
      <c r="CA92" s="53"/>
      <c r="CB92" s="53"/>
      <c r="CC92" s="52"/>
      <c r="CD92" s="64"/>
      <c r="CE92" s="51"/>
      <c r="CF92" s="70"/>
      <c r="CG92" s="71"/>
      <c r="CH92" s="51"/>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70"/>
      <c r="DO92" s="70"/>
      <c r="DP92" s="52"/>
      <c r="DQ92" s="74"/>
      <c r="DR92" s="74"/>
    </row>
    <row r="93" spans="1:122">
      <c r="A93" s="51"/>
      <c r="B93" s="51"/>
      <c r="C93" s="52"/>
      <c r="D93" s="52"/>
      <c r="E93" s="52"/>
      <c r="F93" s="52"/>
      <c r="G93" s="53"/>
      <c r="H93" s="53"/>
      <c r="I93" s="52"/>
      <c r="J93" s="52"/>
      <c r="K93" s="52"/>
      <c r="L93" s="51"/>
      <c r="M93" s="52"/>
      <c r="N93" s="52"/>
      <c r="O93" s="53"/>
      <c r="P93" s="52"/>
      <c r="Q93" s="52"/>
      <c r="R93" s="53"/>
      <c r="S93" s="52"/>
      <c r="T93" s="53"/>
      <c r="U93" s="52"/>
      <c r="V93" s="52"/>
      <c r="W93" s="52"/>
      <c r="X93" s="52"/>
      <c r="Y93" s="52"/>
      <c r="Z93" s="52"/>
      <c r="AA93" s="52"/>
      <c r="AB93" s="53"/>
      <c r="AC93" s="52"/>
      <c r="AD93" s="64"/>
      <c r="AE93" s="52"/>
      <c r="AF93" s="52"/>
      <c r="AG93" s="52"/>
      <c r="AH93" s="52"/>
      <c r="AI93" s="52"/>
      <c r="AJ93" s="52"/>
      <c r="AK93" s="52"/>
      <c r="AL93" s="52"/>
      <c r="AM93" s="52"/>
      <c r="AN93" s="52"/>
      <c r="AO93" s="52"/>
      <c r="AP93" s="52"/>
      <c r="AQ93" s="52"/>
      <c r="AR93" s="52"/>
      <c r="AS93" s="52"/>
      <c r="AT93" s="53"/>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3"/>
      <c r="BY93" s="53"/>
      <c r="BZ93" s="53"/>
      <c r="CA93" s="53"/>
      <c r="CB93" s="53"/>
      <c r="CC93" s="52"/>
      <c r="CD93" s="64"/>
      <c r="CE93" s="51"/>
      <c r="CF93" s="70"/>
      <c r="CG93" s="71"/>
      <c r="CH93" s="51"/>
      <c r="CI93" s="52"/>
      <c r="CJ93" s="52"/>
      <c r="CK93" s="52"/>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c r="DM93" s="52"/>
      <c r="DN93" s="70"/>
      <c r="DO93" s="70"/>
      <c r="DP93" s="52"/>
      <c r="DQ93" s="74"/>
      <c r="DR93" s="74"/>
    </row>
    <row r="94" spans="1:122">
      <c r="A94" s="51"/>
      <c r="B94" s="51"/>
      <c r="C94" s="52"/>
      <c r="D94" s="52"/>
      <c r="E94" s="52"/>
      <c r="F94" s="52"/>
      <c r="G94" s="53"/>
      <c r="H94" s="53"/>
      <c r="I94" s="52"/>
      <c r="J94" s="52"/>
      <c r="K94" s="52"/>
      <c r="L94" s="51"/>
      <c r="M94" s="52"/>
      <c r="N94" s="52"/>
      <c r="O94" s="53"/>
      <c r="P94" s="52"/>
      <c r="Q94" s="52"/>
      <c r="R94" s="53"/>
      <c r="S94" s="52"/>
      <c r="T94" s="53"/>
      <c r="U94" s="52"/>
      <c r="V94" s="52"/>
      <c r="W94" s="52"/>
      <c r="X94" s="52"/>
      <c r="Y94" s="52"/>
      <c r="Z94" s="52"/>
      <c r="AA94" s="52"/>
      <c r="AB94" s="53"/>
      <c r="AC94" s="52"/>
      <c r="AD94" s="64"/>
      <c r="AE94" s="52"/>
      <c r="AF94" s="52"/>
      <c r="AG94" s="52"/>
      <c r="AH94" s="52"/>
      <c r="AI94" s="52"/>
      <c r="AJ94" s="52"/>
      <c r="AK94" s="52"/>
      <c r="AL94" s="52"/>
      <c r="AM94" s="52"/>
      <c r="AN94" s="52"/>
      <c r="AO94" s="52"/>
      <c r="AP94" s="52"/>
      <c r="AQ94" s="52"/>
      <c r="AR94" s="52"/>
      <c r="AS94" s="52"/>
      <c r="AT94" s="53"/>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3"/>
      <c r="BY94" s="53"/>
      <c r="BZ94" s="53"/>
      <c r="CA94" s="53"/>
      <c r="CB94" s="53"/>
      <c r="CC94" s="52"/>
      <c r="CD94" s="64"/>
      <c r="CE94" s="51"/>
      <c r="CF94" s="70"/>
      <c r="CG94" s="71"/>
      <c r="CH94" s="51"/>
      <c r="CI94" s="52"/>
      <c r="CJ94" s="52"/>
      <c r="CK94" s="52"/>
      <c r="CL94" s="52"/>
      <c r="CM94" s="52"/>
      <c r="CN94" s="52"/>
      <c r="CO94" s="52"/>
      <c r="CP94" s="52"/>
      <c r="CQ94" s="52"/>
      <c r="CR94" s="52"/>
      <c r="CS94" s="52"/>
      <c r="CT94" s="52"/>
      <c r="CU94" s="52"/>
      <c r="CV94" s="52"/>
      <c r="CW94" s="52"/>
      <c r="CX94" s="52"/>
      <c r="CY94" s="52"/>
      <c r="CZ94" s="52"/>
      <c r="DA94" s="52"/>
      <c r="DB94" s="52"/>
      <c r="DC94" s="52"/>
      <c r="DD94" s="52"/>
      <c r="DE94" s="52"/>
      <c r="DF94" s="52"/>
      <c r="DG94" s="52"/>
      <c r="DH94" s="52"/>
      <c r="DI94" s="52"/>
      <c r="DJ94" s="52"/>
      <c r="DK94" s="52"/>
      <c r="DL94" s="52"/>
      <c r="DM94" s="52"/>
      <c r="DN94" s="70"/>
      <c r="DO94" s="70"/>
      <c r="DP94" s="52"/>
      <c r="DQ94" s="74"/>
      <c r="DR94" s="74"/>
    </row>
    <row r="95" spans="1:122">
      <c r="A95" s="51"/>
      <c r="B95" s="51"/>
      <c r="C95" s="52"/>
      <c r="D95" s="52"/>
      <c r="E95" s="52"/>
      <c r="F95" s="52"/>
      <c r="G95" s="53"/>
      <c r="H95" s="53"/>
      <c r="I95" s="52"/>
      <c r="J95" s="52"/>
      <c r="K95" s="52"/>
      <c r="L95" s="51"/>
      <c r="M95" s="52"/>
      <c r="N95" s="52"/>
      <c r="O95" s="53"/>
      <c r="P95" s="52"/>
      <c r="Q95" s="52"/>
      <c r="R95" s="53"/>
      <c r="S95" s="52"/>
      <c r="T95" s="53"/>
      <c r="U95" s="52"/>
      <c r="V95" s="52"/>
      <c r="W95" s="52"/>
      <c r="X95" s="52"/>
      <c r="Y95" s="52"/>
      <c r="Z95" s="52"/>
      <c r="AA95" s="52"/>
      <c r="AB95" s="53"/>
      <c r="AC95" s="52"/>
      <c r="AD95" s="64"/>
      <c r="AE95" s="52"/>
      <c r="AF95" s="52"/>
      <c r="AG95" s="52"/>
      <c r="AH95" s="52"/>
      <c r="AI95" s="52"/>
      <c r="AJ95" s="52"/>
      <c r="AK95" s="52"/>
      <c r="AL95" s="52"/>
      <c r="AM95" s="52"/>
      <c r="AN95" s="52"/>
      <c r="AO95" s="52"/>
      <c r="AP95" s="52"/>
      <c r="AQ95" s="52"/>
      <c r="AR95" s="52"/>
      <c r="AS95" s="52"/>
      <c r="AT95" s="53"/>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3"/>
      <c r="BY95" s="53"/>
      <c r="BZ95" s="53"/>
      <c r="CA95" s="53"/>
      <c r="CB95" s="53"/>
      <c r="CC95" s="52"/>
      <c r="CD95" s="64"/>
      <c r="CE95" s="51"/>
      <c r="CF95" s="70"/>
      <c r="CG95" s="71"/>
      <c r="CH95" s="51"/>
      <c r="CI95" s="52"/>
      <c r="CJ95" s="52"/>
      <c r="CK95" s="52"/>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c r="DJ95" s="52"/>
      <c r="DK95" s="52"/>
      <c r="DL95" s="52"/>
      <c r="DM95" s="52"/>
      <c r="DN95" s="70"/>
      <c r="DO95" s="70"/>
      <c r="DP95" s="52"/>
      <c r="DQ95" s="74"/>
      <c r="DR95" s="74"/>
    </row>
    <row r="96" spans="1:122">
      <c r="A96" s="51"/>
      <c r="B96" s="51"/>
      <c r="C96" s="52"/>
      <c r="D96" s="52"/>
      <c r="E96" s="52"/>
      <c r="F96" s="52"/>
      <c r="G96" s="53"/>
      <c r="H96" s="53"/>
      <c r="I96" s="52"/>
      <c r="J96" s="52"/>
      <c r="K96" s="52"/>
      <c r="L96" s="51"/>
      <c r="M96" s="52"/>
      <c r="N96" s="52"/>
      <c r="O96" s="53"/>
      <c r="P96" s="52"/>
      <c r="Q96" s="52"/>
      <c r="R96" s="53"/>
      <c r="S96" s="52"/>
      <c r="T96" s="53"/>
      <c r="U96" s="52"/>
      <c r="V96" s="52"/>
      <c r="W96" s="52"/>
      <c r="X96" s="52"/>
      <c r="Y96" s="52"/>
      <c r="Z96" s="52"/>
      <c r="AA96" s="52"/>
      <c r="AB96" s="53"/>
      <c r="AC96" s="52"/>
      <c r="AD96" s="64"/>
      <c r="AE96" s="52"/>
      <c r="AF96" s="52"/>
      <c r="AG96" s="52"/>
      <c r="AH96" s="52"/>
      <c r="AI96" s="52"/>
      <c r="AJ96" s="52"/>
      <c r="AK96" s="52"/>
      <c r="AL96" s="52"/>
      <c r="AM96" s="52"/>
      <c r="AN96" s="52"/>
      <c r="AO96" s="52"/>
      <c r="AP96" s="52"/>
      <c r="AQ96" s="52"/>
      <c r="AR96" s="52"/>
      <c r="AS96" s="52"/>
      <c r="AT96" s="53"/>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3"/>
      <c r="BY96" s="53"/>
      <c r="BZ96" s="53"/>
      <c r="CA96" s="53"/>
      <c r="CB96" s="53"/>
      <c r="CC96" s="52"/>
      <c r="CD96" s="64"/>
      <c r="CE96" s="51"/>
      <c r="CF96" s="70"/>
      <c r="CG96" s="71"/>
      <c r="CH96" s="51"/>
      <c r="CI96" s="52"/>
      <c r="CJ96" s="52"/>
      <c r="CK96" s="52"/>
      <c r="CL96" s="52"/>
      <c r="CM96" s="52"/>
      <c r="CN96" s="52"/>
      <c r="CO96" s="52"/>
      <c r="CP96" s="52"/>
      <c r="CQ96" s="52"/>
      <c r="CR96" s="52"/>
      <c r="CS96" s="52"/>
      <c r="CT96" s="52"/>
      <c r="CU96" s="52"/>
      <c r="CV96" s="52"/>
      <c r="CW96" s="52"/>
      <c r="CX96" s="52"/>
      <c r="CY96" s="52"/>
      <c r="CZ96" s="52"/>
      <c r="DA96" s="52"/>
      <c r="DB96" s="52"/>
      <c r="DC96" s="52"/>
      <c r="DD96" s="52"/>
      <c r="DE96" s="52"/>
      <c r="DF96" s="52"/>
      <c r="DG96" s="52"/>
      <c r="DH96" s="52"/>
      <c r="DI96" s="52"/>
      <c r="DJ96" s="52"/>
      <c r="DK96" s="52"/>
      <c r="DL96" s="52"/>
      <c r="DM96" s="52"/>
      <c r="DN96" s="70"/>
      <c r="DO96" s="70"/>
      <c r="DP96" s="52"/>
      <c r="DQ96" s="74"/>
      <c r="DR96" s="74"/>
    </row>
    <row r="97" spans="1:122">
      <c r="A97" s="51"/>
      <c r="B97" s="51"/>
      <c r="C97" s="52"/>
      <c r="D97" s="52"/>
      <c r="E97" s="52"/>
      <c r="F97" s="52"/>
      <c r="G97" s="53"/>
      <c r="H97" s="53"/>
      <c r="I97" s="52"/>
      <c r="J97" s="52"/>
      <c r="K97" s="52"/>
      <c r="L97" s="51"/>
      <c r="M97" s="52"/>
      <c r="N97" s="52"/>
      <c r="O97" s="53"/>
      <c r="P97" s="52"/>
      <c r="Q97" s="52"/>
      <c r="R97" s="53"/>
      <c r="S97" s="52"/>
      <c r="T97" s="53"/>
      <c r="U97" s="52"/>
      <c r="V97" s="52"/>
      <c r="W97" s="52"/>
      <c r="X97" s="52"/>
      <c r="Y97" s="52"/>
      <c r="Z97" s="52"/>
      <c r="AA97" s="52"/>
      <c r="AB97" s="53"/>
      <c r="AC97" s="52"/>
      <c r="AD97" s="64"/>
      <c r="AE97" s="52"/>
      <c r="AF97" s="52"/>
      <c r="AG97" s="52"/>
      <c r="AH97" s="52"/>
      <c r="AI97" s="52"/>
      <c r="AJ97" s="52"/>
      <c r="AK97" s="52"/>
      <c r="AL97" s="52"/>
      <c r="AM97" s="52"/>
      <c r="AN97" s="52"/>
      <c r="AO97" s="52"/>
      <c r="AP97" s="52"/>
      <c r="AQ97" s="52"/>
      <c r="AR97" s="52"/>
      <c r="AS97" s="52"/>
      <c r="AT97" s="53"/>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3"/>
      <c r="BY97" s="53"/>
      <c r="BZ97" s="53"/>
      <c r="CA97" s="53"/>
      <c r="CB97" s="53"/>
      <c r="CC97" s="52"/>
      <c r="CD97" s="64"/>
      <c r="CE97" s="51"/>
      <c r="CF97" s="70"/>
      <c r="CG97" s="71"/>
      <c r="CH97" s="51"/>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70"/>
      <c r="DO97" s="70"/>
      <c r="DP97" s="52"/>
      <c r="DQ97" s="74"/>
      <c r="DR97" s="74"/>
    </row>
    <row r="98" spans="1:122">
      <c r="A98" s="51"/>
      <c r="B98" s="51"/>
      <c r="C98" s="52"/>
      <c r="D98" s="52"/>
      <c r="E98" s="52"/>
      <c r="F98" s="52"/>
      <c r="G98" s="53"/>
      <c r="H98" s="53"/>
      <c r="I98" s="52"/>
      <c r="J98" s="52"/>
      <c r="K98" s="52"/>
      <c r="L98" s="51"/>
      <c r="M98" s="52"/>
      <c r="N98" s="52"/>
      <c r="O98" s="53"/>
      <c r="P98" s="52"/>
      <c r="Q98" s="52"/>
      <c r="R98" s="53"/>
      <c r="S98" s="52"/>
      <c r="T98" s="53"/>
      <c r="U98" s="52"/>
      <c r="V98" s="52"/>
      <c r="W98" s="52"/>
      <c r="X98" s="52"/>
      <c r="Y98" s="52"/>
      <c r="Z98" s="52"/>
      <c r="AA98" s="52"/>
      <c r="AB98" s="53"/>
      <c r="AC98" s="52"/>
      <c r="AD98" s="64"/>
      <c r="AE98" s="52"/>
      <c r="AF98" s="52"/>
      <c r="AG98" s="52"/>
      <c r="AH98" s="52"/>
      <c r="AI98" s="52"/>
      <c r="AJ98" s="52"/>
      <c r="AK98" s="52"/>
      <c r="AL98" s="52"/>
      <c r="AM98" s="52"/>
      <c r="AN98" s="52"/>
      <c r="AO98" s="52"/>
      <c r="AP98" s="52"/>
      <c r="AQ98" s="52"/>
      <c r="AR98" s="52"/>
      <c r="AS98" s="52"/>
      <c r="AT98" s="53"/>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3"/>
      <c r="BY98" s="53"/>
      <c r="BZ98" s="53"/>
      <c r="CA98" s="53"/>
      <c r="CB98" s="53"/>
      <c r="CC98" s="52"/>
      <c r="CD98" s="64"/>
      <c r="CE98" s="51"/>
      <c r="CF98" s="70"/>
      <c r="CG98" s="71"/>
      <c r="CH98" s="51"/>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70"/>
      <c r="DO98" s="70"/>
      <c r="DP98" s="52"/>
      <c r="DQ98" s="74"/>
      <c r="DR98" s="74"/>
    </row>
    <row r="99" spans="1:122">
      <c r="A99" s="51"/>
      <c r="B99" s="51"/>
      <c r="C99" s="52"/>
      <c r="D99" s="52"/>
      <c r="E99" s="52"/>
      <c r="F99" s="52"/>
      <c r="G99" s="53"/>
      <c r="H99" s="53"/>
      <c r="I99" s="52"/>
      <c r="J99" s="52"/>
      <c r="K99" s="52"/>
      <c r="L99" s="51"/>
      <c r="M99" s="52"/>
      <c r="N99" s="52"/>
      <c r="O99" s="53"/>
      <c r="P99" s="52"/>
      <c r="Q99" s="52"/>
      <c r="R99" s="53"/>
      <c r="S99" s="52"/>
      <c r="T99" s="53"/>
      <c r="U99" s="52"/>
      <c r="V99" s="52"/>
      <c r="W99" s="52"/>
      <c r="X99" s="52"/>
      <c r="Y99" s="52"/>
      <c r="Z99" s="52"/>
      <c r="AA99" s="52"/>
      <c r="AB99" s="53"/>
      <c r="AC99" s="52"/>
      <c r="AD99" s="64"/>
      <c r="AE99" s="52"/>
      <c r="AF99" s="52"/>
      <c r="AG99" s="52"/>
      <c r="AH99" s="52"/>
      <c r="AI99" s="52"/>
      <c r="AJ99" s="52"/>
      <c r="AK99" s="52"/>
      <c r="AL99" s="52"/>
      <c r="AM99" s="52"/>
      <c r="AN99" s="52"/>
      <c r="AO99" s="52"/>
      <c r="AP99" s="52"/>
      <c r="AQ99" s="52"/>
      <c r="AR99" s="52"/>
      <c r="AS99" s="52"/>
      <c r="AT99" s="53"/>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3"/>
      <c r="BY99" s="53"/>
      <c r="BZ99" s="53"/>
      <c r="CA99" s="53"/>
      <c r="CB99" s="53"/>
      <c r="CC99" s="52"/>
      <c r="CD99" s="64"/>
      <c r="CE99" s="51"/>
      <c r="CF99" s="70"/>
      <c r="CG99" s="71"/>
      <c r="CH99" s="51"/>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70"/>
      <c r="DO99" s="70"/>
      <c r="DP99" s="52"/>
      <c r="DQ99" s="74"/>
      <c r="DR99" s="74"/>
    </row>
    <row r="100" spans="1:122">
      <c r="A100" s="51"/>
      <c r="B100" s="51"/>
      <c r="C100" s="52"/>
      <c r="D100" s="52"/>
      <c r="E100" s="52"/>
      <c r="F100" s="52"/>
      <c r="G100" s="53"/>
      <c r="H100" s="53"/>
      <c r="I100" s="52"/>
      <c r="J100" s="52"/>
      <c r="K100" s="52"/>
      <c r="L100" s="51"/>
      <c r="M100" s="52"/>
      <c r="N100" s="52"/>
      <c r="O100" s="53"/>
      <c r="P100" s="52"/>
      <c r="Q100" s="52"/>
      <c r="R100" s="53"/>
      <c r="S100" s="52"/>
      <c r="T100" s="53"/>
      <c r="U100" s="52"/>
      <c r="V100" s="52"/>
      <c r="W100" s="52"/>
      <c r="X100" s="52"/>
      <c r="Y100" s="52"/>
      <c r="Z100" s="52"/>
      <c r="AA100" s="52"/>
      <c r="AB100" s="53"/>
      <c r="AC100" s="52"/>
      <c r="AD100" s="64"/>
      <c r="AE100" s="52"/>
      <c r="AF100" s="52"/>
      <c r="AG100" s="52"/>
      <c r="AH100" s="52"/>
      <c r="AI100" s="52"/>
      <c r="AJ100" s="52"/>
      <c r="AK100" s="52"/>
      <c r="AL100" s="52"/>
      <c r="AM100" s="52"/>
      <c r="AN100" s="52"/>
      <c r="AO100" s="52"/>
      <c r="AP100" s="52"/>
      <c r="AQ100" s="52"/>
      <c r="AR100" s="52"/>
      <c r="AS100" s="52"/>
      <c r="AT100" s="53"/>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3"/>
      <c r="BY100" s="53"/>
      <c r="BZ100" s="53"/>
      <c r="CA100" s="53"/>
      <c r="CB100" s="53"/>
      <c r="CC100" s="52"/>
      <c r="CD100" s="64"/>
      <c r="CE100" s="51"/>
      <c r="CF100" s="70"/>
      <c r="CG100" s="71"/>
      <c r="CH100" s="51"/>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70"/>
      <c r="DO100" s="70"/>
      <c r="DP100" s="52"/>
      <c r="DQ100" s="74"/>
      <c r="DR100" s="74"/>
    </row>
    <row r="101" spans="1:122">
      <c r="A101" s="51"/>
      <c r="B101" s="51"/>
      <c r="C101" s="52"/>
      <c r="D101" s="52"/>
      <c r="E101" s="52"/>
      <c r="F101" s="52"/>
      <c r="G101" s="53"/>
      <c r="H101" s="53"/>
      <c r="I101" s="52"/>
      <c r="J101" s="52"/>
      <c r="K101" s="52"/>
      <c r="L101" s="51"/>
      <c r="M101" s="52"/>
      <c r="N101" s="52"/>
      <c r="O101" s="53"/>
      <c r="P101" s="52"/>
      <c r="Q101" s="52"/>
      <c r="R101" s="53"/>
      <c r="S101" s="52"/>
      <c r="T101" s="53"/>
      <c r="U101" s="52"/>
      <c r="V101" s="52"/>
      <c r="W101" s="52"/>
      <c r="X101" s="52"/>
      <c r="Y101" s="52"/>
      <c r="Z101" s="52"/>
      <c r="AA101" s="52"/>
      <c r="AB101" s="53"/>
      <c r="AC101" s="52"/>
      <c r="AD101" s="64"/>
      <c r="AE101" s="52"/>
      <c r="AF101" s="52"/>
      <c r="AG101" s="52"/>
      <c r="AH101" s="52"/>
      <c r="AI101" s="52"/>
      <c r="AJ101" s="52"/>
      <c r="AK101" s="52"/>
      <c r="AL101" s="52"/>
      <c r="AM101" s="52"/>
      <c r="AN101" s="52"/>
      <c r="AO101" s="52"/>
      <c r="AP101" s="52"/>
      <c r="AQ101" s="52"/>
      <c r="AR101" s="52"/>
      <c r="AS101" s="52"/>
      <c r="AT101" s="53"/>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3"/>
      <c r="BY101" s="53"/>
      <c r="BZ101" s="53"/>
      <c r="CA101" s="53"/>
      <c r="CB101" s="53"/>
      <c r="CC101" s="52"/>
      <c r="CD101" s="64"/>
      <c r="CE101" s="51"/>
      <c r="CF101" s="70"/>
      <c r="CG101" s="71"/>
      <c r="CH101" s="51"/>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70"/>
      <c r="DO101" s="70"/>
      <c r="DP101" s="52"/>
      <c r="DQ101" s="74"/>
      <c r="DR101" s="74"/>
    </row>
    <row r="102" spans="1:122">
      <c r="A102" s="51"/>
      <c r="B102" s="51"/>
      <c r="C102" s="52"/>
      <c r="D102" s="52"/>
      <c r="E102" s="52"/>
      <c r="F102" s="52"/>
      <c r="G102" s="53"/>
      <c r="H102" s="53"/>
      <c r="I102" s="52"/>
      <c r="J102" s="52"/>
      <c r="K102" s="52"/>
      <c r="L102" s="51"/>
      <c r="M102" s="52"/>
      <c r="N102" s="52"/>
      <c r="O102" s="53"/>
      <c r="P102" s="52"/>
      <c r="Q102" s="52"/>
      <c r="R102" s="53"/>
      <c r="S102" s="52"/>
      <c r="T102" s="53"/>
      <c r="U102" s="52"/>
      <c r="V102" s="52"/>
      <c r="W102" s="52"/>
      <c r="X102" s="52"/>
      <c r="Y102" s="52"/>
      <c r="Z102" s="52"/>
      <c r="AA102" s="52"/>
      <c r="AB102" s="53"/>
      <c r="AC102" s="52"/>
      <c r="AD102" s="64"/>
      <c r="AE102" s="52"/>
      <c r="AF102" s="52"/>
      <c r="AG102" s="52"/>
      <c r="AH102" s="52"/>
      <c r="AI102" s="52"/>
      <c r="AJ102" s="52"/>
      <c r="AK102" s="52"/>
      <c r="AL102" s="52"/>
      <c r="AM102" s="52"/>
      <c r="AN102" s="52"/>
      <c r="AO102" s="52"/>
      <c r="AP102" s="52"/>
      <c r="AQ102" s="52"/>
      <c r="AR102" s="52"/>
      <c r="AS102" s="52"/>
      <c r="AT102" s="53"/>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3"/>
      <c r="BY102" s="53"/>
      <c r="BZ102" s="53"/>
      <c r="CA102" s="53"/>
      <c r="CB102" s="53"/>
      <c r="CC102" s="52"/>
      <c r="CD102" s="64"/>
      <c r="CE102" s="51"/>
      <c r="CF102" s="70"/>
      <c r="CG102" s="71"/>
      <c r="CH102" s="51"/>
      <c r="CI102" s="52"/>
      <c r="CJ102" s="52"/>
      <c r="CK102" s="52"/>
      <c r="CL102" s="52"/>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52"/>
      <c r="DI102" s="52"/>
      <c r="DJ102" s="52"/>
      <c r="DK102" s="52"/>
      <c r="DL102" s="52"/>
      <c r="DM102" s="52"/>
      <c r="DN102" s="70"/>
      <c r="DO102" s="70"/>
      <c r="DP102" s="52"/>
      <c r="DQ102" s="74"/>
      <c r="DR102" s="74"/>
    </row>
    <row r="103" spans="1:122">
      <c r="A103" s="51"/>
      <c r="B103" s="51"/>
      <c r="C103" s="52"/>
      <c r="D103" s="52"/>
      <c r="E103" s="52"/>
      <c r="F103" s="52"/>
      <c r="G103" s="53"/>
      <c r="H103" s="53"/>
      <c r="I103" s="52"/>
      <c r="J103" s="52"/>
      <c r="K103" s="52"/>
      <c r="L103" s="51"/>
      <c r="M103" s="52"/>
      <c r="N103" s="52"/>
      <c r="O103" s="53"/>
      <c r="P103" s="52"/>
      <c r="Q103" s="52"/>
      <c r="R103" s="53"/>
      <c r="S103" s="52"/>
      <c r="T103" s="53"/>
      <c r="U103" s="52"/>
      <c r="V103" s="52"/>
      <c r="W103" s="52"/>
      <c r="X103" s="52"/>
      <c r="Y103" s="52"/>
      <c r="Z103" s="52"/>
      <c r="AA103" s="52"/>
      <c r="AB103" s="53"/>
      <c r="AC103" s="52"/>
      <c r="AD103" s="64"/>
      <c r="AE103" s="52"/>
      <c r="AF103" s="52"/>
      <c r="AG103" s="52"/>
      <c r="AH103" s="52"/>
      <c r="AI103" s="52"/>
      <c r="AJ103" s="52"/>
      <c r="AK103" s="52"/>
      <c r="AL103" s="52"/>
      <c r="AM103" s="52"/>
      <c r="AN103" s="52"/>
      <c r="AO103" s="52"/>
      <c r="AP103" s="52"/>
      <c r="AQ103" s="52"/>
      <c r="AR103" s="52"/>
      <c r="AS103" s="52"/>
      <c r="AT103" s="53"/>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3"/>
      <c r="BY103" s="53"/>
      <c r="BZ103" s="53"/>
      <c r="CA103" s="53"/>
      <c r="CB103" s="53"/>
      <c r="CC103" s="52"/>
      <c r="CD103" s="64"/>
      <c r="CE103" s="51"/>
      <c r="CF103" s="70"/>
      <c r="CG103" s="71"/>
      <c r="CH103" s="51"/>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70"/>
      <c r="DO103" s="70"/>
      <c r="DP103" s="52"/>
      <c r="DQ103" s="74"/>
      <c r="DR103" s="74"/>
    </row>
    <row r="104" spans="1:122">
      <c r="A104" s="51"/>
      <c r="B104" s="51"/>
      <c r="C104" s="52"/>
      <c r="D104" s="52"/>
      <c r="E104" s="52"/>
      <c r="F104" s="52"/>
      <c r="G104" s="53"/>
      <c r="H104" s="53"/>
      <c r="I104" s="52"/>
      <c r="J104" s="52"/>
      <c r="K104" s="52"/>
      <c r="L104" s="51"/>
      <c r="M104" s="52"/>
      <c r="N104" s="52"/>
      <c r="O104" s="53"/>
      <c r="P104" s="52"/>
      <c r="Q104" s="52"/>
      <c r="R104" s="53"/>
      <c r="S104" s="52"/>
      <c r="T104" s="53"/>
      <c r="U104" s="52"/>
      <c r="V104" s="52"/>
      <c r="W104" s="52"/>
      <c r="X104" s="52"/>
      <c r="Y104" s="52"/>
      <c r="Z104" s="52"/>
      <c r="AA104" s="52"/>
      <c r="AB104" s="53"/>
      <c r="AC104" s="52"/>
      <c r="AD104" s="64"/>
      <c r="AE104" s="52"/>
      <c r="AF104" s="52"/>
      <c r="AG104" s="52"/>
      <c r="AH104" s="52"/>
      <c r="AI104" s="52"/>
      <c r="AJ104" s="52"/>
      <c r="AK104" s="52"/>
      <c r="AL104" s="52"/>
      <c r="AM104" s="52"/>
      <c r="AN104" s="52"/>
      <c r="AO104" s="52"/>
      <c r="AP104" s="52"/>
      <c r="AQ104" s="52"/>
      <c r="AR104" s="52"/>
      <c r="AS104" s="52"/>
      <c r="AT104" s="53"/>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3"/>
      <c r="BY104" s="53"/>
      <c r="BZ104" s="53"/>
      <c r="CA104" s="53"/>
      <c r="CB104" s="53"/>
      <c r="CC104" s="52"/>
      <c r="CD104" s="64"/>
      <c r="CE104" s="51"/>
      <c r="CF104" s="70"/>
      <c r="CG104" s="71"/>
      <c r="CH104" s="51"/>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52"/>
      <c r="DM104" s="52"/>
      <c r="DN104" s="70"/>
      <c r="DO104" s="70"/>
      <c r="DP104" s="52"/>
      <c r="DQ104" s="74"/>
      <c r="DR104" s="74"/>
    </row>
    <row r="105" spans="1:122">
      <c r="A105" s="51"/>
      <c r="B105" s="51"/>
      <c r="C105" s="52"/>
      <c r="D105" s="52"/>
      <c r="E105" s="52"/>
      <c r="F105" s="52"/>
      <c r="G105" s="53"/>
      <c r="H105" s="53"/>
      <c r="I105" s="52"/>
      <c r="J105" s="52"/>
      <c r="K105" s="52"/>
      <c r="L105" s="51"/>
      <c r="M105" s="52"/>
      <c r="N105" s="52"/>
      <c r="O105" s="53"/>
      <c r="P105" s="52"/>
      <c r="Q105" s="52"/>
      <c r="R105" s="53"/>
      <c r="S105" s="52"/>
      <c r="T105" s="53"/>
      <c r="U105" s="52"/>
      <c r="V105" s="52"/>
      <c r="W105" s="52"/>
      <c r="X105" s="52"/>
      <c r="Y105" s="52"/>
      <c r="Z105" s="52"/>
      <c r="AA105" s="52"/>
      <c r="AB105" s="53"/>
      <c r="AC105" s="52"/>
      <c r="AD105" s="64"/>
      <c r="AE105" s="52"/>
      <c r="AF105" s="52"/>
      <c r="AG105" s="52"/>
      <c r="AH105" s="52"/>
      <c r="AI105" s="52"/>
      <c r="AJ105" s="52"/>
      <c r="AK105" s="52"/>
      <c r="AL105" s="52"/>
      <c r="AM105" s="52"/>
      <c r="AN105" s="52"/>
      <c r="AO105" s="52"/>
      <c r="AP105" s="52"/>
      <c r="AQ105" s="52"/>
      <c r="AR105" s="52"/>
      <c r="AS105" s="52"/>
      <c r="AT105" s="53"/>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3"/>
      <c r="BY105" s="53"/>
      <c r="BZ105" s="53"/>
      <c r="CA105" s="53"/>
      <c r="CB105" s="53"/>
      <c r="CC105" s="52"/>
      <c r="CD105" s="64"/>
      <c r="CE105" s="51"/>
      <c r="CF105" s="70"/>
      <c r="CG105" s="71"/>
      <c r="CH105" s="51"/>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70"/>
      <c r="DO105" s="70"/>
      <c r="DP105" s="52"/>
      <c r="DQ105" s="74"/>
      <c r="DR105" s="74"/>
    </row>
    <row r="106" spans="1:122">
      <c r="A106" s="51"/>
      <c r="B106" s="51"/>
      <c r="C106" s="52"/>
      <c r="D106" s="52"/>
      <c r="E106" s="52"/>
      <c r="F106" s="52"/>
      <c r="G106" s="53"/>
      <c r="H106" s="53"/>
      <c r="I106" s="52"/>
      <c r="J106" s="52"/>
      <c r="K106" s="52"/>
      <c r="L106" s="51"/>
      <c r="M106" s="52"/>
      <c r="N106" s="52"/>
      <c r="O106" s="53"/>
      <c r="P106" s="52"/>
      <c r="Q106" s="52"/>
      <c r="R106" s="53"/>
      <c r="S106" s="52"/>
      <c r="T106" s="53"/>
      <c r="U106" s="52"/>
      <c r="V106" s="52"/>
      <c r="W106" s="52"/>
      <c r="X106" s="52"/>
      <c r="Y106" s="52"/>
      <c r="Z106" s="52"/>
      <c r="AA106" s="52"/>
      <c r="AB106" s="53"/>
      <c r="AC106" s="52"/>
      <c r="AD106" s="64"/>
      <c r="AE106" s="52"/>
      <c r="AF106" s="52"/>
      <c r="AG106" s="52"/>
      <c r="AH106" s="52"/>
      <c r="AI106" s="52"/>
      <c r="AJ106" s="52"/>
      <c r="AK106" s="52"/>
      <c r="AL106" s="52"/>
      <c r="AM106" s="52"/>
      <c r="AN106" s="52"/>
      <c r="AO106" s="52"/>
      <c r="AP106" s="52"/>
      <c r="AQ106" s="52"/>
      <c r="AR106" s="52"/>
      <c r="AS106" s="52"/>
      <c r="AT106" s="53"/>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3"/>
      <c r="BY106" s="53"/>
      <c r="BZ106" s="53"/>
      <c r="CA106" s="53"/>
      <c r="CB106" s="53"/>
      <c r="CC106" s="52"/>
      <c r="CD106" s="64"/>
      <c r="CE106" s="51"/>
      <c r="CF106" s="70"/>
      <c r="CG106" s="71"/>
      <c r="CH106" s="51"/>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70"/>
      <c r="DO106" s="70"/>
      <c r="DP106" s="52"/>
      <c r="DQ106" s="74"/>
      <c r="DR106" s="74"/>
    </row>
    <row r="107" spans="1:122">
      <c r="A107" s="51"/>
      <c r="B107" s="51"/>
      <c r="C107" s="52"/>
      <c r="D107" s="52"/>
      <c r="E107" s="52"/>
      <c r="F107" s="52"/>
      <c r="G107" s="53"/>
      <c r="H107" s="53"/>
      <c r="I107" s="52"/>
      <c r="J107" s="52"/>
      <c r="K107" s="52"/>
      <c r="L107" s="51"/>
      <c r="M107" s="52"/>
      <c r="N107" s="52"/>
      <c r="O107" s="53"/>
      <c r="P107" s="52"/>
      <c r="Q107" s="52"/>
      <c r="R107" s="53"/>
      <c r="S107" s="52"/>
      <c r="T107" s="53"/>
      <c r="U107" s="52"/>
      <c r="V107" s="52"/>
      <c r="W107" s="52"/>
      <c r="X107" s="52"/>
      <c r="Y107" s="52"/>
      <c r="Z107" s="52"/>
      <c r="AA107" s="52"/>
      <c r="AB107" s="53"/>
      <c r="AC107" s="52"/>
      <c r="AD107" s="64"/>
      <c r="AE107" s="52"/>
      <c r="AF107" s="52"/>
      <c r="AG107" s="52"/>
      <c r="AH107" s="52"/>
      <c r="AI107" s="52"/>
      <c r="AJ107" s="52"/>
      <c r="AK107" s="52"/>
      <c r="AL107" s="52"/>
      <c r="AM107" s="52"/>
      <c r="AN107" s="52"/>
      <c r="AO107" s="52"/>
      <c r="AP107" s="52"/>
      <c r="AQ107" s="52"/>
      <c r="AR107" s="52"/>
      <c r="AS107" s="52"/>
      <c r="AT107" s="53"/>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3"/>
      <c r="BY107" s="53"/>
      <c r="BZ107" s="53"/>
      <c r="CA107" s="53"/>
      <c r="CB107" s="53"/>
      <c r="CC107" s="52"/>
      <c r="CD107" s="64"/>
      <c r="CE107" s="51"/>
      <c r="CF107" s="70"/>
      <c r="CG107" s="71"/>
      <c r="CH107" s="51"/>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70"/>
      <c r="DO107" s="70"/>
      <c r="DP107" s="52"/>
      <c r="DQ107" s="74"/>
      <c r="DR107" s="74"/>
    </row>
    <row r="108" spans="1:122">
      <c r="A108" s="51"/>
      <c r="B108" s="51"/>
      <c r="C108" s="52"/>
      <c r="D108" s="52"/>
      <c r="E108" s="52"/>
      <c r="F108" s="52"/>
      <c r="G108" s="53"/>
      <c r="H108" s="53"/>
      <c r="I108" s="52"/>
      <c r="J108" s="52"/>
      <c r="K108" s="52"/>
      <c r="L108" s="51"/>
      <c r="M108" s="52"/>
      <c r="N108" s="52"/>
      <c r="O108" s="53"/>
      <c r="P108" s="52"/>
      <c r="Q108" s="52"/>
      <c r="R108" s="53"/>
      <c r="S108" s="52"/>
      <c r="T108" s="53"/>
      <c r="U108" s="52"/>
      <c r="V108" s="52"/>
      <c r="W108" s="52"/>
      <c r="X108" s="52"/>
      <c r="Y108" s="52"/>
      <c r="Z108" s="52"/>
      <c r="AA108" s="52"/>
      <c r="AB108" s="53"/>
      <c r="AC108" s="52"/>
      <c r="AD108" s="64"/>
      <c r="AE108" s="52"/>
      <c r="AF108" s="52"/>
      <c r="AG108" s="52"/>
      <c r="AH108" s="52"/>
      <c r="AI108" s="52"/>
      <c r="AJ108" s="52"/>
      <c r="AK108" s="52"/>
      <c r="AL108" s="52"/>
      <c r="AM108" s="52"/>
      <c r="AN108" s="52"/>
      <c r="AO108" s="52"/>
      <c r="AP108" s="52"/>
      <c r="AQ108" s="52"/>
      <c r="AR108" s="52"/>
      <c r="AS108" s="52"/>
      <c r="AT108" s="53"/>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3"/>
      <c r="BY108" s="53"/>
      <c r="BZ108" s="53"/>
      <c r="CA108" s="53"/>
      <c r="CB108" s="53"/>
      <c r="CC108" s="52"/>
      <c r="CD108" s="64"/>
      <c r="CE108" s="51"/>
      <c r="CF108" s="70"/>
      <c r="CG108" s="71"/>
      <c r="CH108" s="51"/>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70"/>
      <c r="DO108" s="70"/>
      <c r="DP108" s="52"/>
      <c r="DQ108" s="74"/>
      <c r="DR108" s="74"/>
    </row>
    <row r="109" spans="1:122">
      <c r="A109" s="51"/>
      <c r="B109" s="51"/>
      <c r="C109" s="52"/>
      <c r="D109" s="52"/>
      <c r="E109" s="52"/>
      <c r="F109" s="52"/>
      <c r="G109" s="53"/>
      <c r="H109" s="53"/>
      <c r="I109" s="52"/>
      <c r="J109" s="52"/>
      <c r="K109" s="52"/>
      <c r="L109" s="51"/>
      <c r="M109" s="52"/>
      <c r="N109" s="52"/>
      <c r="O109" s="53"/>
      <c r="P109" s="52"/>
      <c r="Q109" s="52"/>
      <c r="R109" s="53"/>
      <c r="S109" s="52"/>
      <c r="T109" s="53"/>
      <c r="U109" s="52"/>
      <c r="V109" s="52"/>
      <c r="W109" s="52"/>
      <c r="X109" s="52"/>
      <c r="Y109" s="52"/>
      <c r="Z109" s="52"/>
      <c r="AA109" s="52"/>
      <c r="AB109" s="53"/>
      <c r="AC109" s="52"/>
      <c r="AD109" s="64"/>
      <c r="AE109" s="52"/>
      <c r="AF109" s="52"/>
      <c r="AG109" s="52"/>
      <c r="AH109" s="52"/>
      <c r="AI109" s="52"/>
      <c r="AJ109" s="52"/>
      <c r="AK109" s="52"/>
      <c r="AL109" s="52"/>
      <c r="AM109" s="52"/>
      <c r="AN109" s="52"/>
      <c r="AO109" s="52"/>
      <c r="AP109" s="52"/>
      <c r="AQ109" s="52"/>
      <c r="AR109" s="52"/>
      <c r="AS109" s="52"/>
      <c r="AT109" s="53"/>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3"/>
      <c r="BY109" s="53"/>
      <c r="BZ109" s="53"/>
      <c r="CA109" s="53"/>
      <c r="CB109" s="53"/>
      <c r="CC109" s="52"/>
      <c r="CD109" s="64"/>
      <c r="CE109" s="51"/>
      <c r="CF109" s="70"/>
      <c r="CG109" s="71"/>
      <c r="CH109" s="51"/>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70"/>
      <c r="DO109" s="70"/>
      <c r="DP109" s="52"/>
      <c r="DQ109" s="74"/>
      <c r="DR109" s="74"/>
    </row>
    <row r="110" spans="1:122">
      <c r="A110" s="51"/>
      <c r="B110" s="51"/>
      <c r="C110" s="52"/>
      <c r="D110" s="52"/>
      <c r="E110" s="52"/>
      <c r="F110" s="52"/>
      <c r="G110" s="53"/>
      <c r="H110" s="53"/>
      <c r="I110" s="52"/>
      <c r="J110" s="52"/>
      <c r="K110" s="52"/>
      <c r="L110" s="51"/>
      <c r="M110" s="52"/>
      <c r="N110" s="52"/>
      <c r="O110" s="53"/>
      <c r="P110" s="52"/>
      <c r="Q110" s="52"/>
      <c r="R110" s="53"/>
      <c r="S110" s="52"/>
      <c r="T110" s="53"/>
      <c r="U110" s="52"/>
      <c r="V110" s="52"/>
      <c r="W110" s="52"/>
      <c r="X110" s="52"/>
      <c r="Y110" s="52"/>
      <c r="Z110" s="52"/>
      <c r="AA110" s="52"/>
      <c r="AB110" s="53"/>
      <c r="AC110" s="52"/>
      <c r="AD110" s="64"/>
      <c r="AE110" s="52"/>
      <c r="AF110" s="52"/>
      <c r="AG110" s="52"/>
      <c r="AH110" s="52"/>
      <c r="AI110" s="52"/>
      <c r="AJ110" s="52"/>
      <c r="AK110" s="52"/>
      <c r="AL110" s="52"/>
      <c r="AM110" s="52"/>
      <c r="AN110" s="52"/>
      <c r="AO110" s="52"/>
      <c r="AP110" s="52"/>
      <c r="AQ110" s="52"/>
      <c r="AR110" s="52"/>
      <c r="AS110" s="52"/>
      <c r="AT110" s="53"/>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3"/>
      <c r="BY110" s="53"/>
      <c r="BZ110" s="53"/>
      <c r="CA110" s="53"/>
      <c r="CB110" s="53"/>
      <c r="CC110" s="52"/>
      <c r="CD110" s="64"/>
      <c r="CE110" s="51"/>
      <c r="CF110" s="70"/>
      <c r="CG110" s="71"/>
      <c r="CH110" s="51"/>
      <c r="CI110" s="52"/>
      <c r="CJ110" s="52"/>
      <c r="CK110" s="52"/>
      <c r="CL110" s="52"/>
      <c r="CM110" s="52"/>
      <c r="CN110" s="52"/>
      <c r="CO110" s="52"/>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70"/>
      <c r="DO110" s="70"/>
      <c r="DP110" s="52"/>
      <c r="DQ110" s="74"/>
      <c r="DR110" s="74"/>
    </row>
    <row r="111" spans="1:122">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43"/>
      <c r="CA111" s="43"/>
      <c r="CB111" s="43"/>
      <c r="CC111" s="43"/>
      <c r="CD111" s="43"/>
      <c r="CE111" s="43"/>
      <c r="CF111" s="43"/>
      <c r="CG111" s="43"/>
      <c r="CH111" s="43"/>
      <c r="CI111" s="43"/>
      <c r="CJ111" s="43"/>
      <c r="CK111" s="43"/>
      <c r="CL111" s="43"/>
      <c r="CM111" s="43"/>
      <c r="CN111" s="43"/>
      <c r="CO111" s="43"/>
      <c r="CP111" s="43"/>
      <c r="CQ111" s="43"/>
      <c r="CR111" s="43"/>
      <c r="CS111" s="43"/>
      <c r="CT111" s="43"/>
      <c r="CU111" s="43"/>
      <c r="CV111" s="43"/>
      <c r="CW111" s="43"/>
      <c r="CX111" s="43"/>
      <c r="CY111" s="43"/>
      <c r="CZ111" s="43"/>
      <c r="DA111" s="43"/>
      <c r="DB111" s="43"/>
      <c r="DC111" s="43"/>
      <c r="DD111" s="43"/>
      <c r="DE111" s="43"/>
      <c r="DF111" s="43"/>
      <c r="DG111" s="43"/>
      <c r="DH111" s="43"/>
      <c r="DI111" s="43"/>
      <c r="DJ111" s="43"/>
      <c r="DK111" s="43"/>
      <c r="DL111" s="43"/>
      <c r="DM111" s="43"/>
      <c r="DN111" s="43"/>
      <c r="DO111" s="43"/>
      <c r="DP111" s="43"/>
      <c r="DQ111" s="43"/>
      <c r="DR111" s="43"/>
    </row>
  </sheetData>
  <pageMargins left="0.751388888888889" right="0.751388888888889" top="1" bottom="1" header="0.507638888888889" footer="0.507638888888889"/>
  <pageSetup paperSize="9" scale="39" orientation="landscape" horizontalDpi="600"/>
  <headerFooter/>
  <rowBreaks count="1" manualBreakCount="1">
    <brk id="63" max="16" man="1"/>
  </rowBreaks>
  <colBreaks count="1" manualBreakCount="1">
    <brk id="17" max="65227" man="1"/>
  </colBreaks>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R201"/>
  <sheetViews>
    <sheetView showGridLines="0" view="pageBreakPreview" zoomScale="70" zoomScaleNormal="70" zoomScaleSheetLayoutView="70" workbookViewId="0">
      <selection activeCell="A1" sqref="A1"/>
    </sheetView>
  </sheetViews>
  <sheetFormatPr defaultColWidth="9" defaultRowHeight="13.5"/>
  <cols>
    <col min="1" max="1" width="11.375" style="41" customWidth="1"/>
    <col min="2" max="2" width="10.5" style="41" customWidth="1"/>
    <col min="3" max="3" width="11.125" style="41" customWidth="1"/>
    <col min="4" max="5" width="20.125" style="41"/>
    <col min="6" max="6" width="36.5" style="41" customWidth="1"/>
    <col min="7" max="8" width="20.125" style="41"/>
    <col min="9" max="11" width="9" style="41"/>
    <col min="12" max="12" width="11.25" style="41" customWidth="1"/>
    <col min="13" max="13" width="36.5" style="41" customWidth="1"/>
    <col min="14" max="14" width="73.375" style="41" customWidth="1"/>
    <col min="15" max="15" width="18.625" style="41"/>
    <col min="16" max="17" width="9" style="41"/>
    <col min="18" max="18" width="19.75" style="41"/>
    <col min="19" max="19" width="9" style="41"/>
    <col min="20" max="20" width="20.125" style="41"/>
    <col min="21" max="21" width="9" style="41"/>
    <col min="22" max="23" width="20.125" style="41"/>
    <col min="24" max="29" width="9" style="41"/>
    <col min="30" max="30" width="16.75" style="41" customWidth="1"/>
    <col min="31" max="31" width="18.625" style="41"/>
    <col min="32" max="33" width="9" style="41"/>
    <col min="34" max="34" width="19.75" style="41"/>
    <col min="35" max="35" width="9" style="41"/>
    <col min="36" max="36" width="20.125" style="41"/>
    <col min="37" max="37" width="9" style="41"/>
    <col min="38" max="39" width="20.125" style="41"/>
    <col min="40" max="47" width="9" style="41"/>
    <col min="48" max="48" width="18.625" style="41"/>
    <col min="49" max="49" width="9" style="41"/>
    <col min="50" max="50" width="19.75" style="41"/>
    <col min="51" max="51" width="9" style="41"/>
    <col min="52" max="52" width="20.125" style="41"/>
    <col min="53" max="53" width="9" style="41"/>
    <col min="54" max="55" width="20.125" style="41"/>
    <col min="56" max="64" width="9" style="41"/>
    <col min="65" max="65" width="18.625" style="41"/>
    <col min="66" max="66" width="19.75" style="41"/>
    <col min="67" max="67" width="19" style="41"/>
    <col min="68" max="68" width="20.125" style="41"/>
    <col min="69" max="69" width="9" style="41"/>
    <col min="70" max="71" width="20.125" style="41"/>
    <col min="72" max="81" width="9" style="41"/>
    <col min="82" max="82" width="19.75" style="41" customWidth="1"/>
    <col min="83" max="83" width="19.75" style="41"/>
    <col min="84" max="84" width="20.125" style="41" customWidth="1"/>
    <col min="85" max="85" width="12.875" style="41" customWidth="1"/>
    <col min="86" max="87" width="20.125" style="41"/>
    <col min="88" max="103" width="9" style="41"/>
    <col min="104" max="105" width="20.125" style="41" customWidth="1"/>
    <col min="106" max="106" width="19.875" style="41" customWidth="1"/>
    <col min="107" max="117" width="9" style="41"/>
    <col min="118" max="120" width="20.125" style="41"/>
    <col min="121" max="256" width="9" style="41"/>
    <col min="257" max="16384" width="9" style="24"/>
  </cols>
  <sheetData>
    <row r="1" ht="30.75" spans="1:1">
      <c r="A1" s="23" t="s">
        <v>1116</v>
      </c>
    </row>
    <row r="3" ht="30.75" spans="1:1">
      <c r="A3" s="23" t="s">
        <v>1117</v>
      </c>
    </row>
    <row r="5" ht="18.75" spans="1:1">
      <c r="A5" s="42" t="s">
        <v>424</v>
      </c>
    </row>
    <row r="64" ht="30.75" spans="1:122">
      <c r="A64" s="23" t="s">
        <v>1118</v>
      </c>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43"/>
      <c r="CM64" s="43"/>
      <c r="CN64" s="43"/>
      <c r="CO64" s="43"/>
      <c r="CP64" s="43"/>
      <c r="CQ64" s="43"/>
      <c r="CR64" s="43"/>
      <c r="CS64" s="43"/>
      <c r="CT64" s="43"/>
      <c r="CU64" s="43"/>
      <c r="CV64" s="43"/>
      <c r="CW64" s="43"/>
      <c r="CX64" s="43"/>
      <c r="CY64" s="43"/>
      <c r="CZ64" s="43"/>
      <c r="DA64" s="43"/>
      <c r="DB64" s="43"/>
      <c r="DC64" s="43"/>
      <c r="DD64" s="43"/>
      <c r="DE64" s="43"/>
      <c r="DF64" s="43"/>
      <c r="DG64" s="43"/>
      <c r="DH64" s="43"/>
      <c r="DI64" s="43"/>
      <c r="DJ64" s="43"/>
      <c r="DK64" s="43"/>
      <c r="DL64" s="43"/>
      <c r="DM64" s="43"/>
      <c r="DN64" s="43"/>
      <c r="DO64" s="43"/>
      <c r="DP64" s="43"/>
      <c r="DQ64" s="43"/>
      <c r="DR64" s="43"/>
    </row>
    <row r="65" spans="1:122">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c r="CB65" s="43"/>
      <c r="CC65" s="43"/>
      <c r="CD65" s="43"/>
      <c r="CE65" s="43"/>
      <c r="CF65" s="43"/>
      <c r="CG65" s="43"/>
      <c r="CH65" s="43"/>
      <c r="CI65" s="43"/>
      <c r="CJ65" s="43"/>
      <c r="CK65" s="43"/>
      <c r="CL65" s="43"/>
      <c r="CM65" s="43"/>
      <c r="CN65" s="43"/>
      <c r="CO65" s="43"/>
      <c r="CP65" s="43"/>
      <c r="CQ65" s="43"/>
      <c r="CR65" s="43"/>
      <c r="CS65" s="43"/>
      <c r="CT65" s="43"/>
      <c r="CU65" s="43"/>
      <c r="CV65" s="43"/>
      <c r="CW65" s="43"/>
      <c r="CX65" s="43"/>
      <c r="CY65" s="43"/>
      <c r="CZ65" s="43"/>
      <c r="DA65" s="43"/>
      <c r="DB65" s="43"/>
      <c r="DC65" s="43"/>
      <c r="DD65" s="43"/>
      <c r="DE65" s="43"/>
      <c r="DF65" s="43"/>
      <c r="DG65" s="43"/>
      <c r="DH65" s="43"/>
      <c r="DI65" s="43"/>
      <c r="DJ65" s="43"/>
      <c r="DK65" s="43"/>
      <c r="DL65" s="43"/>
      <c r="DM65" s="43"/>
      <c r="DN65" s="43"/>
      <c r="DO65" s="43"/>
      <c r="DP65" s="43"/>
      <c r="DQ65" s="43"/>
      <c r="DR65" s="43"/>
    </row>
    <row r="66" spans="1:1">
      <c r="A66" s="41" t="s">
        <v>247</v>
      </c>
    </row>
    <row r="67" spans="1:1">
      <c r="A67" s="41" t="s">
        <v>1098</v>
      </c>
    </row>
    <row r="68" spans="1:120">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ht="27" spans="1:120">
      <c r="A69" s="44" t="s">
        <v>249</v>
      </c>
      <c r="B69" s="44" t="s">
        <v>250</v>
      </c>
      <c r="C69" s="44" t="s">
        <v>251</v>
      </c>
      <c r="D69" s="44" t="s">
        <v>252</v>
      </c>
      <c r="E69" s="44" t="s">
        <v>253</v>
      </c>
      <c r="F69" s="44" t="s">
        <v>156</v>
      </c>
      <c r="G69" s="44" t="s">
        <v>254</v>
      </c>
      <c r="H69" s="44" t="s">
        <v>255</v>
      </c>
      <c r="I69" s="44" t="s">
        <v>256</v>
      </c>
      <c r="J69" s="44" t="s">
        <v>257</v>
      </c>
      <c r="K69" s="44" t="s">
        <v>258</v>
      </c>
      <c r="L69" s="44" t="s">
        <v>259</v>
      </c>
      <c r="M69" s="44" t="s">
        <v>260</v>
      </c>
      <c r="N69" s="44" t="s">
        <v>261</v>
      </c>
      <c r="O69" s="44" t="s">
        <v>262</v>
      </c>
      <c r="P69" s="44" t="s">
        <v>263</v>
      </c>
      <c r="Q69" s="44" t="s">
        <v>264</v>
      </c>
      <c r="R69" s="44" t="s">
        <v>265</v>
      </c>
      <c r="S69" s="44" t="s">
        <v>266</v>
      </c>
      <c r="T69" s="44" t="s">
        <v>267</v>
      </c>
      <c r="U69" s="44" t="s">
        <v>268</v>
      </c>
      <c r="V69" s="44" t="s">
        <v>269</v>
      </c>
      <c r="W69" s="44" t="s">
        <v>270</v>
      </c>
      <c r="X69" s="44" t="s">
        <v>271</v>
      </c>
      <c r="Y69" s="44" t="s">
        <v>272</v>
      </c>
      <c r="Z69" s="44" t="s">
        <v>273</v>
      </c>
      <c r="AA69" s="44" t="s">
        <v>274</v>
      </c>
      <c r="AB69" s="44" t="s">
        <v>275</v>
      </c>
      <c r="AC69" s="44" t="s">
        <v>276</v>
      </c>
      <c r="AD69" s="44" t="s">
        <v>277</v>
      </c>
      <c r="AE69" s="44" t="s">
        <v>278</v>
      </c>
      <c r="AF69" s="44" t="s">
        <v>279</v>
      </c>
      <c r="AG69" s="44" t="s">
        <v>159</v>
      </c>
      <c r="AH69" s="44" t="s">
        <v>280</v>
      </c>
      <c r="AI69" s="44" t="s">
        <v>157</v>
      </c>
      <c r="AJ69" s="44" t="s">
        <v>281</v>
      </c>
      <c r="AK69" s="44" t="s">
        <v>282</v>
      </c>
      <c r="AL69" s="44" t="s">
        <v>283</v>
      </c>
      <c r="AM69" s="44" t="s">
        <v>284</v>
      </c>
      <c r="AN69" s="44" t="s">
        <v>285</v>
      </c>
      <c r="AO69" s="44" t="s">
        <v>286</v>
      </c>
      <c r="AP69" s="44" t="s">
        <v>287</v>
      </c>
      <c r="AQ69" s="44" t="s">
        <v>288</v>
      </c>
      <c r="AR69" s="44" t="s">
        <v>289</v>
      </c>
      <c r="AS69" s="44" t="s">
        <v>290</v>
      </c>
      <c r="AT69" s="44" t="s">
        <v>291</v>
      </c>
      <c r="AU69" s="44" t="s">
        <v>292</v>
      </c>
      <c r="AV69" s="44" t="s">
        <v>293</v>
      </c>
      <c r="AW69" s="44" t="s">
        <v>294</v>
      </c>
      <c r="AX69" s="44" t="s">
        <v>295</v>
      </c>
      <c r="AY69" s="44" t="s">
        <v>296</v>
      </c>
      <c r="AZ69" s="44" t="s">
        <v>297</v>
      </c>
      <c r="BA69" s="44" t="s">
        <v>298</v>
      </c>
      <c r="BB69" s="44" t="s">
        <v>299</v>
      </c>
      <c r="BC69" s="44" t="s">
        <v>300</v>
      </c>
      <c r="BD69" s="44" t="s">
        <v>301</v>
      </c>
      <c r="BE69" s="44" t="s">
        <v>302</v>
      </c>
      <c r="BF69" s="44" t="s">
        <v>303</v>
      </c>
      <c r="BG69" s="44" t="s">
        <v>304</v>
      </c>
      <c r="BH69" s="44" t="s">
        <v>305</v>
      </c>
      <c r="BI69" s="44" t="s">
        <v>306</v>
      </c>
      <c r="BJ69" s="44" t="s">
        <v>307</v>
      </c>
      <c r="BK69" s="44" t="s">
        <v>308</v>
      </c>
      <c r="BL69" s="44" t="s">
        <v>309</v>
      </c>
      <c r="BM69" s="44" t="s">
        <v>310</v>
      </c>
      <c r="BN69" s="44" t="s">
        <v>311</v>
      </c>
      <c r="BO69" s="44" t="s">
        <v>312</v>
      </c>
      <c r="BP69" s="44" t="s">
        <v>313</v>
      </c>
      <c r="BQ69" s="44" t="s">
        <v>314</v>
      </c>
      <c r="BR69" s="44" t="s">
        <v>315</v>
      </c>
      <c r="BS69" s="44" t="s">
        <v>316</v>
      </c>
      <c r="BT69" s="44" t="s">
        <v>317</v>
      </c>
      <c r="BU69" s="44" t="s">
        <v>318</v>
      </c>
      <c r="BV69" s="44" t="s">
        <v>319</v>
      </c>
      <c r="BW69" s="44" t="s">
        <v>320</v>
      </c>
      <c r="BX69" s="44" t="s">
        <v>321</v>
      </c>
      <c r="BY69" s="44" t="s">
        <v>322</v>
      </c>
      <c r="BZ69" s="44" t="s">
        <v>323</v>
      </c>
      <c r="CA69" s="44" t="s">
        <v>324</v>
      </c>
      <c r="CB69" s="44" t="s">
        <v>325</v>
      </c>
      <c r="CC69" s="44" t="s">
        <v>326</v>
      </c>
      <c r="CD69" s="44" t="s">
        <v>327</v>
      </c>
      <c r="CE69" s="44" t="s">
        <v>328</v>
      </c>
      <c r="CF69" s="44" t="s">
        <v>329</v>
      </c>
      <c r="CG69" s="44" t="s">
        <v>330</v>
      </c>
      <c r="CH69" s="44" t="s">
        <v>331</v>
      </c>
      <c r="CI69" s="44" t="s">
        <v>332</v>
      </c>
      <c r="CJ69" s="44" t="s">
        <v>333</v>
      </c>
      <c r="CK69" s="44" t="s">
        <v>334</v>
      </c>
      <c r="CL69" s="44" t="s">
        <v>335</v>
      </c>
      <c r="CM69" s="44" t="s">
        <v>336</v>
      </c>
      <c r="CN69" s="44" t="s">
        <v>337</v>
      </c>
      <c r="CO69" s="44" t="s">
        <v>338</v>
      </c>
      <c r="CP69" s="44" t="s">
        <v>339</v>
      </c>
      <c r="CQ69" s="44" t="s">
        <v>340</v>
      </c>
      <c r="CR69" s="44" t="s">
        <v>341</v>
      </c>
      <c r="CS69" s="44" t="s">
        <v>342</v>
      </c>
      <c r="CT69" s="44" t="s">
        <v>343</v>
      </c>
      <c r="CU69" s="44" t="s">
        <v>344</v>
      </c>
      <c r="CV69" s="44" t="s">
        <v>345</v>
      </c>
      <c r="CW69" s="44" t="s">
        <v>346</v>
      </c>
      <c r="CX69" s="44" t="s">
        <v>347</v>
      </c>
      <c r="CY69" s="44" t="s">
        <v>348</v>
      </c>
      <c r="CZ69" s="44" t="s">
        <v>349</v>
      </c>
      <c r="DA69" s="44" t="s">
        <v>350</v>
      </c>
      <c r="DB69" s="44" t="s">
        <v>351</v>
      </c>
      <c r="DC69" s="44" t="s">
        <v>352</v>
      </c>
      <c r="DD69" s="44" t="s">
        <v>353</v>
      </c>
      <c r="DE69" s="44" t="s">
        <v>354</v>
      </c>
      <c r="DF69" s="44" t="s">
        <v>355</v>
      </c>
      <c r="DG69" s="44" t="s">
        <v>356</v>
      </c>
      <c r="DH69" s="44" t="s">
        <v>357</v>
      </c>
      <c r="DI69" s="44" t="s">
        <v>358</v>
      </c>
      <c r="DJ69" s="44" t="s">
        <v>359</v>
      </c>
      <c r="DK69" s="44" t="s">
        <v>360</v>
      </c>
      <c r="DL69" s="44" t="s">
        <v>361</v>
      </c>
      <c r="DM69" s="44" t="s">
        <v>362</v>
      </c>
      <c r="DN69" s="44" t="s">
        <v>208</v>
      </c>
      <c r="DO69" s="44" t="s">
        <v>363</v>
      </c>
      <c r="DP69" s="44" t="s">
        <v>364</v>
      </c>
    </row>
    <row r="70" spans="1:120">
      <c r="A70" s="45">
        <v>44874</v>
      </c>
      <c r="B70" s="45">
        <v>44874</v>
      </c>
      <c r="C70" s="46" t="s">
        <v>1099</v>
      </c>
      <c r="D70" s="46" t="s">
        <v>366</v>
      </c>
      <c r="E70" s="46" t="s">
        <v>583</v>
      </c>
      <c r="F70" s="46" t="s">
        <v>584</v>
      </c>
      <c r="G70" s="47">
        <v>1</v>
      </c>
      <c r="H70" s="47">
        <v>0</v>
      </c>
      <c r="I70" s="46" t="s">
        <v>234</v>
      </c>
      <c r="J70" s="46" t="s">
        <v>369</v>
      </c>
      <c r="K70" s="46" t="s">
        <v>369</v>
      </c>
      <c r="L70" s="45">
        <v>44874</v>
      </c>
      <c r="M70" s="46" t="s">
        <v>1100</v>
      </c>
      <c r="N70" s="46" t="s">
        <v>366</v>
      </c>
      <c r="O70" s="47">
        <v>0</v>
      </c>
      <c r="P70" s="46" t="s">
        <v>586</v>
      </c>
      <c r="Q70" s="46" t="s">
        <v>372</v>
      </c>
      <c r="R70" s="47">
        <v>57</v>
      </c>
      <c r="S70" s="46" t="s">
        <v>1101</v>
      </c>
      <c r="T70" s="47">
        <v>2</v>
      </c>
      <c r="U70" s="46" t="s">
        <v>584</v>
      </c>
      <c r="V70" s="46" t="s">
        <v>374</v>
      </c>
      <c r="W70" s="46" t="s">
        <v>234</v>
      </c>
      <c r="X70" s="46" t="s">
        <v>588</v>
      </c>
      <c r="Y70" s="46" t="s">
        <v>376</v>
      </c>
      <c r="Z70" s="46" t="s">
        <v>377</v>
      </c>
      <c r="AA70" s="46" t="s">
        <v>531</v>
      </c>
      <c r="AB70" s="47">
        <v>2217</v>
      </c>
      <c r="AC70" s="46" t="s">
        <v>379</v>
      </c>
      <c r="AD70" s="62">
        <v>44875.2553819444</v>
      </c>
      <c r="AE70" s="46" t="s">
        <v>403</v>
      </c>
      <c r="AF70" s="46" t="s">
        <v>381</v>
      </c>
      <c r="AG70" s="46" t="s">
        <v>212</v>
      </c>
      <c r="AH70" s="46" t="s">
        <v>213</v>
      </c>
      <c r="AI70" s="46" t="s">
        <v>404</v>
      </c>
      <c r="AJ70" s="46" t="s">
        <v>366</v>
      </c>
      <c r="AK70" s="46" t="s">
        <v>382</v>
      </c>
      <c r="AL70" s="46" t="s">
        <v>366</v>
      </c>
      <c r="AM70" s="46" t="s">
        <v>233</v>
      </c>
      <c r="AN70" s="46" t="s">
        <v>366</v>
      </c>
      <c r="AO70" s="46" t="s">
        <v>589</v>
      </c>
      <c r="AP70" s="46" t="s">
        <v>379</v>
      </c>
      <c r="AQ70" s="46" t="s">
        <v>383</v>
      </c>
      <c r="AR70" s="46" t="s">
        <v>366</v>
      </c>
      <c r="AS70" s="46" t="s">
        <v>366</v>
      </c>
      <c r="AT70" s="47">
        <v>0</v>
      </c>
      <c r="AU70" s="46" t="s">
        <v>366</v>
      </c>
      <c r="AV70" s="46" t="s">
        <v>366</v>
      </c>
      <c r="AW70" s="46" t="s">
        <v>366</v>
      </c>
      <c r="AX70" s="46" t="s">
        <v>1102</v>
      </c>
      <c r="AY70" s="46" t="s">
        <v>1103</v>
      </c>
      <c r="AZ70" s="46" t="s">
        <v>232</v>
      </c>
      <c r="BA70" s="46" t="s">
        <v>379</v>
      </c>
      <c r="BB70" s="46" t="s">
        <v>382</v>
      </c>
      <c r="BC70" s="46" t="s">
        <v>1104</v>
      </c>
      <c r="BD70" s="46" t="s">
        <v>382</v>
      </c>
      <c r="BE70" s="46" t="s">
        <v>387</v>
      </c>
      <c r="BF70" s="46" t="s">
        <v>387</v>
      </c>
      <c r="BG70" s="46" t="s">
        <v>240</v>
      </c>
      <c r="BH70" s="46" t="s">
        <v>234</v>
      </c>
      <c r="BI70" s="46" t="s">
        <v>234</v>
      </c>
      <c r="BJ70" s="46" t="s">
        <v>234</v>
      </c>
      <c r="BK70" s="46" t="s">
        <v>234</v>
      </c>
      <c r="BL70" s="46" t="s">
        <v>399</v>
      </c>
      <c r="BM70" s="46" t="s">
        <v>399</v>
      </c>
      <c r="BN70" s="46" t="s">
        <v>399</v>
      </c>
      <c r="BO70" s="46" t="s">
        <v>366</v>
      </c>
      <c r="BP70" s="46" t="s">
        <v>366</v>
      </c>
      <c r="BQ70" s="46" t="s">
        <v>366</v>
      </c>
      <c r="BR70" s="46" t="s">
        <v>388</v>
      </c>
      <c r="BS70" s="46" t="s">
        <v>382</v>
      </c>
      <c r="BT70" s="46" t="s">
        <v>388</v>
      </c>
      <c r="BU70" s="46" t="s">
        <v>382</v>
      </c>
      <c r="BV70" s="46" t="s">
        <v>388</v>
      </c>
      <c r="BW70" s="46" t="s">
        <v>590</v>
      </c>
      <c r="BX70" s="47">
        <v>17</v>
      </c>
      <c r="BY70" s="47">
        <v>96557</v>
      </c>
      <c r="BZ70" s="47">
        <v>0</v>
      </c>
      <c r="CA70" s="47">
        <v>2</v>
      </c>
      <c r="CB70" s="47">
        <v>2</v>
      </c>
      <c r="CC70" s="46" t="s">
        <v>219</v>
      </c>
      <c r="CD70" s="62">
        <v>45084.5235532407</v>
      </c>
      <c r="CE70" s="45" t="s">
        <v>389</v>
      </c>
      <c r="CF70" s="66">
        <v>45084.5205971181</v>
      </c>
      <c r="CG70" s="67">
        <v>0.520590277777778</v>
      </c>
      <c r="CH70" s="45" t="s">
        <v>389</v>
      </c>
      <c r="CI70" s="46" t="s">
        <v>390</v>
      </c>
      <c r="CJ70" s="46" t="s">
        <v>234</v>
      </c>
      <c r="CK70" s="46" t="s">
        <v>234</v>
      </c>
      <c r="CL70" s="46" t="s">
        <v>225</v>
      </c>
      <c r="CM70" s="46" t="s">
        <v>225</v>
      </c>
      <c r="CN70" s="46" t="s">
        <v>366</v>
      </c>
      <c r="CO70" s="46" t="s">
        <v>225</v>
      </c>
      <c r="CP70" s="46" t="s">
        <v>391</v>
      </c>
      <c r="CQ70" s="46" t="s">
        <v>225</v>
      </c>
      <c r="CR70" s="46" t="s">
        <v>225</v>
      </c>
      <c r="CS70" s="46" t="s">
        <v>234</v>
      </c>
      <c r="CT70" s="46" t="s">
        <v>234</v>
      </c>
      <c r="CU70" s="46" t="s">
        <v>225</v>
      </c>
      <c r="CV70" s="46" t="s">
        <v>234</v>
      </c>
      <c r="CW70" s="46" t="s">
        <v>234</v>
      </c>
      <c r="CX70" s="46" t="s">
        <v>225</v>
      </c>
      <c r="CY70" s="46" t="s">
        <v>234</v>
      </c>
      <c r="CZ70" s="46" t="s">
        <v>234</v>
      </c>
      <c r="DA70" s="46" t="s">
        <v>225</v>
      </c>
      <c r="DB70" s="46" t="s">
        <v>234</v>
      </c>
      <c r="DC70" s="46" t="s">
        <v>234</v>
      </c>
      <c r="DD70" s="46" t="s">
        <v>234</v>
      </c>
      <c r="DE70" s="46" t="s">
        <v>234</v>
      </c>
      <c r="DF70" s="46" t="s">
        <v>225</v>
      </c>
      <c r="DG70" s="46" t="s">
        <v>234</v>
      </c>
      <c r="DH70" s="46" t="s">
        <v>225</v>
      </c>
      <c r="DI70" s="46" t="s">
        <v>225</v>
      </c>
      <c r="DJ70" s="46" t="s">
        <v>225</v>
      </c>
      <c r="DK70" s="46" t="s">
        <v>382</v>
      </c>
      <c r="DL70" s="46" t="s">
        <v>382</v>
      </c>
      <c r="DM70" s="46" t="s">
        <v>382</v>
      </c>
      <c r="DN70" s="66">
        <v>45084.5205971181</v>
      </c>
      <c r="DO70" s="66">
        <v>45084.5205971181</v>
      </c>
      <c r="DP70" s="46" t="s">
        <v>1105</v>
      </c>
    </row>
    <row r="71" spans="1:120">
      <c r="A71" s="45">
        <v>44874</v>
      </c>
      <c r="B71" s="45">
        <v>44874</v>
      </c>
      <c r="C71" s="46" t="s">
        <v>1099</v>
      </c>
      <c r="D71" s="46" t="s">
        <v>366</v>
      </c>
      <c r="E71" s="46" t="s">
        <v>583</v>
      </c>
      <c r="F71" s="46" t="s">
        <v>591</v>
      </c>
      <c r="G71" s="47">
        <v>1</v>
      </c>
      <c r="H71" s="47">
        <v>0</v>
      </c>
      <c r="I71" s="46" t="s">
        <v>234</v>
      </c>
      <c r="J71" s="46" t="s">
        <v>369</v>
      </c>
      <c r="K71" s="46" t="s">
        <v>369</v>
      </c>
      <c r="L71" s="45">
        <v>44874</v>
      </c>
      <c r="M71" s="46" t="s">
        <v>1100</v>
      </c>
      <c r="N71" s="46" t="s">
        <v>366</v>
      </c>
      <c r="O71" s="47">
        <v>0</v>
      </c>
      <c r="P71" s="46" t="s">
        <v>586</v>
      </c>
      <c r="Q71" s="46" t="s">
        <v>372</v>
      </c>
      <c r="R71" s="47">
        <v>57</v>
      </c>
      <c r="S71" s="46" t="s">
        <v>1101</v>
      </c>
      <c r="T71" s="47">
        <v>2</v>
      </c>
      <c r="U71" s="46" t="s">
        <v>591</v>
      </c>
      <c r="V71" s="46" t="s">
        <v>374</v>
      </c>
      <c r="W71" s="46" t="s">
        <v>234</v>
      </c>
      <c r="X71" s="46" t="s">
        <v>588</v>
      </c>
      <c r="Y71" s="46" t="s">
        <v>376</v>
      </c>
      <c r="Z71" s="46" t="s">
        <v>377</v>
      </c>
      <c r="AA71" s="46" t="s">
        <v>518</v>
      </c>
      <c r="AB71" s="47">
        <v>2217</v>
      </c>
      <c r="AC71" s="46" t="s">
        <v>379</v>
      </c>
      <c r="AD71" s="62">
        <v>44875.2553819444</v>
      </c>
      <c r="AE71" s="46" t="s">
        <v>380</v>
      </c>
      <c r="AF71" s="46" t="s">
        <v>381</v>
      </c>
      <c r="AG71" s="46" t="s">
        <v>212</v>
      </c>
      <c r="AH71" s="46" t="s">
        <v>213</v>
      </c>
      <c r="AI71" s="46" t="s">
        <v>210</v>
      </c>
      <c r="AJ71" s="46" t="s">
        <v>366</v>
      </c>
      <c r="AK71" s="46" t="s">
        <v>382</v>
      </c>
      <c r="AL71" s="46" t="s">
        <v>366</v>
      </c>
      <c r="AM71" s="46" t="s">
        <v>233</v>
      </c>
      <c r="AN71" s="46" t="s">
        <v>366</v>
      </c>
      <c r="AO71" s="46" t="s">
        <v>589</v>
      </c>
      <c r="AP71" s="46" t="s">
        <v>379</v>
      </c>
      <c r="AQ71" s="46" t="s">
        <v>383</v>
      </c>
      <c r="AR71" s="46" t="s">
        <v>366</v>
      </c>
      <c r="AS71" s="46" t="s">
        <v>366</v>
      </c>
      <c r="AT71" s="47">
        <v>0</v>
      </c>
      <c r="AU71" s="46" t="s">
        <v>366</v>
      </c>
      <c r="AV71" s="46" t="s">
        <v>366</v>
      </c>
      <c r="AW71" s="46" t="s">
        <v>366</v>
      </c>
      <c r="AX71" s="46" t="s">
        <v>1106</v>
      </c>
      <c r="AY71" s="46" t="s">
        <v>1107</v>
      </c>
      <c r="AZ71" s="46" t="s">
        <v>232</v>
      </c>
      <c r="BA71" s="46" t="s">
        <v>379</v>
      </c>
      <c r="BB71" s="46" t="s">
        <v>382</v>
      </c>
      <c r="BC71" s="46" t="s">
        <v>1108</v>
      </c>
      <c r="BD71" s="46" t="s">
        <v>382</v>
      </c>
      <c r="BE71" s="46" t="s">
        <v>387</v>
      </c>
      <c r="BF71" s="46" t="s">
        <v>387</v>
      </c>
      <c r="BG71" s="46" t="s">
        <v>240</v>
      </c>
      <c r="BH71" s="46" t="s">
        <v>234</v>
      </c>
      <c r="BI71" s="46" t="s">
        <v>234</v>
      </c>
      <c r="BJ71" s="46" t="s">
        <v>234</v>
      </c>
      <c r="BK71" s="46" t="s">
        <v>234</v>
      </c>
      <c r="BL71" s="46" t="s">
        <v>240</v>
      </c>
      <c r="BM71" s="46" t="s">
        <v>240</v>
      </c>
      <c r="BN71" s="46" t="s">
        <v>240</v>
      </c>
      <c r="BO71" s="46" t="s">
        <v>366</v>
      </c>
      <c r="BP71" s="46" t="s">
        <v>366</v>
      </c>
      <c r="BQ71" s="46" t="s">
        <v>366</v>
      </c>
      <c r="BR71" s="46" t="s">
        <v>388</v>
      </c>
      <c r="BS71" s="46" t="s">
        <v>382</v>
      </c>
      <c r="BT71" s="46" t="s">
        <v>388</v>
      </c>
      <c r="BU71" s="46" t="s">
        <v>382</v>
      </c>
      <c r="BV71" s="46" t="s">
        <v>388</v>
      </c>
      <c r="BW71" s="46" t="s">
        <v>590</v>
      </c>
      <c r="BX71" s="47">
        <v>17</v>
      </c>
      <c r="BY71" s="47">
        <v>96557</v>
      </c>
      <c r="BZ71" s="47">
        <v>0</v>
      </c>
      <c r="CA71" s="47">
        <v>4</v>
      </c>
      <c r="CB71" s="47">
        <v>6</v>
      </c>
      <c r="CC71" s="46" t="s">
        <v>219</v>
      </c>
      <c r="CD71" s="62">
        <v>45084.5235532407</v>
      </c>
      <c r="CE71" s="45" t="s">
        <v>389</v>
      </c>
      <c r="CF71" s="66">
        <v>45084.5205971296</v>
      </c>
      <c r="CG71" s="67">
        <v>0.520590277777778</v>
      </c>
      <c r="CH71" s="45" t="s">
        <v>389</v>
      </c>
      <c r="CI71" s="46" t="s">
        <v>390</v>
      </c>
      <c r="CJ71" s="46" t="s">
        <v>234</v>
      </c>
      <c r="CK71" s="46" t="s">
        <v>234</v>
      </c>
      <c r="CL71" s="46" t="s">
        <v>225</v>
      </c>
      <c r="CM71" s="46" t="s">
        <v>225</v>
      </c>
      <c r="CN71" s="46" t="s">
        <v>366</v>
      </c>
      <c r="CO71" s="46" t="s">
        <v>225</v>
      </c>
      <c r="CP71" s="46" t="s">
        <v>391</v>
      </c>
      <c r="CQ71" s="46" t="s">
        <v>225</v>
      </c>
      <c r="CR71" s="46" t="s">
        <v>225</v>
      </c>
      <c r="CS71" s="46" t="s">
        <v>234</v>
      </c>
      <c r="CT71" s="46" t="s">
        <v>234</v>
      </c>
      <c r="CU71" s="46" t="s">
        <v>225</v>
      </c>
      <c r="CV71" s="46" t="s">
        <v>234</v>
      </c>
      <c r="CW71" s="46" t="s">
        <v>234</v>
      </c>
      <c r="CX71" s="46" t="s">
        <v>225</v>
      </c>
      <c r="CY71" s="46" t="s">
        <v>234</v>
      </c>
      <c r="CZ71" s="46" t="s">
        <v>234</v>
      </c>
      <c r="DA71" s="46" t="s">
        <v>225</v>
      </c>
      <c r="DB71" s="46" t="s">
        <v>234</v>
      </c>
      <c r="DC71" s="46" t="s">
        <v>234</v>
      </c>
      <c r="DD71" s="46" t="s">
        <v>234</v>
      </c>
      <c r="DE71" s="46" t="s">
        <v>234</v>
      </c>
      <c r="DF71" s="46" t="s">
        <v>225</v>
      </c>
      <c r="DG71" s="46" t="s">
        <v>234</v>
      </c>
      <c r="DH71" s="46" t="s">
        <v>225</v>
      </c>
      <c r="DI71" s="46" t="s">
        <v>225</v>
      </c>
      <c r="DJ71" s="46" t="s">
        <v>225</v>
      </c>
      <c r="DK71" s="46" t="s">
        <v>382</v>
      </c>
      <c r="DL71" s="46" t="s">
        <v>382</v>
      </c>
      <c r="DM71" s="46" t="s">
        <v>382</v>
      </c>
      <c r="DN71" s="66">
        <v>45084.5205971296</v>
      </c>
      <c r="DO71" s="66">
        <v>45084.5205971296</v>
      </c>
      <c r="DP71" s="46" t="s">
        <v>1109</v>
      </c>
    </row>
    <row r="72" spans="1:120">
      <c r="A72" s="45">
        <v>44874</v>
      </c>
      <c r="B72" s="45">
        <v>44874</v>
      </c>
      <c r="C72" s="46" t="s">
        <v>1099</v>
      </c>
      <c r="D72" s="46" t="s">
        <v>366</v>
      </c>
      <c r="E72" s="46" t="s">
        <v>583</v>
      </c>
      <c r="F72" s="46" t="s">
        <v>592</v>
      </c>
      <c r="G72" s="47">
        <v>1</v>
      </c>
      <c r="H72" s="47">
        <v>0</v>
      </c>
      <c r="I72" s="46" t="s">
        <v>234</v>
      </c>
      <c r="J72" s="46" t="s">
        <v>369</v>
      </c>
      <c r="K72" s="46" t="s">
        <v>369</v>
      </c>
      <c r="L72" s="45">
        <v>44874</v>
      </c>
      <c r="M72" s="46" t="s">
        <v>1100</v>
      </c>
      <c r="N72" s="46" t="s">
        <v>366</v>
      </c>
      <c r="O72" s="47">
        <v>0</v>
      </c>
      <c r="P72" s="46" t="s">
        <v>586</v>
      </c>
      <c r="Q72" s="46" t="s">
        <v>372</v>
      </c>
      <c r="R72" s="47">
        <v>57</v>
      </c>
      <c r="S72" s="46" t="s">
        <v>1101</v>
      </c>
      <c r="T72" s="47">
        <v>2</v>
      </c>
      <c r="U72" s="46" t="s">
        <v>592</v>
      </c>
      <c r="V72" s="46" t="s">
        <v>374</v>
      </c>
      <c r="W72" s="46" t="s">
        <v>234</v>
      </c>
      <c r="X72" s="46" t="s">
        <v>588</v>
      </c>
      <c r="Y72" s="46" t="s">
        <v>376</v>
      </c>
      <c r="Z72" s="46" t="s">
        <v>377</v>
      </c>
      <c r="AA72" s="46" t="s">
        <v>409</v>
      </c>
      <c r="AB72" s="47">
        <v>2217</v>
      </c>
      <c r="AC72" s="46" t="s">
        <v>379</v>
      </c>
      <c r="AD72" s="62">
        <v>44875.2553819444</v>
      </c>
      <c r="AE72" s="46" t="s">
        <v>395</v>
      </c>
      <c r="AF72" s="46" t="s">
        <v>381</v>
      </c>
      <c r="AG72" s="46" t="s">
        <v>212</v>
      </c>
      <c r="AH72" s="46" t="s">
        <v>213</v>
      </c>
      <c r="AI72" s="46" t="s">
        <v>210</v>
      </c>
      <c r="AJ72" s="46" t="s">
        <v>366</v>
      </c>
      <c r="AK72" s="46" t="s">
        <v>382</v>
      </c>
      <c r="AL72" s="46" t="s">
        <v>366</v>
      </c>
      <c r="AM72" s="46" t="s">
        <v>233</v>
      </c>
      <c r="AN72" s="46" t="s">
        <v>366</v>
      </c>
      <c r="AO72" s="46" t="s">
        <v>589</v>
      </c>
      <c r="AP72" s="46" t="s">
        <v>379</v>
      </c>
      <c r="AQ72" s="46" t="s">
        <v>383</v>
      </c>
      <c r="AR72" s="46" t="s">
        <v>366</v>
      </c>
      <c r="AS72" s="46" t="s">
        <v>366</v>
      </c>
      <c r="AT72" s="47">
        <v>0</v>
      </c>
      <c r="AU72" s="46" t="s">
        <v>366</v>
      </c>
      <c r="AV72" s="46" t="s">
        <v>366</v>
      </c>
      <c r="AW72" s="46" t="s">
        <v>366</v>
      </c>
      <c r="AX72" s="46" t="s">
        <v>1039</v>
      </c>
      <c r="AY72" s="46" t="s">
        <v>1040</v>
      </c>
      <c r="AZ72" s="46" t="s">
        <v>232</v>
      </c>
      <c r="BA72" s="46" t="s">
        <v>379</v>
      </c>
      <c r="BB72" s="46" t="s">
        <v>382</v>
      </c>
      <c r="BC72" s="46" t="s">
        <v>1041</v>
      </c>
      <c r="BD72" s="46" t="s">
        <v>382</v>
      </c>
      <c r="BE72" s="46" t="s">
        <v>387</v>
      </c>
      <c r="BF72" s="46" t="s">
        <v>387</v>
      </c>
      <c r="BG72" s="46" t="s">
        <v>240</v>
      </c>
      <c r="BH72" s="46" t="s">
        <v>234</v>
      </c>
      <c r="BI72" s="46" t="s">
        <v>234</v>
      </c>
      <c r="BJ72" s="46" t="s">
        <v>234</v>
      </c>
      <c r="BK72" s="46" t="s">
        <v>234</v>
      </c>
      <c r="BL72" s="46" t="s">
        <v>529</v>
      </c>
      <c r="BM72" s="46" t="s">
        <v>529</v>
      </c>
      <c r="BN72" s="46" t="s">
        <v>529</v>
      </c>
      <c r="BO72" s="46" t="s">
        <v>366</v>
      </c>
      <c r="BP72" s="46" t="s">
        <v>366</v>
      </c>
      <c r="BQ72" s="46" t="s">
        <v>366</v>
      </c>
      <c r="BR72" s="46" t="s">
        <v>388</v>
      </c>
      <c r="BS72" s="46" t="s">
        <v>382</v>
      </c>
      <c r="BT72" s="46" t="s">
        <v>388</v>
      </c>
      <c r="BU72" s="46" t="s">
        <v>382</v>
      </c>
      <c r="BV72" s="46" t="s">
        <v>388</v>
      </c>
      <c r="BW72" s="46" t="s">
        <v>590</v>
      </c>
      <c r="BX72" s="47">
        <v>17</v>
      </c>
      <c r="BY72" s="47">
        <v>96557</v>
      </c>
      <c r="BZ72" s="47">
        <v>0</v>
      </c>
      <c r="CA72" s="47">
        <v>2</v>
      </c>
      <c r="CB72" s="47">
        <v>1</v>
      </c>
      <c r="CC72" s="46" t="s">
        <v>219</v>
      </c>
      <c r="CD72" s="62">
        <v>45084.5235532407</v>
      </c>
      <c r="CE72" s="45" t="s">
        <v>389</v>
      </c>
      <c r="CF72" s="66">
        <v>45084.5205971181</v>
      </c>
      <c r="CG72" s="67">
        <v>0.520590277777778</v>
      </c>
      <c r="CH72" s="45" t="s">
        <v>389</v>
      </c>
      <c r="CI72" s="46" t="s">
        <v>390</v>
      </c>
      <c r="CJ72" s="46" t="s">
        <v>234</v>
      </c>
      <c r="CK72" s="46" t="s">
        <v>234</v>
      </c>
      <c r="CL72" s="46" t="s">
        <v>225</v>
      </c>
      <c r="CM72" s="46" t="s">
        <v>225</v>
      </c>
      <c r="CN72" s="46" t="s">
        <v>366</v>
      </c>
      <c r="CO72" s="46" t="s">
        <v>225</v>
      </c>
      <c r="CP72" s="46" t="s">
        <v>391</v>
      </c>
      <c r="CQ72" s="46" t="s">
        <v>225</v>
      </c>
      <c r="CR72" s="46" t="s">
        <v>234</v>
      </c>
      <c r="CS72" s="46" t="s">
        <v>234</v>
      </c>
      <c r="CT72" s="46" t="s">
        <v>234</v>
      </c>
      <c r="CU72" s="46" t="s">
        <v>225</v>
      </c>
      <c r="CV72" s="46" t="s">
        <v>234</v>
      </c>
      <c r="CW72" s="46" t="s">
        <v>234</v>
      </c>
      <c r="CX72" s="46" t="s">
        <v>225</v>
      </c>
      <c r="CY72" s="46" t="s">
        <v>234</v>
      </c>
      <c r="CZ72" s="46" t="s">
        <v>234</v>
      </c>
      <c r="DA72" s="46" t="s">
        <v>225</v>
      </c>
      <c r="DB72" s="46" t="s">
        <v>234</v>
      </c>
      <c r="DC72" s="46" t="s">
        <v>234</v>
      </c>
      <c r="DD72" s="46" t="s">
        <v>234</v>
      </c>
      <c r="DE72" s="46" t="s">
        <v>234</v>
      </c>
      <c r="DF72" s="46" t="s">
        <v>225</v>
      </c>
      <c r="DG72" s="46" t="s">
        <v>234</v>
      </c>
      <c r="DH72" s="46" t="s">
        <v>225</v>
      </c>
      <c r="DI72" s="46" t="s">
        <v>225</v>
      </c>
      <c r="DJ72" s="46" t="s">
        <v>225</v>
      </c>
      <c r="DK72" s="46" t="s">
        <v>382</v>
      </c>
      <c r="DL72" s="46" t="s">
        <v>382</v>
      </c>
      <c r="DM72" s="46" t="s">
        <v>382</v>
      </c>
      <c r="DN72" s="66">
        <v>45084.5205971181</v>
      </c>
      <c r="DO72" s="66">
        <v>45084.5205971181</v>
      </c>
      <c r="DP72" s="46" t="s">
        <v>1042</v>
      </c>
    </row>
    <row r="73" spans="1:120">
      <c r="A73" s="45">
        <v>44874</v>
      </c>
      <c r="B73" s="45">
        <v>44874</v>
      </c>
      <c r="C73" s="46" t="s">
        <v>1099</v>
      </c>
      <c r="D73" s="46" t="s">
        <v>366</v>
      </c>
      <c r="E73" s="46" t="s">
        <v>583</v>
      </c>
      <c r="F73" s="46" t="s">
        <v>241</v>
      </c>
      <c r="G73" s="47">
        <v>1</v>
      </c>
      <c r="H73" s="47">
        <v>0</v>
      </c>
      <c r="I73" s="46" t="s">
        <v>234</v>
      </c>
      <c r="J73" s="46" t="s">
        <v>369</v>
      </c>
      <c r="K73" s="46" t="s">
        <v>369</v>
      </c>
      <c r="L73" s="45">
        <v>44874</v>
      </c>
      <c r="M73" s="46" t="s">
        <v>1100</v>
      </c>
      <c r="N73" s="46" t="s">
        <v>366</v>
      </c>
      <c r="O73" s="47">
        <v>0</v>
      </c>
      <c r="P73" s="46" t="s">
        <v>586</v>
      </c>
      <c r="Q73" s="46" t="s">
        <v>372</v>
      </c>
      <c r="R73" s="47">
        <v>57</v>
      </c>
      <c r="S73" s="46" t="s">
        <v>1101</v>
      </c>
      <c r="T73" s="47">
        <v>2</v>
      </c>
      <c r="U73" s="46" t="s">
        <v>241</v>
      </c>
      <c r="V73" s="46" t="s">
        <v>374</v>
      </c>
      <c r="W73" s="46" t="s">
        <v>234</v>
      </c>
      <c r="X73" s="46" t="s">
        <v>588</v>
      </c>
      <c r="Y73" s="46" t="s">
        <v>376</v>
      </c>
      <c r="Z73" s="46" t="s">
        <v>377</v>
      </c>
      <c r="AA73" s="46" t="s">
        <v>593</v>
      </c>
      <c r="AB73" s="47">
        <v>2217</v>
      </c>
      <c r="AC73" s="46" t="s">
        <v>594</v>
      </c>
      <c r="AD73" s="62">
        <v>44875.2553819444</v>
      </c>
      <c r="AE73" s="46" t="s">
        <v>410</v>
      </c>
      <c r="AF73" s="46" t="s">
        <v>381</v>
      </c>
      <c r="AG73" s="46" t="s">
        <v>212</v>
      </c>
      <c r="AH73" s="46" t="s">
        <v>213</v>
      </c>
      <c r="AI73" s="46" t="s">
        <v>210</v>
      </c>
      <c r="AJ73" s="46" t="s">
        <v>366</v>
      </c>
      <c r="AK73" s="46" t="s">
        <v>382</v>
      </c>
      <c r="AL73" s="46" t="s">
        <v>366</v>
      </c>
      <c r="AM73" s="46" t="s">
        <v>233</v>
      </c>
      <c r="AN73" s="46" t="s">
        <v>366</v>
      </c>
      <c r="AO73" s="46" t="s">
        <v>589</v>
      </c>
      <c r="AP73" s="46" t="s">
        <v>379</v>
      </c>
      <c r="AQ73" s="46" t="s">
        <v>411</v>
      </c>
      <c r="AR73" s="46" t="s">
        <v>366</v>
      </c>
      <c r="AS73" s="46" t="s">
        <v>366</v>
      </c>
      <c r="AT73" s="47">
        <v>0</v>
      </c>
      <c r="AU73" s="46" t="s">
        <v>366</v>
      </c>
      <c r="AV73" s="46" t="s">
        <v>366</v>
      </c>
      <c r="AW73" s="46" t="s">
        <v>366</v>
      </c>
      <c r="AX73" s="46" t="s">
        <v>1002</v>
      </c>
      <c r="AY73" s="46" t="s">
        <v>989</v>
      </c>
      <c r="AZ73" s="46" t="s">
        <v>990</v>
      </c>
      <c r="BA73" s="46" t="s">
        <v>388</v>
      </c>
      <c r="BB73" s="46" t="s">
        <v>382</v>
      </c>
      <c r="BC73" s="46" t="s">
        <v>991</v>
      </c>
      <c r="BD73" s="46" t="s">
        <v>382</v>
      </c>
      <c r="BE73" s="46" t="s">
        <v>387</v>
      </c>
      <c r="BF73" s="46" t="s">
        <v>387</v>
      </c>
      <c r="BG73" s="46" t="s">
        <v>240</v>
      </c>
      <c r="BH73" s="46" t="s">
        <v>234</v>
      </c>
      <c r="BI73" s="46" t="s">
        <v>234</v>
      </c>
      <c r="BJ73" s="46" t="s">
        <v>234</v>
      </c>
      <c r="BK73" s="46" t="s">
        <v>234</v>
      </c>
      <c r="BL73" s="46" t="s">
        <v>366</v>
      </c>
      <c r="BM73" s="46" t="s">
        <v>366</v>
      </c>
      <c r="BN73" s="46" t="s">
        <v>366</v>
      </c>
      <c r="BO73" s="46" t="s">
        <v>366</v>
      </c>
      <c r="BP73" s="46" t="s">
        <v>366</v>
      </c>
      <c r="BQ73" s="46" t="s">
        <v>366</v>
      </c>
      <c r="BR73" s="46" t="s">
        <v>388</v>
      </c>
      <c r="BS73" s="46" t="s">
        <v>382</v>
      </c>
      <c r="BT73" s="46" t="s">
        <v>388</v>
      </c>
      <c r="BU73" s="46" t="s">
        <v>382</v>
      </c>
      <c r="BV73" s="46" t="s">
        <v>388</v>
      </c>
      <c r="BW73" s="46" t="s">
        <v>590</v>
      </c>
      <c r="BX73" s="47">
        <v>17</v>
      </c>
      <c r="BY73" s="47">
        <v>96557</v>
      </c>
      <c r="BZ73" s="47">
        <v>0</v>
      </c>
      <c r="CA73" s="47">
        <v>2</v>
      </c>
      <c r="CB73" s="47">
        <v>2</v>
      </c>
      <c r="CC73" s="46" t="s">
        <v>219</v>
      </c>
      <c r="CD73" s="62">
        <v>45084.5235532407</v>
      </c>
      <c r="CE73" s="45" t="s">
        <v>389</v>
      </c>
      <c r="CF73" s="66">
        <v>45084.5205971644</v>
      </c>
      <c r="CG73" s="67">
        <v>0.520590277777778</v>
      </c>
      <c r="CH73" s="45" t="s">
        <v>389</v>
      </c>
      <c r="CI73" s="46" t="s">
        <v>390</v>
      </c>
      <c r="CJ73" s="46" t="s">
        <v>234</v>
      </c>
      <c r="CK73" s="46" t="s">
        <v>234</v>
      </c>
      <c r="CL73" s="46" t="s">
        <v>225</v>
      </c>
      <c r="CM73" s="46" t="s">
        <v>225</v>
      </c>
      <c r="CN73" s="46" t="s">
        <v>366</v>
      </c>
      <c r="CO73" s="46" t="s">
        <v>225</v>
      </c>
      <c r="CP73" s="46" t="s">
        <v>391</v>
      </c>
      <c r="CQ73" s="46" t="s">
        <v>225</v>
      </c>
      <c r="CR73" s="46" t="s">
        <v>234</v>
      </c>
      <c r="CS73" s="46" t="s">
        <v>234</v>
      </c>
      <c r="CT73" s="46" t="s">
        <v>234</v>
      </c>
      <c r="CU73" s="46" t="s">
        <v>225</v>
      </c>
      <c r="CV73" s="46" t="s">
        <v>234</v>
      </c>
      <c r="CW73" s="46" t="s">
        <v>234</v>
      </c>
      <c r="CX73" s="46" t="s">
        <v>234</v>
      </c>
      <c r="CY73" s="46" t="s">
        <v>234</v>
      </c>
      <c r="CZ73" s="46" t="s">
        <v>234</v>
      </c>
      <c r="DA73" s="46" t="s">
        <v>225</v>
      </c>
      <c r="DB73" s="46" t="s">
        <v>234</v>
      </c>
      <c r="DC73" s="46" t="s">
        <v>234</v>
      </c>
      <c r="DD73" s="46" t="s">
        <v>234</v>
      </c>
      <c r="DE73" s="46" t="s">
        <v>234</v>
      </c>
      <c r="DF73" s="46" t="s">
        <v>225</v>
      </c>
      <c r="DG73" s="46" t="s">
        <v>234</v>
      </c>
      <c r="DH73" s="46" t="s">
        <v>225</v>
      </c>
      <c r="DI73" s="46" t="s">
        <v>225</v>
      </c>
      <c r="DJ73" s="46" t="s">
        <v>225</v>
      </c>
      <c r="DK73" s="46" t="s">
        <v>382</v>
      </c>
      <c r="DL73" s="46" t="s">
        <v>382</v>
      </c>
      <c r="DM73" s="46" t="s">
        <v>382</v>
      </c>
      <c r="DN73" s="66">
        <v>45084.5205971644</v>
      </c>
      <c r="DO73" s="66">
        <v>45084.5205971644</v>
      </c>
      <c r="DP73" s="46" t="s">
        <v>992</v>
      </c>
    </row>
    <row r="74" spans="1:120">
      <c r="A74" s="48"/>
      <c r="B74" s="48"/>
      <c r="C74" s="49"/>
      <c r="D74" s="49"/>
      <c r="E74" s="49"/>
      <c r="F74" s="49"/>
      <c r="G74" s="50"/>
      <c r="H74" s="50"/>
      <c r="I74" s="49"/>
      <c r="J74" s="49"/>
      <c r="K74" s="49"/>
      <c r="L74" s="48"/>
      <c r="M74" s="49"/>
      <c r="N74" s="49"/>
      <c r="O74" s="50"/>
      <c r="P74" s="49"/>
      <c r="Q74" s="49"/>
      <c r="R74" s="50"/>
      <c r="S74" s="49"/>
      <c r="T74" s="50"/>
      <c r="U74" s="49"/>
      <c r="V74" s="49"/>
      <c r="W74" s="49"/>
      <c r="X74" s="49"/>
      <c r="Y74" s="49"/>
      <c r="Z74" s="49"/>
      <c r="AA74" s="49"/>
      <c r="AB74" s="50"/>
      <c r="AC74" s="49"/>
      <c r="AD74" s="63"/>
      <c r="AE74" s="49"/>
      <c r="AF74" s="49"/>
      <c r="AG74" s="49"/>
      <c r="AH74" s="49"/>
      <c r="AI74" s="49"/>
      <c r="AJ74" s="49"/>
      <c r="AK74" s="49"/>
      <c r="AL74" s="49"/>
      <c r="AM74" s="49"/>
      <c r="AN74" s="49"/>
      <c r="AO74" s="49"/>
      <c r="AP74" s="49"/>
      <c r="AQ74" s="49"/>
      <c r="AR74" s="49"/>
      <c r="AS74" s="49"/>
      <c r="AT74" s="50"/>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50"/>
      <c r="BY74" s="50"/>
      <c r="BZ74" s="50"/>
      <c r="CA74" s="50"/>
      <c r="CB74" s="50"/>
      <c r="CC74" s="49"/>
      <c r="CD74" s="63"/>
      <c r="CE74" s="48"/>
      <c r="CF74" s="68"/>
      <c r="CG74" s="69"/>
      <c r="CH74" s="48"/>
      <c r="CI74" s="49"/>
      <c r="CJ74" s="49"/>
      <c r="CK74" s="49"/>
      <c r="CL74" s="49"/>
      <c r="CM74" s="49"/>
      <c r="CN74" s="49"/>
      <c r="CO74" s="49"/>
      <c r="CP74" s="49"/>
      <c r="CQ74" s="49"/>
      <c r="CR74" s="49"/>
      <c r="CS74" s="49"/>
      <c r="CT74" s="49"/>
      <c r="CU74" s="49"/>
      <c r="CV74" s="49"/>
      <c r="CW74" s="49"/>
      <c r="CX74" s="49"/>
      <c r="CY74" s="49"/>
      <c r="CZ74" s="49"/>
      <c r="DA74" s="49"/>
      <c r="DB74" s="49"/>
      <c r="DC74" s="49"/>
      <c r="DD74" s="49"/>
      <c r="DE74" s="49"/>
      <c r="DF74" s="49"/>
      <c r="DG74" s="49"/>
      <c r="DH74" s="49"/>
      <c r="DI74" s="49"/>
      <c r="DJ74" s="49"/>
      <c r="DK74" s="49"/>
      <c r="DL74" s="49"/>
      <c r="DM74" s="49"/>
      <c r="DN74" s="68"/>
      <c r="DO74" s="68"/>
      <c r="DP74" s="49"/>
    </row>
    <row r="75" spans="1:122">
      <c r="A75" s="51"/>
      <c r="B75" s="51"/>
      <c r="C75" s="52"/>
      <c r="D75" s="52"/>
      <c r="E75" s="52"/>
      <c r="F75" s="52"/>
      <c r="G75" s="53"/>
      <c r="H75" s="53"/>
      <c r="I75" s="52"/>
      <c r="J75" s="52"/>
      <c r="K75" s="52"/>
      <c r="L75" s="51"/>
      <c r="M75" s="52"/>
      <c r="N75" s="52"/>
      <c r="O75" s="53"/>
      <c r="P75" s="52"/>
      <c r="Q75" s="52"/>
      <c r="R75" s="53"/>
      <c r="S75" s="52"/>
      <c r="T75" s="53"/>
      <c r="U75" s="52"/>
      <c r="V75" s="52"/>
      <c r="W75" s="52"/>
      <c r="X75" s="52"/>
      <c r="Y75" s="52"/>
      <c r="Z75" s="52"/>
      <c r="AA75" s="52"/>
      <c r="AB75" s="53"/>
      <c r="AC75" s="52"/>
      <c r="AD75" s="64"/>
      <c r="AE75" s="52"/>
      <c r="AF75" s="52"/>
      <c r="AG75" s="52"/>
      <c r="AH75" s="52"/>
      <c r="AI75" s="52"/>
      <c r="AJ75" s="52"/>
      <c r="AK75" s="52"/>
      <c r="AL75" s="52"/>
      <c r="AM75" s="52"/>
      <c r="AN75" s="52"/>
      <c r="AO75" s="52"/>
      <c r="AP75" s="52"/>
      <c r="AQ75" s="52"/>
      <c r="AR75" s="52"/>
      <c r="AS75" s="52"/>
      <c r="AT75" s="53"/>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3"/>
      <c r="BY75" s="53"/>
      <c r="BZ75" s="53"/>
      <c r="CA75" s="53"/>
      <c r="CB75" s="53"/>
      <c r="CC75" s="52"/>
      <c r="CD75" s="64"/>
      <c r="CE75" s="51"/>
      <c r="CF75" s="70"/>
      <c r="CG75" s="71"/>
      <c r="CH75" s="51"/>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70"/>
      <c r="DO75" s="70"/>
      <c r="DP75" s="52"/>
      <c r="DQ75" s="74"/>
      <c r="DR75" s="74"/>
    </row>
    <row r="76" s="41" customFormat="1" spans="1:122">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c r="CB76" s="43"/>
      <c r="CC76" s="43"/>
      <c r="CD76" s="43"/>
      <c r="CE76" s="43"/>
      <c r="CF76" s="43"/>
      <c r="CG76" s="43"/>
      <c r="CH76" s="43"/>
      <c r="CI76" s="43"/>
      <c r="CJ76" s="43"/>
      <c r="CK76" s="43"/>
      <c r="CL76" s="43"/>
      <c r="CM76" s="43"/>
      <c r="CN76" s="43"/>
      <c r="CO76" s="43"/>
      <c r="CP76" s="43"/>
      <c r="CQ76" s="43"/>
      <c r="CR76" s="43"/>
      <c r="CS76" s="43"/>
      <c r="CT76" s="43"/>
      <c r="CU76" s="43"/>
      <c r="CV76" s="43"/>
      <c r="CW76" s="43"/>
      <c r="CX76" s="43"/>
      <c r="CY76" s="43"/>
      <c r="CZ76" s="43"/>
      <c r="DA76" s="43"/>
      <c r="DB76" s="43"/>
      <c r="DC76" s="43"/>
      <c r="DD76" s="43"/>
      <c r="DE76" s="43"/>
      <c r="DF76" s="43"/>
      <c r="DG76" s="43"/>
      <c r="DH76" s="43"/>
      <c r="DI76" s="43"/>
      <c r="DJ76" s="43"/>
      <c r="DK76" s="43"/>
      <c r="DL76" s="43"/>
      <c r="DM76" s="43"/>
      <c r="DN76" s="43"/>
      <c r="DO76" s="43"/>
      <c r="DP76" s="43"/>
      <c r="DQ76" s="43"/>
      <c r="DR76" s="43"/>
    </row>
    <row r="77" s="41" customFormat="1" ht="30.75" spans="1:1">
      <c r="A77" s="23" t="s">
        <v>1119</v>
      </c>
    </row>
    <row r="78" s="41" customFormat="1"/>
    <row r="79" s="41" customFormat="1" spans="1:1">
      <c r="A79" s="41" t="s">
        <v>1120</v>
      </c>
    </row>
    <row r="80" s="41" customFormat="1" spans="2:37">
      <c r="B80" s="40" t="s">
        <v>1112</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row>
    <row r="81" s="41" customFormat="1" spans="2:37">
      <c r="B81" s="40" t="s">
        <v>1113</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row>
    <row r="82" s="41" customFormat="1" spans="2:37">
      <c r="B82" s="40" t="s">
        <v>1114</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row>
    <row r="83" s="41" customFormat="1" spans="2:7">
      <c r="B83" s="40" t="s">
        <v>1115</v>
      </c>
      <c r="C83" s="54"/>
      <c r="D83" s="54"/>
      <c r="E83" s="54"/>
      <c r="F83" s="54"/>
      <c r="G83" s="54"/>
    </row>
    <row r="84" s="41" customFormat="1" spans="2:7">
      <c r="B84" s="55"/>
      <c r="C84" s="56"/>
      <c r="D84" s="56"/>
      <c r="E84" s="56"/>
      <c r="F84" s="56"/>
      <c r="G84" s="56"/>
    </row>
    <row r="85" s="41" customFormat="1" ht="30.75" spans="1:7">
      <c r="A85" s="23" t="s">
        <v>1121</v>
      </c>
      <c r="B85" s="55"/>
      <c r="C85" s="56"/>
      <c r="D85" s="56"/>
      <c r="E85" s="56"/>
      <c r="F85" s="56"/>
      <c r="G85" s="56"/>
    </row>
    <row r="86" s="41" customFormat="1" spans="2:7">
      <c r="B86" s="55"/>
      <c r="C86" s="56"/>
      <c r="D86" s="56"/>
      <c r="E86" s="56"/>
      <c r="F86" s="56"/>
      <c r="G86" s="56"/>
    </row>
    <row r="87" s="41" customFormat="1" spans="2:7">
      <c r="B87" s="55" t="s">
        <v>1122</v>
      </c>
      <c r="C87" s="56"/>
      <c r="D87" s="56"/>
      <c r="E87" s="56"/>
      <c r="F87" s="56"/>
      <c r="G87" s="56"/>
    </row>
    <row r="88" s="41" customFormat="1" spans="2:7">
      <c r="B88" s="55"/>
      <c r="C88" s="56"/>
      <c r="D88" s="56"/>
      <c r="E88" s="56"/>
      <c r="F88" s="56"/>
      <c r="G88" s="56"/>
    </row>
    <row r="89" s="41" customFormat="1"/>
    <row r="90" s="41" customFormat="1" spans="2:7">
      <c r="B90" s="55"/>
      <c r="C90" s="56"/>
      <c r="D90" s="56"/>
      <c r="E90" s="56"/>
      <c r="F90" s="56"/>
      <c r="G90" s="56"/>
    </row>
    <row r="91" s="41" customFormat="1" ht="30.75" spans="1:122">
      <c r="A91" s="23" t="s">
        <v>1123</v>
      </c>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row>
    <row r="92" s="41" customFormat="1" spans="1:12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A92" s="43"/>
      <c r="CB92" s="43"/>
      <c r="CC92" s="43"/>
      <c r="CD92" s="43"/>
      <c r="CE92" s="43"/>
      <c r="CF92" s="43"/>
      <c r="CG92" s="43"/>
      <c r="CH92" s="43"/>
      <c r="CI92" s="43"/>
      <c r="CJ92" s="43"/>
      <c r="CK92" s="43"/>
      <c r="CL92" s="43"/>
      <c r="CM92" s="43"/>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row>
    <row r="93" s="41" customFormat="1" spans="1:1">
      <c r="A93" s="41" t="s">
        <v>247</v>
      </c>
    </row>
    <row r="94" s="41" customFormat="1" spans="1:1">
      <c r="A94" s="41" t="s">
        <v>1098</v>
      </c>
    </row>
    <row r="95" s="41" customFormat="1" spans="1:120">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41" customFormat="1" ht="27" spans="1:120">
      <c r="A96" s="44" t="s">
        <v>249</v>
      </c>
      <c r="B96" s="44" t="s">
        <v>250</v>
      </c>
      <c r="C96" s="44" t="s">
        <v>251</v>
      </c>
      <c r="D96" s="44" t="s">
        <v>252</v>
      </c>
      <c r="E96" s="44" t="s">
        <v>253</v>
      </c>
      <c r="F96" s="44" t="s">
        <v>156</v>
      </c>
      <c r="G96" s="44" t="s">
        <v>254</v>
      </c>
      <c r="H96" s="44" t="s">
        <v>255</v>
      </c>
      <c r="I96" s="44" t="s">
        <v>256</v>
      </c>
      <c r="J96" s="44" t="s">
        <v>257</v>
      </c>
      <c r="K96" s="44" t="s">
        <v>258</v>
      </c>
      <c r="L96" s="44" t="s">
        <v>259</v>
      </c>
      <c r="M96" s="44" t="s">
        <v>260</v>
      </c>
      <c r="N96" s="44" t="s">
        <v>261</v>
      </c>
      <c r="O96" s="44" t="s">
        <v>262</v>
      </c>
      <c r="P96" s="44" t="s">
        <v>263</v>
      </c>
      <c r="Q96" s="44" t="s">
        <v>264</v>
      </c>
      <c r="R96" s="44" t="s">
        <v>265</v>
      </c>
      <c r="S96" s="44" t="s">
        <v>266</v>
      </c>
      <c r="T96" s="44" t="s">
        <v>267</v>
      </c>
      <c r="U96" s="44" t="s">
        <v>268</v>
      </c>
      <c r="V96" s="44" t="s">
        <v>269</v>
      </c>
      <c r="W96" s="44" t="s">
        <v>270</v>
      </c>
      <c r="X96" s="44" t="s">
        <v>271</v>
      </c>
      <c r="Y96" s="44" t="s">
        <v>272</v>
      </c>
      <c r="Z96" s="44" t="s">
        <v>273</v>
      </c>
      <c r="AA96" s="44" t="s">
        <v>274</v>
      </c>
      <c r="AB96" s="44" t="s">
        <v>275</v>
      </c>
      <c r="AC96" s="44" t="s">
        <v>276</v>
      </c>
      <c r="AD96" s="44" t="s">
        <v>277</v>
      </c>
      <c r="AE96" s="44" t="s">
        <v>278</v>
      </c>
      <c r="AF96" s="44" t="s">
        <v>279</v>
      </c>
      <c r="AG96" s="44" t="s">
        <v>159</v>
      </c>
      <c r="AH96" s="44" t="s">
        <v>280</v>
      </c>
      <c r="AI96" s="44" t="s">
        <v>157</v>
      </c>
      <c r="AJ96" s="44" t="s">
        <v>281</v>
      </c>
      <c r="AK96" s="44" t="s">
        <v>282</v>
      </c>
      <c r="AL96" s="44" t="s">
        <v>283</v>
      </c>
      <c r="AM96" s="44" t="s">
        <v>284</v>
      </c>
      <c r="AN96" s="44" t="s">
        <v>285</v>
      </c>
      <c r="AO96" s="44" t="s">
        <v>286</v>
      </c>
      <c r="AP96" s="44" t="s">
        <v>287</v>
      </c>
      <c r="AQ96" s="44" t="s">
        <v>288</v>
      </c>
      <c r="AR96" s="44" t="s">
        <v>289</v>
      </c>
      <c r="AS96" s="44" t="s">
        <v>290</v>
      </c>
      <c r="AT96" s="44" t="s">
        <v>291</v>
      </c>
      <c r="AU96" s="44" t="s">
        <v>292</v>
      </c>
      <c r="AV96" s="44" t="s">
        <v>293</v>
      </c>
      <c r="AW96" s="44" t="s">
        <v>294</v>
      </c>
      <c r="AX96" s="44" t="s">
        <v>295</v>
      </c>
      <c r="AY96" s="44" t="s">
        <v>296</v>
      </c>
      <c r="AZ96" s="44" t="s">
        <v>297</v>
      </c>
      <c r="BA96" s="44" t="s">
        <v>298</v>
      </c>
      <c r="BB96" s="44" t="s">
        <v>299</v>
      </c>
      <c r="BC96" s="44" t="s">
        <v>300</v>
      </c>
      <c r="BD96" s="44" t="s">
        <v>301</v>
      </c>
      <c r="BE96" s="44" t="s">
        <v>302</v>
      </c>
      <c r="BF96" s="44" t="s">
        <v>303</v>
      </c>
      <c r="BG96" s="44" t="s">
        <v>304</v>
      </c>
      <c r="BH96" s="44" t="s">
        <v>305</v>
      </c>
      <c r="BI96" s="44" t="s">
        <v>306</v>
      </c>
      <c r="BJ96" s="44" t="s">
        <v>307</v>
      </c>
      <c r="BK96" s="44" t="s">
        <v>308</v>
      </c>
      <c r="BL96" s="44" t="s">
        <v>309</v>
      </c>
      <c r="BM96" s="44" t="s">
        <v>310</v>
      </c>
      <c r="BN96" s="44" t="s">
        <v>311</v>
      </c>
      <c r="BO96" s="44" t="s">
        <v>312</v>
      </c>
      <c r="BP96" s="44" t="s">
        <v>313</v>
      </c>
      <c r="BQ96" s="44" t="s">
        <v>314</v>
      </c>
      <c r="BR96" s="44" t="s">
        <v>315</v>
      </c>
      <c r="BS96" s="44" t="s">
        <v>316</v>
      </c>
      <c r="BT96" s="44" t="s">
        <v>317</v>
      </c>
      <c r="BU96" s="44" t="s">
        <v>318</v>
      </c>
      <c r="BV96" s="44" t="s">
        <v>319</v>
      </c>
      <c r="BW96" s="44" t="s">
        <v>320</v>
      </c>
      <c r="BX96" s="44" t="s">
        <v>321</v>
      </c>
      <c r="BY96" s="44" t="s">
        <v>322</v>
      </c>
      <c r="BZ96" s="44" t="s">
        <v>323</v>
      </c>
      <c r="CA96" s="44" t="s">
        <v>324</v>
      </c>
      <c r="CB96" s="44" t="s">
        <v>325</v>
      </c>
      <c r="CC96" s="44" t="s">
        <v>326</v>
      </c>
      <c r="CD96" s="44" t="s">
        <v>327</v>
      </c>
      <c r="CE96" s="44" t="s">
        <v>328</v>
      </c>
      <c r="CF96" s="44" t="s">
        <v>329</v>
      </c>
      <c r="CG96" s="44" t="s">
        <v>330</v>
      </c>
      <c r="CH96" s="44" t="s">
        <v>331</v>
      </c>
      <c r="CI96" s="44" t="s">
        <v>332</v>
      </c>
      <c r="CJ96" s="44" t="s">
        <v>333</v>
      </c>
      <c r="CK96" s="44" t="s">
        <v>334</v>
      </c>
      <c r="CL96" s="44" t="s">
        <v>335</v>
      </c>
      <c r="CM96" s="44" t="s">
        <v>336</v>
      </c>
      <c r="CN96" s="44" t="s">
        <v>337</v>
      </c>
      <c r="CO96" s="44" t="s">
        <v>338</v>
      </c>
      <c r="CP96" s="44" t="s">
        <v>339</v>
      </c>
      <c r="CQ96" s="44" t="s">
        <v>340</v>
      </c>
      <c r="CR96" s="44" t="s">
        <v>341</v>
      </c>
      <c r="CS96" s="44" t="s">
        <v>342</v>
      </c>
      <c r="CT96" s="44" t="s">
        <v>343</v>
      </c>
      <c r="CU96" s="44" t="s">
        <v>344</v>
      </c>
      <c r="CV96" s="44" t="s">
        <v>345</v>
      </c>
      <c r="CW96" s="44" t="s">
        <v>346</v>
      </c>
      <c r="CX96" s="44" t="s">
        <v>347</v>
      </c>
      <c r="CY96" s="44" t="s">
        <v>348</v>
      </c>
      <c r="CZ96" s="44" t="s">
        <v>349</v>
      </c>
      <c r="DA96" s="44" t="s">
        <v>350</v>
      </c>
      <c r="DB96" s="44" t="s">
        <v>351</v>
      </c>
      <c r="DC96" s="44" t="s">
        <v>352</v>
      </c>
      <c r="DD96" s="44" t="s">
        <v>353</v>
      </c>
      <c r="DE96" s="44" t="s">
        <v>354</v>
      </c>
      <c r="DF96" s="44" t="s">
        <v>355</v>
      </c>
      <c r="DG96" s="44" t="s">
        <v>356</v>
      </c>
      <c r="DH96" s="44" t="s">
        <v>357</v>
      </c>
      <c r="DI96" s="44" t="s">
        <v>358</v>
      </c>
      <c r="DJ96" s="44" t="s">
        <v>359</v>
      </c>
      <c r="DK96" s="44" t="s">
        <v>360</v>
      </c>
      <c r="DL96" s="44" t="s">
        <v>361</v>
      </c>
      <c r="DM96" s="44" t="s">
        <v>362</v>
      </c>
      <c r="DN96" s="44" t="s">
        <v>208</v>
      </c>
      <c r="DO96" s="44" t="s">
        <v>363</v>
      </c>
      <c r="DP96" s="44" t="s">
        <v>364</v>
      </c>
    </row>
    <row r="97" s="41" customFormat="1" spans="1:120">
      <c r="A97" s="57">
        <v>44874</v>
      </c>
      <c r="B97" s="57">
        <v>44874</v>
      </c>
      <c r="C97" s="58" t="s">
        <v>1099</v>
      </c>
      <c r="D97" s="58" t="s">
        <v>366</v>
      </c>
      <c r="E97" s="58" t="s">
        <v>583</v>
      </c>
      <c r="F97" s="58" t="s">
        <v>584</v>
      </c>
      <c r="G97" s="59">
        <v>1</v>
      </c>
      <c r="H97" s="59">
        <v>0</v>
      </c>
      <c r="I97" s="58" t="s">
        <v>234</v>
      </c>
      <c r="J97" s="58" t="s">
        <v>369</v>
      </c>
      <c r="K97" s="58" t="s">
        <v>369</v>
      </c>
      <c r="L97" s="57">
        <v>44874</v>
      </c>
      <c r="M97" s="58" t="s">
        <v>1100</v>
      </c>
      <c r="N97" s="58" t="s">
        <v>366</v>
      </c>
      <c r="O97" s="59">
        <v>0</v>
      </c>
      <c r="P97" s="58" t="s">
        <v>586</v>
      </c>
      <c r="Q97" s="58" t="s">
        <v>372</v>
      </c>
      <c r="R97" s="59">
        <v>57</v>
      </c>
      <c r="S97" s="58" t="s">
        <v>1101</v>
      </c>
      <c r="T97" s="59">
        <v>2</v>
      </c>
      <c r="U97" s="58" t="s">
        <v>584</v>
      </c>
      <c r="V97" s="58" t="s">
        <v>374</v>
      </c>
      <c r="W97" s="58" t="s">
        <v>234</v>
      </c>
      <c r="X97" s="58" t="s">
        <v>588</v>
      </c>
      <c r="Y97" s="58" t="s">
        <v>376</v>
      </c>
      <c r="Z97" s="58" t="s">
        <v>377</v>
      </c>
      <c r="AA97" s="58" t="s">
        <v>531</v>
      </c>
      <c r="AB97" s="59">
        <v>2217</v>
      </c>
      <c r="AC97" s="58" t="s">
        <v>379</v>
      </c>
      <c r="AD97" s="65">
        <v>44875.2553819444</v>
      </c>
      <c r="AE97" s="58" t="s">
        <v>403</v>
      </c>
      <c r="AF97" s="58" t="s">
        <v>381</v>
      </c>
      <c r="AG97" s="58" t="s">
        <v>212</v>
      </c>
      <c r="AH97" s="58" t="s">
        <v>213</v>
      </c>
      <c r="AI97" s="58" t="s">
        <v>404</v>
      </c>
      <c r="AJ97" s="58" t="s">
        <v>366</v>
      </c>
      <c r="AK97" s="58" t="s">
        <v>382</v>
      </c>
      <c r="AL97" s="58" t="s">
        <v>366</v>
      </c>
      <c r="AM97" s="58" t="s">
        <v>233</v>
      </c>
      <c r="AN97" s="58" t="s">
        <v>366</v>
      </c>
      <c r="AO97" s="58" t="s">
        <v>589</v>
      </c>
      <c r="AP97" s="58" t="s">
        <v>379</v>
      </c>
      <c r="AQ97" s="58" t="s">
        <v>383</v>
      </c>
      <c r="AR97" s="58" t="s">
        <v>366</v>
      </c>
      <c r="AS97" s="58" t="s">
        <v>366</v>
      </c>
      <c r="AT97" s="59">
        <v>0</v>
      </c>
      <c r="AU97" s="58" t="s">
        <v>366</v>
      </c>
      <c r="AV97" s="58" t="s">
        <v>366</v>
      </c>
      <c r="AW97" s="58" t="s">
        <v>366</v>
      </c>
      <c r="AX97" s="58" t="s">
        <v>1102</v>
      </c>
      <c r="AY97" s="58" t="s">
        <v>1103</v>
      </c>
      <c r="AZ97" s="58" t="s">
        <v>232</v>
      </c>
      <c r="BA97" s="58" t="s">
        <v>379</v>
      </c>
      <c r="BB97" s="58" t="s">
        <v>382</v>
      </c>
      <c r="BC97" s="58" t="s">
        <v>1104</v>
      </c>
      <c r="BD97" s="58" t="s">
        <v>382</v>
      </c>
      <c r="BE97" s="58" t="s">
        <v>387</v>
      </c>
      <c r="BF97" s="58" t="s">
        <v>387</v>
      </c>
      <c r="BG97" s="58" t="s">
        <v>240</v>
      </c>
      <c r="BH97" s="58" t="s">
        <v>234</v>
      </c>
      <c r="BI97" s="58" t="s">
        <v>234</v>
      </c>
      <c r="BJ97" s="58" t="s">
        <v>234</v>
      </c>
      <c r="BK97" s="58" t="s">
        <v>225</v>
      </c>
      <c r="BL97" s="58" t="s">
        <v>399</v>
      </c>
      <c r="BM97" s="58" t="s">
        <v>399</v>
      </c>
      <c r="BN97" s="58" t="s">
        <v>399</v>
      </c>
      <c r="BO97" s="58" t="s">
        <v>366</v>
      </c>
      <c r="BP97" s="58" t="s">
        <v>366</v>
      </c>
      <c r="BQ97" s="58" t="s">
        <v>366</v>
      </c>
      <c r="BR97" s="58" t="s">
        <v>388</v>
      </c>
      <c r="BS97" s="58" t="s">
        <v>382</v>
      </c>
      <c r="BT97" s="58" t="s">
        <v>388</v>
      </c>
      <c r="BU97" s="58" t="s">
        <v>382</v>
      </c>
      <c r="BV97" s="58" t="s">
        <v>388</v>
      </c>
      <c r="BW97" s="58" t="s">
        <v>590</v>
      </c>
      <c r="BX97" s="59">
        <v>17</v>
      </c>
      <c r="BY97" s="59">
        <v>96557</v>
      </c>
      <c r="BZ97" s="59">
        <v>0</v>
      </c>
      <c r="CA97" s="59">
        <v>2</v>
      </c>
      <c r="CB97" s="59">
        <v>2</v>
      </c>
      <c r="CC97" s="58" t="s">
        <v>219</v>
      </c>
      <c r="CD97" s="65">
        <v>45084.5235532407</v>
      </c>
      <c r="CE97" s="57" t="s">
        <v>389</v>
      </c>
      <c r="CF97" s="72">
        <v>45084.5828635417</v>
      </c>
      <c r="CG97" s="73">
        <v>0.520590277777778</v>
      </c>
      <c r="CH97" s="57" t="s">
        <v>389</v>
      </c>
      <c r="CI97" s="58" t="s">
        <v>390</v>
      </c>
      <c r="CJ97" s="58" t="s">
        <v>234</v>
      </c>
      <c r="CK97" s="58" t="s">
        <v>234</v>
      </c>
      <c r="CL97" s="58" t="s">
        <v>225</v>
      </c>
      <c r="CM97" s="58" t="s">
        <v>225</v>
      </c>
      <c r="CN97" s="58" t="s">
        <v>366</v>
      </c>
      <c r="CO97" s="58" t="s">
        <v>225</v>
      </c>
      <c r="CP97" s="58" t="s">
        <v>432</v>
      </c>
      <c r="CQ97" s="58" t="s">
        <v>225</v>
      </c>
      <c r="CR97" s="58" t="s">
        <v>225</v>
      </c>
      <c r="CS97" s="58" t="s">
        <v>234</v>
      </c>
      <c r="CT97" s="58" t="s">
        <v>234</v>
      </c>
      <c r="CU97" s="58" t="s">
        <v>225</v>
      </c>
      <c r="CV97" s="58" t="s">
        <v>234</v>
      </c>
      <c r="CW97" s="58" t="s">
        <v>234</v>
      </c>
      <c r="CX97" s="58" t="s">
        <v>225</v>
      </c>
      <c r="CY97" s="58" t="s">
        <v>234</v>
      </c>
      <c r="CZ97" s="58" t="s">
        <v>234</v>
      </c>
      <c r="DA97" s="58" t="s">
        <v>225</v>
      </c>
      <c r="DB97" s="58" t="s">
        <v>234</v>
      </c>
      <c r="DC97" s="58" t="s">
        <v>234</v>
      </c>
      <c r="DD97" s="58" t="s">
        <v>234</v>
      </c>
      <c r="DE97" s="58" t="s">
        <v>234</v>
      </c>
      <c r="DF97" s="58" t="s">
        <v>225</v>
      </c>
      <c r="DG97" s="58" t="s">
        <v>234</v>
      </c>
      <c r="DH97" s="58" t="s">
        <v>225</v>
      </c>
      <c r="DI97" s="58" t="s">
        <v>225</v>
      </c>
      <c r="DJ97" s="58" t="s">
        <v>225</v>
      </c>
      <c r="DK97" s="58" t="s">
        <v>382</v>
      </c>
      <c r="DL97" s="58" t="s">
        <v>382</v>
      </c>
      <c r="DM97" s="58" t="s">
        <v>382</v>
      </c>
      <c r="DN97" s="72">
        <v>45084.5828635417</v>
      </c>
      <c r="DO97" s="72">
        <v>45084.5205971181</v>
      </c>
      <c r="DP97" s="58" t="s">
        <v>1105</v>
      </c>
    </row>
    <row r="98" s="41" customFormat="1" spans="1:120">
      <c r="A98" s="57">
        <v>44874</v>
      </c>
      <c r="B98" s="57">
        <v>44874</v>
      </c>
      <c r="C98" s="58" t="s">
        <v>1099</v>
      </c>
      <c r="D98" s="58" t="s">
        <v>366</v>
      </c>
      <c r="E98" s="58" t="s">
        <v>583</v>
      </c>
      <c r="F98" s="58" t="s">
        <v>591</v>
      </c>
      <c r="G98" s="59">
        <v>1</v>
      </c>
      <c r="H98" s="59">
        <v>0</v>
      </c>
      <c r="I98" s="58" t="s">
        <v>234</v>
      </c>
      <c r="J98" s="58" t="s">
        <v>369</v>
      </c>
      <c r="K98" s="58" t="s">
        <v>369</v>
      </c>
      <c r="L98" s="57">
        <v>44874</v>
      </c>
      <c r="M98" s="58" t="s">
        <v>1100</v>
      </c>
      <c r="N98" s="58" t="s">
        <v>366</v>
      </c>
      <c r="O98" s="59">
        <v>0</v>
      </c>
      <c r="P98" s="58" t="s">
        <v>586</v>
      </c>
      <c r="Q98" s="58" t="s">
        <v>372</v>
      </c>
      <c r="R98" s="59">
        <v>57</v>
      </c>
      <c r="S98" s="58" t="s">
        <v>1101</v>
      </c>
      <c r="T98" s="59">
        <v>2</v>
      </c>
      <c r="U98" s="58" t="s">
        <v>591</v>
      </c>
      <c r="V98" s="58" t="s">
        <v>374</v>
      </c>
      <c r="W98" s="58" t="s">
        <v>234</v>
      </c>
      <c r="X98" s="58" t="s">
        <v>588</v>
      </c>
      <c r="Y98" s="58" t="s">
        <v>376</v>
      </c>
      <c r="Z98" s="58" t="s">
        <v>377</v>
      </c>
      <c r="AA98" s="58" t="s">
        <v>518</v>
      </c>
      <c r="AB98" s="59">
        <v>2217</v>
      </c>
      <c r="AC98" s="58" t="s">
        <v>379</v>
      </c>
      <c r="AD98" s="65">
        <v>44875.2553819444</v>
      </c>
      <c r="AE98" s="58" t="s">
        <v>380</v>
      </c>
      <c r="AF98" s="58" t="s">
        <v>381</v>
      </c>
      <c r="AG98" s="58" t="s">
        <v>212</v>
      </c>
      <c r="AH98" s="58" t="s">
        <v>213</v>
      </c>
      <c r="AI98" s="58" t="s">
        <v>210</v>
      </c>
      <c r="AJ98" s="58" t="s">
        <v>366</v>
      </c>
      <c r="AK98" s="58" t="s">
        <v>382</v>
      </c>
      <c r="AL98" s="58" t="s">
        <v>366</v>
      </c>
      <c r="AM98" s="58" t="s">
        <v>233</v>
      </c>
      <c r="AN98" s="58" t="s">
        <v>366</v>
      </c>
      <c r="AO98" s="58" t="s">
        <v>589</v>
      </c>
      <c r="AP98" s="58" t="s">
        <v>379</v>
      </c>
      <c r="AQ98" s="58" t="s">
        <v>383</v>
      </c>
      <c r="AR98" s="58" t="s">
        <v>366</v>
      </c>
      <c r="AS98" s="58" t="s">
        <v>366</v>
      </c>
      <c r="AT98" s="59">
        <v>0</v>
      </c>
      <c r="AU98" s="58" t="s">
        <v>366</v>
      </c>
      <c r="AV98" s="58" t="s">
        <v>366</v>
      </c>
      <c r="AW98" s="58" t="s">
        <v>366</v>
      </c>
      <c r="AX98" s="58" t="s">
        <v>1106</v>
      </c>
      <c r="AY98" s="58" t="s">
        <v>1107</v>
      </c>
      <c r="AZ98" s="58" t="s">
        <v>232</v>
      </c>
      <c r="BA98" s="58" t="s">
        <v>379</v>
      </c>
      <c r="BB98" s="58" t="s">
        <v>382</v>
      </c>
      <c r="BC98" s="58" t="s">
        <v>1108</v>
      </c>
      <c r="BD98" s="58" t="s">
        <v>382</v>
      </c>
      <c r="BE98" s="58" t="s">
        <v>387</v>
      </c>
      <c r="BF98" s="58" t="s">
        <v>387</v>
      </c>
      <c r="BG98" s="58" t="s">
        <v>240</v>
      </c>
      <c r="BH98" s="58" t="s">
        <v>234</v>
      </c>
      <c r="BI98" s="58" t="s">
        <v>234</v>
      </c>
      <c r="BJ98" s="58" t="s">
        <v>234</v>
      </c>
      <c r="BK98" s="58" t="s">
        <v>225</v>
      </c>
      <c r="BL98" s="58" t="s">
        <v>240</v>
      </c>
      <c r="BM98" s="58" t="s">
        <v>240</v>
      </c>
      <c r="BN98" s="58" t="s">
        <v>240</v>
      </c>
      <c r="BO98" s="58" t="s">
        <v>366</v>
      </c>
      <c r="BP98" s="58" t="s">
        <v>366</v>
      </c>
      <c r="BQ98" s="58" t="s">
        <v>366</v>
      </c>
      <c r="BR98" s="58" t="s">
        <v>388</v>
      </c>
      <c r="BS98" s="58" t="s">
        <v>382</v>
      </c>
      <c r="BT98" s="58" t="s">
        <v>388</v>
      </c>
      <c r="BU98" s="58" t="s">
        <v>382</v>
      </c>
      <c r="BV98" s="58" t="s">
        <v>388</v>
      </c>
      <c r="BW98" s="58" t="s">
        <v>590</v>
      </c>
      <c r="BX98" s="59">
        <v>17</v>
      </c>
      <c r="BY98" s="59">
        <v>96557</v>
      </c>
      <c r="BZ98" s="59">
        <v>0</v>
      </c>
      <c r="CA98" s="59">
        <v>4</v>
      </c>
      <c r="CB98" s="59">
        <v>6</v>
      </c>
      <c r="CC98" s="58" t="s">
        <v>219</v>
      </c>
      <c r="CD98" s="65">
        <v>45084.5235532407</v>
      </c>
      <c r="CE98" s="57" t="s">
        <v>389</v>
      </c>
      <c r="CF98" s="72">
        <v>45084.5828646643</v>
      </c>
      <c r="CG98" s="73">
        <v>0.520590277777778</v>
      </c>
      <c r="CH98" s="57" t="s">
        <v>389</v>
      </c>
      <c r="CI98" s="58" t="s">
        <v>390</v>
      </c>
      <c r="CJ98" s="58" t="s">
        <v>234</v>
      </c>
      <c r="CK98" s="58" t="s">
        <v>234</v>
      </c>
      <c r="CL98" s="58" t="s">
        <v>225</v>
      </c>
      <c r="CM98" s="58" t="s">
        <v>225</v>
      </c>
      <c r="CN98" s="58" t="s">
        <v>366</v>
      </c>
      <c r="CO98" s="58" t="s">
        <v>225</v>
      </c>
      <c r="CP98" s="58" t="s">
        <v>432</v>
      </c>
      <c r="CQ98" s="58" t="s">
        <v>225</v>
      </c>
      <c r="CR98" s="58" t="s">
        <v>225</v>
      </c>
      <c r="CS98" s="58" t="s">
        <v>234</v>
      </c>
      <c r="CT98" s="58" t="s">
        <v>234</v>
      </c>
      <c r="CU98" s="58" t="s">
        <v>225</v>
      </c>
      <c r="CV98" s="58" t="s">
        <v>234</v>
      </c>
      <c r="CW98" s="58" t="s">
        <v>234</v>
      </c>
      <c r="CX98" s="58" t="s">
        <v>225</v>
      </c>
      <c r="CY98" s="58" t="s">
        <v>234</v>
      </c>
      <c r="CZ98" s="58" t="s">
        <v>234</v>
      </c>
      <c r="DA98" s="58" t="s">
        <v>225</v>
      </c>
      <c r="DB98" s="58" t="s">
        <v>234</v>
      </c>
      <c r="DC98" s="58" t="s">
        <v>234</v>
      </c>
      <c r="DD98" s="58" t="s">
        <v>234</v>
      </c>
      <c r="DE98" s="58" t="s">
        <v>234</v>
      </c>
      <c r="DF98" s="58" t="s">
        <v>225</v>
      </c>
      <c r="DG98" s="58" t="s">
        <v>234</v>
      </c>
      <c r="DH98" s="58" t="s">
        <v>225</v>
      </c>
      <c r="DI98" s="58" t="s">
        <v>225</v>
      </c>
      <c r="DJ98" s="58" t="s">
        <v>225</v>
      </c>
      <c r="DK98" s="58" t="s">
        <v>382</v>
      </c>
      <c r="DL98" s="58" t="s">
        <v>382</v>
      </c>
      <c r="DM98" s="58" t="s">
        <v>382</v>
      </c>
      <c r="DN98" s="72">
        <v>45084.5828646643</v>
      </c>
      <c r="DO98" s="72">
        <v>45084.5205971296</v>
      </c>
      <c r="DP98" s="58" t="s">
        <v>1109</v>
      </c>
    </row>
    <row r="99" s="41" customFormat="1" spans="1:120">
      <c r="A99" s="57">
        <v>44874</v>
      </c>
      <c r="B99" s="57">
        <v>44874</v>
      </c>
      <c r="C99" s="58" t="s">
        <v>1099</v>
      </c>
      <c r="D99" s="58" t="s">
        <v>366</v>
      </c>
      <c r="E99" s="58" t="s">
        <v>583</v>
      </c>
      <c r="F99" s="58" t="s">
        <v>592</v>
      </c>
      <c r="G99" s="59">
        <v>1</v>
      </c>
      <c r="H99" s="59">
        <v>0</v>
      </c>
      <c r="I99" s="58" t="s">
        <v>234</v>
      </c>
      <c r="J99" s="58" t="s">
        <v>369</v>
      </c>
      <c r="K99" s="58" t="s">
        <v>369</v>
      </c>
      <c r="L99" s="57">
        <v>44874</v>
      </c>
      <c r="M99" s="58" t="s">
        <v>1100</v>
      </c>
      <c r="N99" s="58" t="s">
        <v>366</v>
      </c>
      <c r="O99" s="59">
        <v>0</v>
      </c>
      <c r="P99" s="58" t="s">
        <v>586</v>
      </c>
      <c r="Q99" s="58" t="s">
        <v>372</v>
      </c>
      <c r="R99" s="59">
        <v>57</v>
      </c>
      <c r="S99" s="58" t="s">
        <v>1101</v>
      </c>
      <c r="T99" s="59">
        <v>2</v>
      </c>
      <c r="U99" s="58" t="s">
        <v>592</v>
      </c>
      <c r="V99" s="58" t="s">
        <v>374</v>
      </c>
      <c r="W99" s="58" t="s">
        <v>234</v>
      </c>
      <c r="X99" s="58" t="s">
        <v>588</v>
      </c>
      <c r="Y99" s="58" t="s">
        <v>376</v>
      </c>
      <c r="Z99" s="58" t="s">
        <v>377</v>
      </c>
      <c r="AA99" s="58" t="s">
        <v>409</v>
      </c>
      <c r="AB99" s="59">
        <v>2217</v>
      </c>
      <c r="AC99" s="58" t="s">
        <v>379</v>
      </c>
      <c r="AD99" s="65">
        <v>44875.2553819444</v>
      </c>
      <c r="AE99" s="58" t="s">
        <v>395</v>
      </c>
      <c r="AF99" s="58" t="s">
        <v>381</v>
      </c>
      <c r="AG99" s="58" t="s">
        <v>212</v>
      </c>
      <c r="AH99" s="58" t="s">
        <v>213</v>
      </c>
      <c r="AI99" s="58" t="s">
        <v>210</v>
      </c>
      <c r="AJ99" s="58" t="s">
        <v>366</v>
      </c>
      <c r="AK99" s="58" t="s">
        <v>382</v>
      </c>
      <c r="AL99" s="58" t="s">
        <v>366</v>
      </c>
      <c r="AM99" s="58" t="s">
        <v>233</v>
      </c>
      <c r="AN99" s="58" t="s">
        <v>366</v>
      </c>
      <c r="AO99" s="58" t="s">
        <v>589</v>
      </c>
      <c r="AP99" s="58" t="s">
        <v>379</v>
      </c>
      <c r="AQ99" s="58" t="s">
        <v>383</v>
      </c>
      <c r="AR99" s="58" t="s">
        <v>366</v>
      </c>
      <c r="AS99" s="58" t="s">
        <v>366</v>
      </c>
      <c r="AT99" s="59">
        <v>0</v>
      </c>
      <c r="AU99" s="58" t="s">
        <v>366</v>
      </c>
      <c r="AV99" s="58" t="s">
        <v>366</v>
      </c>
      <c r="AW99" s="58" t="s">
        <v>366</v>
      </c>
      <c r="AX99" s="58" t="s">
        <v>1039</v>
      </c>
      <c r="AY99" s="58" t="s">
        <v>1040</v>
      </c>
      <c r="AZ99" s="58" t="s">
        <v>232</v>
      </c>
      <c r="BA99" s="58" t="s">
        <v>379</v>
      </c>
      <c r="BB99" s="58" t="s">
        <v>382</v>
      </c>
      <c r="BC99" s="58" t="s">
        <v>1041</v>
      </c>
      <c r="BD99" s="58" t="s">
        <v>382</v>
      </c>
      <c r="BE99" s="58" t="s">
        <v>387</v>
      </c>
      <c r="BF99" s="58" t="s">
        <v>387</v>
      </c>
      <c r="BG99" s="58" t="s">
        <v>240</v>
      </c>
      <c r="BH99" s="58" t="s">
        <v>234</v>
      </c>
      <c r="BI99" s="58" t="s">
        <v>234</v>
      </c>
      <c r="BJ99" s="58" t="s">
        <v>234</v>
      </c>
      <c r="BK99" s="58" t="s">
        <v>225</v>
      </c>
      <c r="BL99" s="58" t="s">
        <v>529</v>
      </c>
      <c r="BM99" s="58" t="s">
        <v>529</v>
      </c>
      <c r="BN99" s="58" t="s">
        <v>529</v>
      </c>
      <c r="BO99" s="58" t="s">
        <v>366</v>
      </c>
      <c r="BP99" s="58" t="s">
        <v>366</v>
      </c>
      <c r="BQ99" s="58" t="s">
        <v>366</v>
      </c>
      <c r="BR99" s="58" t="s">
        <v>388</v>
      </c>
      <c r="BS99" s="58" t="s">
        <v>382</v>
      </c>
      <c r="BT99" s="58" t="s">
        <v>388</v>
      </c>
      <c r="BU99" s="58" t="s">
        <v>382</v>
      </c>
      <c r="BV99" s="58" t="s">
        <v>388</v>
      </c>
      <c r="BW99" s="58" t="s">
        <v>590</v>
      </c>
      <c r="BX99" s="59">
        <v>17</v>
      </c>
      <c r="BY99" s="59">
        <v>96557</v>
      </c>
      <c r="BZ99" s="59">
        <v>0</v>
      </c>
      <c r="CA99" s="59">
        <v>2</v>
      </c>
      <c r="CB99" s="59">
        <v>1</v>
      </c>
      <c r="CC99" s="58" t="s">
        <v>219</v>
      </c>
      <c r="CD99" s="65">
        <v>45084.5235532407</v>
      </c>
      <c r="CE99" s="57" t="s">
        <v>389</v>
      </c>
      <c r="CF99" s="72">
        <v>45084.5828636111</v>
      </c>
      <c r="CG99" s="73">
        <v>0.520590277777778</v>
      </c>
      <c r="CH99" s="57" t="s">
        <v>389</v>
      </c>
      <c r="CI99" s="58" t="s">
        <v>390</v>
      </c>
      <c r="CJ99" s="58" t="s">
        <v>234</v>
      </c>
      <c r="CK99" s="58" t="s">
        <v>234</v>
      </c>
      <c r="CL99" s="58" t="s">
        <v>225</v>
      </c>
      <c r="CM99" s="58" t="s">
        <v>225</v>
      </c>
      <c r="CN99" s="58" t="s">
        <v>366</v>
      </c>
      <c r="CO99" s="58" t="s">
        <v>225</v>
      </c>
      <c r="CP99" s="58" t="s">
        <v>432</v>
      </c>
      <c r="CQ99" s="58" t="s">
        <v>225</v>
      </c>
      <c r="CR99" s="58" t="s">
        <v>234</v>
      </c>
      <c r="CS99" s="58" t="s">
        <v>234</v>
      </c>
      <c r="CT99" s="58" t="s">
        <v>234</v>
      </c>
      <c r="CU99" s="58" t="s">
        <v>225</v>
      </c>
      <c r="CV99" s="58" t="s">
        <v>234</v>
      </c>
      <c r="CW99" s="58" t="s">
        <v>234</v>
      </c>
      <c r="CX99" s="58" t="s">
        <v>225</v>
      </c>
      <c r="CY99" s="58" t="s">
        <v>234</v>
      </c>
      <c r="CZ99" s="58" t="s">
        <v>234</v>
      </c>
      <c r="DA99" s="58" t="s">
        <v>225</v>
      </c>
      <c r="DB99" s="58" t="s">
        <v>234</v>
      </c>
      <c r="DC99" s="58" t="s">
        <v>234</v>
      </c>
      <c r="DD99" s="58" t="s">
        <v>234</v>
      </c>
      <c r="DE99" s="58" t="s">
        <v>234</v>
      </c>
      <c r="DF99" s="58" t="s">
        <v>225</v>
      </c>
      <c r="DG99" s="58" t="s">
        <v>234</v>
      </c>
      <c r="DH99" s="58" t="s">
        <v>225</v>
      </c>
      <c r="DI99" s="58" t="s">
        <v>225</v>
      </c>
      <c r="DJ99" s="58" t="s">
        <v>225</v>
      </c>
      <c r="DK99" s="58" t="s">
        <v>382</v>
      </c>
      <c r="DL99" s="58" t="s">
        <v>382</v>
      </c>
      <c r="DM99" s="58" t="s">
        <v>382</v>
      </c>
      <c r="DN99" s="72">
        <v>45084.5828636111</v>
      </c>
      <c r="DO99" s="72">
        <v>45084.5205971181</v>
      </c>
      <c r="DP99" s="58" t="s">
        <v>1042</v>
      </c>
    </row>
    <row r="100" s="41" customFormat="1" spans="1:120">
      <c r="A100" s="57">
        <v>44874</v>
      </c>
      <c r="B100" s="57">
        <v>44874</v>
      </c>
      <c r="C100" s="58" t="s">
        <v>1099</v>
      </c>
      <c r="D100" s="58" t="s">
        <v>366</v>
      </c>
      <c r="E100" s="58" t="s">
        <v>583</v>
      </c>
      <c r="F100" s="58" t="s">
        <v>241</v>
      </c>
      <c r="G100" s="59">
        <v>1</v>
      </c>
      <c r="H100" s="59">
        <v>0</v>
      </c>
      <c r="I100" s="58" t="s">
        <v>234</v>
      </c>
      <c r="J100" s="58" t="s">
        <v>369</v>
      </c>
      <c r="K100" s="58" t="s">
        <v>369</v>
      </c>
      <c r="L100" s="57">
        <v>44874</v>
      </c>
      <c r="M100" s="58" t="s">
        <v>1100</v>
      </c>
      <c r="N100" s="58" t="s">
        <v>366</v>
      </c>
      <c r="O100" s="59">
        <v>0</v>
      </c>
      <c r="P100" s="58" t="s">
        <v>586</v>
      </c>
      <c r="Q100" s="58" t="s">
        <v>372</v>
      </c>
      <c r="R100" s="59">
        <v>57</v>
      </c>
      <c r="S100" s="58" t="s">
        <v>1101</v>
      </c>
      <c r="T100" s="59">
        <v>2</v>
      </c>
      <c r="U100" s="58" t="s">
        <v>241</v>
      </c>
      <c r="V100" s="58" t="s">
        <v>374</v>
      </c>
      <c r="W100" s="58" t="s">
        <v>234</v>
      </c>
      <c r="X100" s="58" t="s">
        <v>588</v>
      </c>
      <c r="Y100" s="58" t="s">
        <v>376</v>
      </c>
      <c r="Z100" s="58" t="s">
        <v>377</v>
      </c>
      <c r="AA100" s="58" t="s">
        <v>593</v>
      </c>
      <c r="AB100" s="59">
        <v>2217</v>
      </c>
      <c r="AC100" s="58" t="s">
        <v>594</v>
      </c>
      <c r="AD100" s="65">
        <v>44875.2553819444</v>
      </c>
      <c r="AE100" s="58" t="s">
        <v>410</v>
      </c>
      <c r="AF100" s="58" t="s">
        <v>381</v>
      </c>
      <c r="AG100" s="58" t="s">
        <v>212</v>
      </c>
      <c r="AH100" s="58" t="s">
        <v>213</v>
      </c>
      <c r="AI100" s="58" t="s">
        <v>210</v>
      </c>
      <c r="AJ100" s="58" t="s">
        <v>366</v>
      </c>
      <c r="AK100" s="58" t="s">
        <v>382</v>
      </c>
      <c r="AL100" s="58" t="s">
        <v>366</v>
      </c>
      <c r="AM100" s="58" t="s">
        <v>233</v>
      </c>
      <c r="AN100" s="58" t="s">
        <v>366</v>
      </c>
      <c r="AO100" s="58" t="s">
        <v>589</v>
      </c>
      <c r="AP100" s="58" t="s">
        <v>379</v>
      </c>
      <c r="AQ100" s="58" t="s">
        <v>411</v>
      </c>
      <c r="AR100" s="58" t="s">
        <v>366</v>
      </c>
      <c r="AS100" s="58" t="s">
        <v>366</v>
      </c>
      <c r="AT100" s="59">
        <v>0</v>
      </c>
      <c r="AU100" s="58" t="s">
        <v>366</v>
      </c>
      <c r="AV100" s="58" t="s">
        <v>366</v>
      </c>
      <c r="AW100" s="58" t="s">
        <v>366</v>
      </c>
      <c r="AX100" s="58" t="s">
        <v>1002</v>
      </c>
      <c r="AY100" s="58" t="s">
        <v>989</v>
      </c>
      <c r="AZ100" s="58" t="s">
        <v>990</v>
      </c>
      <c r="BA100" s="58" t="s">
        <v>388</v>
      </c>
      <c r="BB100" s="58" t="s">
        <v>382</v>
      </c>
      <c r="BC100" s="58" t="s">
        <v>991</v>
      </c>
      <c r="BD100" s="58" t="s">
        <v>382</v>
      </c>
      <c r="BE100" s="58" t="s">
        <v>387</v>
      </c>
      <c r="BF100" s="58" t="s">
        <v>387</v>
      </c>
      <c r="BG100" s="58" t="s">
        <v>240</v>
      </c>
      <c r="BH100" s="58" t="s">
        <v>234</v>
      </c>
      <c r="BI100" s="58" t="s">
        <v>234</v>
      </c>
      <c r="BJ100" s="58" t="s">
        <v>234</v>
      </c>
      <c r="BK100" s="58" t="s">
        <v>225</v>
      </c>
      <c r="BL100" s="58" t="s">
        <v>366</v>
      </c>
      <c r="BM100" s="58" t="s">
        <v>366</v>
      </c>
      <c r="BN100" s="58" t="s">
        <v>366</v>
      </c>
      <c r="BO100" s="58" t="s">
        <v>366</v>
      </c>
      <c r="BP100" s="58" t="s">
        <v>366</v>
      </c>
      <c r="BQ100" s="58" t="s">
        <v>366</v>
      </c>
      <c r="BR100" s="58" t="s">
        <v>388</v>
      </c>
      <c r="BS100" s="58" t="s">
        <v>382</v>
      </c>
      <c r="BT100" s="58" t="s">
        <v>388</v>
      </c>
      <c r="BU100" s="58" t="s">
        <v>382</v>
      </c>
      <c r="BV100" s="58" t="s">
        <v>388</v>
      </c>
      <c r="BW100" s="58" t="s">
        <v>590</v>
      </c>
      <c r="BX100" s="59">
        <v>17</v>
      </c>
      <c r="BY100" s="59">
        <v>96557</v>
      </c>
      <c r="BZ100" s="59">
        <v>0</v>
      </c>
      <c r="CA100" s="59">
        <v>2</v>
      </c>
      <c r="CB100" s="59">
        <v>2</v>
      </c>
      <c r="CC100" s="58" t="s">
        <v>219</v>
      </c>
      <c r="CD100" s="65">
        <v>45084.5235532407</v>
      </c>
      <c r="CE100" s="57" t="s">
        <v>389</v>
      </c>
      <c r="CF100" s="72">
        <v>45084.5828630671</v>
      </c>
      <c r="CG100" s="73">
        <v>0.520590277777778</v>
      </c>
      <c r="CH100" s="57" t="s">
        <v>389</v>
      </c>
      <c r="CI100" s="58" t="s">
        <v>390</v>
      </c>
      <c r="CJ100" s="58" t="s">
        <v>234</v>
      </c>
      <c r="CK100" s="58" t="s">
        <v>234</v>
      </c>
      <c r="CL100" s="58" t="s">
        <v>225</v>
      </c>
      <c r="CM100" s="58" t="s">
        <v>225</v>
      </c>
      <c r="CN100" s="58" t="s">
        <v>366</v>
      </c>
      <c r="CO100" s="58" t="s">
        <v>225</v>
      </c>
      <c r="CP100" s="58" t="s">
        <v>432</v>
      </c>
      <c r="CQ100" s="58" t="s">
        <v>225</v>
      </c>
      <c r="CR100" s="58" t="s">
        <v>234</v>
      </c>
      <c r="CS100" s="58" t="s">
        <v>234</v>
      </c>
      <c r="CT100" s="58" t="s">
        <v>234</v>
      </c>
      <c r="CU100" s="58" t="s">
        <v>225</v>
      </c>
      <c r="CV100" s="58" t="s">
        <v>234</v>
      </c>
      <c r="CW100" s="58" t="s">
        <v>234</v>
      </c>
      <c r="CX100" s="58" t="s">
        <v>234</v>
      </c>
      <c r="CY100" s="58" t="s">
        <v>234</v>
      </c>
      <c r="CZ100" s="58" t="s">
        <v>234</v>
      </c>
      <c r="DA100" s="58" t="s">
        <v>225</v>
      </c>
      <c r="DB100" s="58" t="s">
        <v>234</v>
      </c>
      <c r="DC100" s="58" t="s">
        <v>234</v>
      </c>
      <c r="DD100" s="58" t="s">
        <v>234</v>
      </c>
      <c r="DE100" s="58" t="s">
        <v>234</v>
      </c>
      <c r="DF100" s="58" t="s">
        <v>225</v>
      </c>
      <c r="DG100" s="58" t="s">
        <v>234</v>
      </c>
      <c r="DH100" s="58" t="s">
        <v>225</v>
      </c>
      <c r="DI100" s="58" t="s">
        <v>225</v>
      </c>
      <c r="DJ100" s="58" t="s">
        <v>225</v>
      </c>
      <c r="DK100" s="58" t="s">
        <v>382</v>
      </c>
      <c r="DL100" s="58" t="s">
        <v>382</v>
      </c>
      <c r="DM100" s="58" t="s">
        <v>382</v>
      </c>
      <c r="DN100" s="72">
        <v>45084.5828630671</v>
      </c>
      <c r="DO100" s="72">
        <v>45084.5205971644</v>
      </c>
      <c r="DP100" s="58" t="s">
        <v>992</v>
      </c>
    </row>
    <row r="101" s="41" customFormat="1" spans="1:120">
      <c r="A101" s="48"/>
      <c r="B101" s="48"/>
      <c r="C101" s="49"/>
      <c r="D101" s="49"/>
      <c r="E101" s="49"/>
      <c r="F101" s="49"/>
      <c r="G101" s="50"/>
      <c r="H101" s="50"/>
      <c r="I101" s="49"/>
      <c r="J101" s="49"/>
      <c r="K101" s="49"/>
      <c r="L101" s="48"/>
      <c r="M101" s="49"/>
      <c r="N101" s="49"/>
      <c r="O101" s="50"/>
      <c r="P101" s="49"/>
      <c r="Q101" s="49"/>
      <c r="R101" s="50"/>
      <c r="S101" s="49"/>
      <c r="T101" s="50"/>
      <c r="U101" s="49"/>
      <c r="V101" s="49"/>
      <c r="W101" s="49"/>
      <c r="X101" s="49"/>
      <c r="Y101" s="49"/>
      <c r="Z101" s="49"/>
      <c r="AA101" s="49"/>
      <c r="AB101" s="50"/>
      <c r="AC101" s="49"/>
      <c r="AD101" s="63"/>
      <c r="AE101" s="49"/>
      <c r="AF101" s="49"/>
      <c r="AG101" s="49"/>
      <c r="AH101" s="49"/>
      <c r="AI101" s="49"/>
      <c r="AJ101" s="49"/>
      <c r="AK101" s="49"/>
      <c r="AL101" s="49"/>
      <c r="AM101" s="49"/>
      <c r="AN101" s="49"/>
      <c r="AO101" s="49"/>
      <c r="AP101" s="49"/>
      <c r="AQ101" s="49"/>
      <c r="AR101" s="49"/>
      <c r="AS101" s="49"/>
      <c r="AT101" s="50"/>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50"/>
      <c r="BY101" s="50"/>
      <c r="BZ101" s="50"/>
      <c r="CA101" s="50"/>
      <c r="CB101" s="50"/>
      <c r="CC101" s="49"/>
      <c r="CD101" s="63"/>
      <c r="CE101" s="48"/>
      <c r="CF101" s="68"/>
      <c r="CG101" s="69"/>
      <c r="CH101" s="48"/>
      <c r="CI101" s="49"/>
      <c r="CJ101" s="49"/>
      <c r="CK101" s="49"/>
      <c r="CL101" s="49"/>
      <c r="CM101" s="49"/>
      <c r="CN101" s="49"/>
      <c r="CO101" s="49"/>
      <c r="CP101" s="49"/>
      <c r="CQ101" s="49"/>
      <c r="CR101" s="49"/>
      <c r="CS101" s="49"/>
      <c r="CT101" s="49"/>
      <c r="CU101" s="49"/>
      <c r="CV101" s="49"/>
      <c r="CW101" s="49"/>
      <c r="CX101" s="49"/>
      <c r="CY101" s="49"/>
      <c r="CZ101" s="49"/>
      <c r="DA101" s="49"/>
      <c r="DB101" s="49"/>
      <c r="DC101" s="49"/>
      <c r="DD101" s="49"/>
      <c r="DE101" s="49"/>
      <c r="DF101" s="49"/>
      <c r="DG101" s="49"/>
      <c r="DH101" s="49"/>
      <c r="DI101" s="49"/>
      <c r="DJ101" s="49"/>
      <c r="DK101" s="49"/>
      <c r="DL101" s="49"/>
      <c r="DM101" s="49"/>
      <c r="DN101" s="68"/>
      <c r="DO101" s="68"/>
      <c r="DP101" s="49"/>
    </row>
    <row r="102" s="41" customFormat="1"/>
    <row r="103" s="41" customFormat="1" ht="30.75" spans="1:1">
      <c r="A103" s="23" t="s">
        <v>1124</v>
      </c>
    </row>
    <row r="104" s="41" customFormat="1" spans="1:122">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c r="BU104" s="43"/>
      <c r="BV104" s="43"/>
      <c r="BW104" s="43"/>
      <c r="BX104" s="43"/>
      <c r="BY104" s="43"/>
      <c r="BZ104" s="43"/>
      <c r="CA104" s="43"/>
      <c r="CB104" s="43"/>
      <c r="CC104" s="43"/>
      <c r="CD104" s="43"/>
      <c r="CE104" s="43"/>
      <c r="CF104" s="43"/>
      <c r="CG104" s="43"/>
      <c r="CH104" s="43"/>
      <c r="CI104" s="43"/>
      <c r="CJ104" s="43"/>
      <c r="CK104" s="43"/>
      <c r="CL104" s="43"/>
      <c r="CM104" s="43"/>
      <c r="CN104" s="43"/>
      <c r="CO104" s="43"/>
      <c r="CP104" s="43"/>
      <c r="CQ104" s="43"/>
      <c r="CR104" s="43"/>
      <c r="CS104" s="43"/>
      <c r="CT104" s="43"/>
      <c r="CU104" s="43"/>
      <c r="CV104" s="43"/>
      <c r="CW104" s="43"/>
      <c r="CX104" s="43"/>
      <c r="CY104" s="43"/>
      <c r="CZ104" s="43"/>
      <c r="DA104" s="43"/>
      <c r="DB104" s="43"/>
      <c r="DC104" s="43"/>
      <c r="DD104" s="43"/>
      <c r="DE104" s="43"/>
      <c r="DF104" s="43"/>
      <c r="DG104" s="43"/>
      <c r="DH104" s="43"/>
      <c r="DI104" s="43"/>
      <c r="DJ104" s="43"/>
      <c r="DK104" s="43"/>
      <c r="DL104" s="43"/>
      <c r="DM104" s="43"/>
      <c r="DN104" s="43"/>
      <c r="DO104" s="43"/>
      <c r="DP104" s="43"/>
      <c r="DQ104" s="43"/>
      <c r="DR104" s="43"/>
    </row>
    <row r="105" s="41" customFormat="1" spans="1:122">
      <c r="A105" s="43"/>
      <c r="B105" s="41" t="s">
        <v>434</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row>
    <row r="106" s="41" customFormat="1" ht="27" spans="1:121">
      <c r="A106" s="43"/>
      <c r="B106" s="60" t="s">
        <v>249</v>
      </c>
      <c r="C106" s="60" t="s">
        <v>250</v>
      </c>
      <c r="D106" s="60" t="s">
        <v>251</v>
      </c>
      <c r="E106" s="60" t="s">
        <v>252</v>
      </c>
      <c r="F106" s="60" t="s">
        <v>253</v>
      </c>
      <c r="G106" s="60" t="s">
        <v>156</v>
      </c>
      <c r="H106" s="60" t="s">
        <v>254</v>
      </c>
      <c r="I106" s="60" t="s">
        <v>255</v>
      </c>
      <c r="J106" s="60" t="s">
        <v>256</v>
      </c>
      <c r="K106" s="60" t="s">
        <v>257</v>
      </c>
      <c r="L106" s="60" t="s">
        <v>258</v>
      </c>
      <c r="M106" s="60" t="s">
        <v>259</v>
      </c>
      <c r="N106" s="60" t="s">
        <v>260</v>
      </c>
      <c r="O106" s="60" t="s">
        <v>261</v>
      </c>
      <c r="P106" s="60" t="s">
        <v>262</v>
      </c>
      <c r="Q106" s="60" t="s">
        <v>263</v>
      </c>
      <c r="R106" s="60" t="s">
        <v>264</v>
      </c>
      <c r="S106" s="60" t="s">
        <v>265</v>
      </c>
      <c r="T106" s="60" t="s">
        <v>266</v>
      </c>
      <c r="U106" s="60" t="s">
        <v>267</v>
      </c>
      <c r="V106" s="60" t="s">
        <v>268</v>
      </c>
      <c r="W106" s="60" t="s">
        <v>269</v>
      </c>
      <c r="X106" s="60" t="s">
        <v>270</v>
      </c>
      <c r="Y106" s="60" t="s">
        <v>271</v>
      </c>
      <c r="Z106" s="60" t="s">
        <v>272</v>
      </c>
      <c r="AA106" s="60" t="s">
        <v>273</v>
      </c>
      <c r="AB106" s="60" t="s">
        <v>274</v>
      </c>
      <c r="AC106" s="60" t="s">
        <v>275</v>
      </c>
      <c r="AD106" s="60" t="s">
        <v>276</v>
      </c>
      <c r="AE106" s="60" t="s">
        <v>277</v>
      </c>
      <c r="AF106" s="60" t="s">
        <v>278</v>
      </c>
      <c r="AG106" s="60" t="s">
        <v>279</v>
      </c>
      <c r="AH106" s="60" t="s">
        <v>159</v>
      </c>
      <c r="AI106" s="60" t="s">
        <v>280</v>
      </c>
      <c r="AJ106" s="60" t="s">
        <v>157</v>
      </c>
      <c r="AK106" s="60" t="s">
        <v>281</v>
      </c>
      <c r="AL106" s="60" t="s">
        <v>282</v>
      </c>
      <c r="AM106" s="60" t="s">
        <v>283</v>
      </c>
      <c r="AN106" s="60" t="s">
        <v>284</v>
      </c>
      <c r="AO106" s="60" t="s">
        <v>285</v>
      </c>
      <c r="AP106" s="60" t="s">
        <v>286</v>
      </c>
      <c r="AQ106" s="60" t="s">
        <v>287</v>
      </c>
      <c r="AR106" s="60" t="s">
        <v>288</v>
      </c>
      <c r="AS106" s="60" t="s">
        <v>289</v>
      </c>
      <c r="AT106" s="60" t="s">
        <v>290</v>
      </c>
      <c r="AU106" s="60" t="s">
        <v>291</v>
      </c>
      <c r="AV106" s="60" t="s">
        <v>292</v>
      </c>
      <c r="AW106" s="60" t="s">
        <v>293</v>
      </c>
      <c r="AX106" s="60" t="s">
        <v>294</v>
      </c>
      <c r="AY106" s="60" t="s">
        <v>295</v>
      </c>
      <c r="AZ106" s="60" t="s">
        <v>296</v>
      </c>
      <c r="BA106" s="60" t="s">
        <v>297</v>
      </c>
      <c r="BB106" s="60" t="s">
        <v>298</v>
      </c>
      <c r="BC106" s="60" t="s">
        <v>299</v>
      </c>
      <c r="BD106" s="60" t="s">
        <v>300</v>
      </c>
      <c r="BE106" s="60" t="s">
        <v>301</v>
      </c>
      <c r="BF106" s="60" t="s">
        <v>302</v>
      </c>
      <c r="BG106" s="60" t="s">
        <v>303</v>
      </c>
      <c r="BH106" s="60" t="s">
        <v>304</v>
      </c>
      <c r="BI106" s="60" t="s">
        <v>305</v>
      </c>
      <c r="BJ106" s="60" t="s">
        <v>306</v>
      </c>
      <c r="BK106" s="60" t="s">
        <v>307</v>
      </c>
      <c r="BL106" s="60" t="s">
        <v>308</v>
      </c>
      <c r="BM106" s="60" t="s">
        <v>309</v>
      </c>
      <c r="BN106" s="60" t="s">
        <v>310</v>
      </c>
      <c r="BO106" s="60" t="s">
        <v>311</v>
      </c>
      <c r="BP106" s="60" t="s">
        <v>312</v>
      </c>
      <c r="BQ106" s="60" t="s">
        <v>313</v>
      </c>
      <c r="BR106" s="60" t="s">
        <v>314</v>
      </c>
      <c r="BS106" s="60" t="s">
        <v>315</v>
      </c>
      <c r="BT106" s="60" t="s">
        <v>316</v>
      </c>
      <c r="BU106" s="60" t="s">
        <v>317</v>
      </c>
      <c r="BV106" s="60" t="s">
        <v>318</v>
      </c>
      <c r="BW106" s="60" t="s">
        <v>319</v>
      </c>
      <c r="BX106" s="60" t="s">
        <v>320</v>
      </c>
      <c r="BY106" s="60" t="s">
        <v>321</v>
      </c>
      <c r="BZ106" s="60" t="s">
        <v>322</v>
      </c>
      <c r="CA106" s="60" t="s">
        <v>323</v>
      </c>
      <c r="CB106" s="60" t="s">
        <v>324</v>
      </c>
      <c r="CC106" s="60" t="s">
        <v>325</v>
      </c>
      <c r="CD106" s="60" t="s">
        <v>326</v>
      </c>
      <c r="CE106" s="60" t="s">
        <v>327</v>
      </c>
      <c r="CF106" s="60" t="s">
        <v>328</v>
      </c>
      <c r="CG106" s="60" t="s">
        <v>329</v>
      </c>
      <c r="CH106" s="60" t="s">
        <v>330</v>
      </c>
      <c r="CI106" s="60" t="s">
        <v>331</v>
      </c>
      <c r="CJ106" s="60" t="s">
        <v>332</v>
      </c>
      <c r="CK106" s="60" t="s">
        <v>333</v>
      </c>
      <c r="CL106" s="60" t="s">
        <v>334</v>
      </c>
      <c r="CM106" s="60" t="s">
        <v>335</v>
      </c>
      <c r="CN106" s="60" t="s">
        <v>336</v>
      </c>
      <c r="CO106" s="60" t="s">
        <v>337</v>
      </c>
      <c r="CP106" s="60" t="s">
        <v>338</v>
      </c>
      <c r="CQ106" s="60" t="s">
        <v>339</v>
      </c>
      <c r="CR106" s="60" t="s">
        <v>340</v>
      </c>
      <c r="CS106" s="60" t="s">
        <v>341</v>
      </c>
      <c r="CT106" s="60" t="s">
        <v>342</v>
      </c>
      <c r="CU106" s="60" t="s">
        <v>343</v>
      </c>
      <c r="CV106" s="60" t="s">
        <v>344</v>
      </c>
      <c r="CW106" s="60" t="s">
        <v>345</v>
      </c>
      <c r="CX106" s="60" t="s">
        <v>346</v>
      </c>
      <c r="CY106" s="60" t="s">
        <v>347</v>
      </c>
      <c r="CZ106" s="60" t="s">
        <v>348</v>
      </c>
      <c r="DA106" s="60" t="s">
        <v>349</v>
      </c>
      <c r="DB106" s="60" t="s">
        <v>350</v>
      </c>
      <c r="DC106" s="60" t="s">
        <v>351</v>
      </c>
      <c r="DD106" s="60" t="s">
        <v>352</v>
      </c>
      <c r="DE106" s="60" t="s">
        <v>353</v>
      </c>
      <c r="DF106" s="60" t="s">
        <v>354</v>
      </c>
      <c r="DG106" s="60" t="s">
        <v>355</v>
      </c>
      <c r="DH106" s="60" t="s">
        <v>356</v>
      </c>
      <c r="DI106" s="60" t="s">
        <v>357</v>
      </c>
      <c r="DJ106" s="60" t="s">
        <v>358</v>
      </c>
      <c r="DK106" s="60" t="s">
        <v>359</v>
      </c>
      <c r="DL106" s="60" t="s">
        <v>360</v>
      </c>
      <c r="DM106" s="60" t="s">
        <v>361</v>
      </c>
      <c r="DN106" s="60" t="s">
        <v>362</v>
      </c>
      <c r="DO106" s="60" t="s">
        <v>208</v>
      </c>
      <c r="DP106" s="60" t="s">
        <v>363</v>
      </c>
      <c r="DQ106" s="60" t="s">
        <v>364</v>
      </c>
    </row>
    <row r="107" s="41" customFormat="1" spans="1:121">
      <c r="A107" s="43" t="s">
        <v>435</v>
      </c>
      <c r="B107" s="45">
        <v>44874</v>
      </c>
      <c r="C107" s="45">
        <v>44874</v>
      </c>
      <c r="D107" s="46" t="s">
        <v>1099</v>
      </c>
      <c r="E107" s="46" t="s">
        <v>366</v>
      </c>
      <c r="F107" s="46" t="s">
        <v>583</v>
      </c>
      <c r="G107" s="46" t="s">
        <v>584</v>
      </c>
      <c r="H107" s="47">
        <v>1</v>
      </c>
      <c r="I107" s="47">
        <v>0</v>
      </c>
      <c r="J107" s="46" t="s">
        <v>234</v>
      </c>
      <c r="K107" s="46" t="s">
        <v>369</v>
      </c>
      <c r="L107" s="46" t="s">
        <v>369</v>
      </c>
      <c r="M107" s="45">
        <v>44874</v>
      </c>
      <c r="N107" s="46" t="s">
        <v>1100</v>
      </c>
      <c r="O107" s="46" t="s">
        <v>366</v>
      </c>
      <c r="P107" s="47">
        <v>0</v>
      </c>
      <c r="Q107" s="46" t="s">
        <v>586</v>
      </c>
      <c r="R107" s="46" t="s">
        <v>372</v>
      </c>
      <c r="S107" s="47">
        <v>57</v>
      </c>
      <c r="T107" s="46" t="s">
        <v>1101</v>
      </c>
      <c r="U107" s="47">
        <v>2</v>
      </c>
      <c r="V107" s="46" t="s">
        <v>584</v>
      </c>
      <c r="W107" s="46" t="s">
        <v>374</v>
      </c>
      <c r="X107" s="46" t="s">
        <v>234</v>
      </c>
      <c r="Y107" s="46" t="s">
        <v>588</v>
      </c>
      <c r="Z107" s="46" t="s">
        <v>376</v>
      </c>
      <c r="AA107" s="46" t="s">
        <v>377</v>
      </c>
      <c r="AB107" s="46" t="s">
        <v>531</v>
      </c>
      <c r="AC107" s="47">
        <v>2217</v>
      </c>
      <c r="AD107" s="46" t="s">
        <v>379</v>
      </c>
      <c r="AE107" s="62">
        <v>44875.2553819444</v>
      </c>
      <c r="AF107" s="46" t="s">
        <v>403</v>
      </c>
      <c r="AG107" s="46" t="s">
        <v>381</v>
      </c>
      <c r="AH107" s="46" t="s">
        <v>212</v>
      </c>
      <c r="AI107" s="46" t="s">
        <v>213</v>
      </c>
      <c r="AJ107" s="46" t="s">
        <v>404</v>
      </c>
      <c r="AK107" s="46" t="s">
        <v>366</v>
      </c>
      <c r="AL107" s="46" t="s">
        <v>382</v>
      </c>
      <c r="AM107" s="46" t="s">
        <v>366</v>
      </c>
      <c r="AN107" s="46" t="s">
        <v>233</v>
      </c>
      <c r="AO107" s="46" t="s">
        <v>366</v>
      </c>
      <c r="AP107" s="46" t="s">
        <v>589</v>
      </c>
      <c r="AQ107" s="46" t="s">
        <v>379</v>
      </c>
      <c r="AR107" s="46" t="s">
        <v>383</v>
      </c>
      <c r="AS107" s="46" t="s">
        <v>366</v>
      </c>
      <c r="AT107" s="46" t="s">
        <v>366</v>
      </c>
      <c r="AU107" s="47">
        <v>0</v>
      </c>
      <c r="AV107" s="46" t="s">
        <v>366</v>
      </c>
      <c r="AW107" s="46" t="s">
        <v>366</v>
      </c>
      <c r="AX107" s="46" t="s">
        <v>366</v>
      </c>
      <c r="AY107" s="46" t="s">
        <v>1102</v>
      </c>
      <c r="AZ107" s="46" t="s">
        <v>1103</v>
      </c>
      <c r="BA107" s="46" t="s">
        <v>232</v>
      </c>
      <c r="BB107" s="46" t="s">
        <v>379</v>
      </c>
      <c r="BC107" s="46" t="s">
        <v>382</v>
      </c>
      <c r="BD107" s="46" t="s">
        <v>1104</v>
      </c>
      <c r="BE107" s="46" t="s">
        <v>382</v>
      </c>
      <c r="BF107" s="46" t="s">
        <v>387</v>
      </c>
      <c r="BG107" s="46" t="s">
        <v>387</v>
      </c>
      <c r="BH107" s="46" t="s">
        <v>240</v>
      </c>
      <c r="BI107" s="46" t="s">
        <v>234</v>
      </c>
      <c r="BJ107" s="46" t="s">
        <v>234</v>
      </c>
      <c r="BK107" s="46" t="s">
        <v>234</v>
      </c>
      <c r="BL107" s="46" t="s">
        <v>234</v>
      </c>
      <c r="BM107" s="46" t="s">
        <v>399</v>
      </c>
      <c r="BN107" s="46" t="s">
        <v>399</v>
      </c>
      <c r="BO107" s="46" t="s">
        <v>399</v>
      </c>
      <c r="BP107" s="46" t="s">
        <v>366</v>
      </c>
      <c r="BQ107" s="46" t="s">
        <v>366</v>
      </c>
      <c r="BR107" s="46" t="s">
        <v>366</v>
      </c>
      <c r="BS107" s="46" t="s">
        <v>388</v>
      </c>
      <c r="BT107" s="46" t="s">
        <v>382</v>
      </c>
      <c r="BU107" s="46" t="s">
        <v>388</v>
      </c>
      <c r="BV107" s="46" t="s">
        <v>382</v>
      </c>
      <c r="BW107" s="46" t="s">
        <v>388</v>
      </c>
      <c r="BX107" s="46" t="s">
        <v>590</v>
      </c>
      <c r="BY107" s="47">
        <v>17</v>
      </c>
      <c r="BZ107" s="47">
        <v>96557</v>
      </c>
      <c r="CA107" s="47">
        <v>0</v>
      </c>
      <c r="CB107" s="47">
        <v>2</v>
      </c>
      <c r="CC107" s="47">
        <v>2</v>
      </c>
      <c r="CD107" s="46" t="s">
        <v>219</v>
      </c>
      <c r="CE107" s="62">
        <v>45084.5235532407</v>
      </c>
      <c r="CF107" s="45" t="s">
        <v>389</v>
      </c>
      <c r="CG107" s="66">
        <v>45084.5205971181</v>
      </c>
      <c r="CH107" s="67">
        <v>0.520590277777778</v>
      </c>
      <c r="CI107" s="45" t="s">
        <v>389</v>
      </c>
      <c r="CJ107" s="46" t="s">
        <v>390</v>
      </c>
      <c r="CK107" s="46" t="s">
        <v>234</v>
      </c>
      <c r="CL107" s="46" t="s">
        <v>234</v>
      </c>
      <c r="CM107" s="46" t="s">
        <v>225</v>
      </c>
      <c r="CN107" s="46" t="s">
        <v>225</v>
      </c>
      <c r="CO107" s="46" t="s">
        <v>366</v>
      </c>
      <c r="CP107" s="46" t="s">
        <v>225</v>
      </c>
      <c r="CQ107" s="46" t="s">
        <v>391</v>
      </c>
      <c r="CR107" s="46" t="s">
        <v>225</v>
      </c>
      <c r="CS107" s="46" t="s">
        <v>225</v>
      </c>
      <c r="CT107" s="46" t="s">
        <v>234</v>
      </c>
      <c r="CU107" s="46" t="s">
        <v>234</v>
      </c>
      <c r="CV107" s="46" t="s">
        <v>225</v>
      </c>
      <c r="CW107" s="46" t="s">
        <v>234</v>
      </c>
      <c r="CX107" s="46" t="s">
        <v>234</v>
      </c>
      <c r="CY107" s="46" t="s">
        <v>225</v>
      </c>
      <c r="CZ107" s="46" t="s">
        <v>234</v>
      </c>
      <c r="DA107" s="46" t="s">
        <v>234</v>
      </c>
      <c r="DB107" s="46" t="s">
        <v>225</v>
      </c>
      <c r="DC107" s="46" t="s">
        <v>234</v>
      </c>
      <c r="DD107" s="46" t="s">
        <v>234</v>
      </c>
      <c r="DE107" s="46" t="s">
        <v>234</v>
      </c>
      <c r="DF107" s="46" t="s">
        <v>234</v>
      </c>
      <c r="DG107" s="46" t="s">
        <v>225</v>
      </c>
      <c r="DH107" s="46" t="s">
        <v>234</v>
      </c>
      <c r="DI107" s="46" t="s">
        <v>225</v>
      </c>
      <c r="DJ107" s="46" t="s">
        <v>225</v>
      </c>
      <c r="DK107" s="46" t="s">
        <v>225</v>
      </c>
      <c r="DL107" s="46" t="s">
        <v>382</v>
      </c>
      <c r="DM107" s="46" t="s">
        <v>382</v>
      </c>
      <c r="DN107" s="46" t="s">
        <v>382</v>
      </c>
      <c r="DO107" s="66">
        <v>45084.5205971181</v>
      </c>
      <c r="DP107" s="66">
        <v>45084.5205971181</v>
      </c>
      <c r="DQ107" s="46" t="s">
        <v>1105</v>
      </c>
    </row>
    <row r="108" s="41" customFormat="1" spans="1:121">
      <c r="A108" s="43" t="s">
        <v>436</v>
      </c>
      <c r="B108" s="57">
        <v>44874</v>
      </c>
      <c r="C108" s="57">
        <v>44874</v>
      </c>
      <c r="D108" s="58" t="s">
        <v>1099</v>
      </c>
      <c r="E108" s="58" t="s">
        <v>366</v>
      </c>
      <c r="F108" s="58" t="s">
        <v>583</v>
      </c>
      <c r="G108" s="58" t="s">
        <v>584</v>
      </c>
      <c r="H108" s="59">
        <v>1</v>
      </c>
      <c r="I108" s="59">
        <v>0</v>
      </c>
      <c r="J108" s="58" t="s">
        <v>234</v>
      </c>
      <c r="K108" s="58" t="s">
        <v>369</v>
      </c>
      <c r="L108" s="58" t="s">
        <v>369</v>
      </c>
      <c r="M108" s="57">
        <v>44874</v>
      </c>
      <c r="N108" s="58" t="s">
        <v>1100</v>
      </c>
      <c r="O108" s="58" t="s">
        <v>366</v>
      </c>
      <c r="P108" s="59">
        <v>0</v>
      </c>
      <c r="Q108" s="58" t="s">
        <v>586</v>
      </c>
      <c r="R108" s="58" t="s">
        <v>372</v>
      </c>
      <c r="S108" s="59">
        <v>57</v>
      </c>
      <c r="T108" s="58" t="s">
        <v>1101</v>
      </c>
      <c r="U108" s="59">
        <v>2</v>
      </c>
      <c r="V108" s="58" t="s">
        <v>584</v>
      </c>
      <c r="W108" s="58" t="s">
        <v>374</v>
      </c>
      <c r="X108" s="58" t="s">
        <v>234</v>
      </c>
      <c r="Y108" s="58" t="s">
        <v>588</v>
      </c>
      <c r="Z108" s="58" t="s">
        <v>376</v>
      </c>
      <c r="AA108" s="58" t="s">
        <v>377</v>
      </c>
      <c r="AB108" s="58" t="s">
        <v>531</v>
      </c>
      <c r="AC108" s="59">
        <v>2217</v>
      </c>
      <c r="AD108" s="58" t="s">
        <v>379</v>
      </c>
      <c r="AE108" s="65">
        <v>44875.2553819444</v>
      </c>
      <c r="AF108" s="58" t="s">
        <v>403</v>
      </c>
      <c r="AG108" s="58" t="s">
        <v>381</v>
      </c>
      <c r="AH108" s="58" t="s">
        <v>212</v>
      </c>
      <c r="AI108" s="58" t="s">
        <v>213</v>
      </c>
      <c r="AJ108" s="58" t="s">
        <v>404</v>
      </c>
      <c r="AK108" s="58" t="s">
        <v>366</v>
      </c>
      <c r="AL108" s="58" t="s">
        <v>382</v>
      </c>
      <c r="AM108" s="58" t="s">
        <v>366</v>
      </c>
      <c r="AN108" s="58" t="s">
        <v>233</v>
      </c>
      <c r="AO108" s="58" t="s">
        <v>366</v>
      </c>
      <c r="AP108" s="58" t="s">
        <v>589</v>
      </c>
      <c r="AQ108" s="58" t="s">
        <v>379</v>
      </c>
      <c r="AR108" s="58" t="s">
        <v>383</v>
      </c>
      <c r="AS108" s="58" t="s">
        <v>366</v>
      </c>
      <c r="AT108" s="58" t="s">
        <v>366</v>
      </c>
      <c r="AU108" s="59">
        <v>0</v>
      </c>
      <c r="AV108" s="58" t="s">
        <v>366</v>
      </c>
      <c r="AW108" s="58" t="s">
        <v>366</v>
      </c>
      <c r="AX108" s="58" t="s">
        <v>366</v>
      </c>
      <c r="AY108" s="58" t="s">
        <v>1102</v>
      </c>
      <c r="AZ108" s="58" t="s">
        <v>1103</v>
      </c>
      <c r="BA108" s="58" t="s">
        <v>232</v>
      </c>
      <c r="BB108" s="58" t="s">
        <v>379</v>
      </c>
      <c r="BC108" s="58" t="s">
        <v>382</v>
      </c>
      <c r="BD108" s="58" t="s">
        <v>1104</v>
      </c>
      <c r="BE108" s="58" t="s">
        <v>382</v>
      </c>
      <c r="BF108" s="58" t="s">
        <v>387</v>
      </c>
      <c r="BG108" s="58" t="s">
        <v>387</v>
      </c>
      <c r="BH108" s="58" t="s">
        <v>240</v>
      </c>
      <c r="BI108" s="58" t="s">
        <v>234</v>
      </c>
      <c r="BJ108" s="58" t="s">
        <v>234</v>
      </c>
      <c r="BK108" s="58" t="s">
        <v>234</v>
      </c>
      <c r="BL108" s="58" t="s">
        <v>225</v>
      </c>
      <c r="BM108" s="58" t="s">
        <v>399</v>
      </c>
      <c r="BN108" s="58" t="s">
        <v>399</v>
      </c>
      <c r="BO108" s="58" t="s">
        <v>399</v>
      </c>
      <c r="BP108" s="58" t="s">
        <v>366</v>
      </c>
      <c r="BQ108" s="58" t="s">
        <v>366</v>
      </c>
      <c r="BR108" s="58" t="s">
        <v>366</v>
      </c>
      <c r="BS108" s="58" t="s">
        <v>388</v>
      </c>
      <c r="BT108" s="58" t="s">
        <v>382</v>
      </c>
      <c r="BU108" s="58" t="s">
        <v>388</v>
      </c>
      <c r="BV108" s="58" t="s">
        <v>382</v>
      </c>
      <c r="BW108" s="58" t="s">
        <v>388</v>
      </c>
      <c r="BX108" s="58" t="s">
        <v>590</v>
      </c>
      <c r="BY108" s="59">
        <v>17</v>
      </c>
      <c r="BZ108" s="59">
        <v>96557</v>
      </c>
      <c r="CA108" s="59">
        <v>0</v>
      </c>
      <c r="CB108" s="59">
        <v>2</v>
      </c>
      <c r="CC108" s="59">
        <v>2</v>
      </c>
      <c r="CD108" s="58" t="s">
        <v>219</v>
      </c>
      <c r="CE108" s="65">
        <v>45084.5235532407</v>
      </c>
      <c r="CF108" s="57" t="s">
        <v>389</v>
      </c>
      <c r="CG108" s="72">
        <v>45084.5828635417</v>
      </c>
      <c r="CH108" s="73">
        <v>0.520590277777778</v>
      </c>
      <c r="CI108" s="57" t="s">
        <v>389</v>
      </c>
      <c r="CJ108" s="58" t="s">
        <v>390</v>
      </c>
      <c r="CK108" s="58" t="s">
        <v>234</v>
      </c>
      <c r="CL108" s="58" t="s">
        <v>234</v>
      </c>
      <c r="CM108" s="58" t="s">
        <v>225</v>
      </c>
      <c r="CN108" s="58" t="s">
        <v>225</v>
      </c>
      <c r="CO108" s="58" t="s">
        <v>366</v>
      </c>
      <c r="CP108" s="58" t="s">
        <v>225</v>
      </c>
      <c r="CQ108" s="58" t="s">
        <v>432</v>
      </c>
      <c r="CR108" s="58" t="s">
        <v>225</v>
      </c>
      <c r="CS108" s="58" t="s">
        <v>225</v>
      </c>
      <c r="CT108" s="58" t="s">
        <v>234</v>
      </c>
      <c r="CU108" s="58" t="s">
        <v>234</v>
      </c>
      <c r="CV108" s="58" t="s">
        <v>225</v>
      </c>
      <c r="CW108" s="58" t="s">
        <v>234</v>
      </c>
      <c r="CX108" s="58" t="s">
        <v>234</v>
      </c>
      <c r="CY108" s="58" t="s">
        <v>225</v>
      </c>
      <c r="CZ108" s="58" t="s">
        <v>234</v>
      </c>
      <c r="DA108" s="58" t="s">
        <v>234</v>
      </c>
      <c r="DB108" s="58" t="s">
        <v>225</v>
      </c>
      <c r="DC108" s="58" t="s">
        <v>234</v>
      </c>
      <c r="DD108" s="58" t="s">
        <v>234</v>
      </c>
      <c r="DE108" s="58" t="s">
        <v>234</v>
      </c>
      <c r="DF108" s="58" t="s">
        <v>234</v>
      </c>
      <c r="DG108" s="58" t="s">
        <v>225</v>
      </c>
      <c r="DH108" s="58" t="s">
        <v>234</v>
      </c>
      <c r="DI108" s="58" t="s">
        <v>225</v>
      </c>
      <c r="DJ108" s="58" t="s">
        <v>225</v>
      </c>
      <c r="DK108" s="58" t="s">
        <v>225</v>
      </c>
      <c r="DL108" s="58" t="s">
        <v>382</v>
      </c>
      <c r="DM108" s="58" t="s">
        <v>382</v>
      </c>
      <c r="DN108" s="58" t="s">
        <v>382</v>
      </c>
      <c r="DO108" s="72">
        <v>45084.5828635417</v>
      </c>
      <c r="DP108" s="72">
        <v>45084.5205971181</v>
      </c>
      <c r="DQ108" s="58" t="s">
        <v>1105</v>
      </c>
    </row>
    <row r="109" s="41" customFormat="1" spans="1:122">
      <c r="A109" s="43"/>
      <c r="B109" s="61" t="str">
        <f t="shared" ref="B109:BM109" si="0">IF(B107&lt;&gt;B108,"差異あり","")</f>
        <v/>
      </c>
      <c r="C109" s="61" t="str">
        <f t="shared" si="0"/>
        <v/>
      </c>
      <c r="D109" s="61" t="str">
        <f t="shared" si="0"/>
        <v/>
      </c>
      <c r="E109" s="61" t="str">
        <f t="shared" si="0"/>
        <v/>
      </c>
      <c r="F109" s="61" t="str">
        <f t="shared" si="0"/>
        <v/>
      </c>
      <c r="G109" s="61" t="str">
        <f t="shared" si="0"/>
        <v/>
      </c>
      <c r="H109" s="61" t="str">
        <f t="shared" si="0"/>
        <v/>
      </c>
      <c r="I109" s="61" t="str">
        <f t="shared" si="0"/>
        <v/>
      </c>
      <c r="J109" s="61" t="str">
        <f t="shared" si="0"/>
        <v/>
      </c>
      <c r="K109" s="61" t="str">
        <f t="shared" si="0"/>
        <v/>
      </c>
      <c r="L109" s="61" t="str">
        <f t="shared" si="0"/>
        <v/>
      </c>
      <c r="M109" s="61" t="str">
        <f t="shared" si="0"/>
        <v/>
      </c>
      <c r="N109" s="61" t="str">
        <f t="shared" si="0"/>
        <v/>
      </c>
      <c r="O109" s="61" t="str">
        <f t="shared" si="0"/>
        <v/>
      </c>
      <c r="P109" s="61" t="str">
        <f t="shared" si="0"/>
        <v/>
      </c>
      <c r="Q109" s="61" t="str">
        <f t="shared" si="0"/>
        <v/>
      </c>
      <c r="R109" s="61" t="str">
        <f t="shared" si="0"/>
        <v/>
      </c>
      <c r="S109" s="61" t="str">
        <f t="shared" si="0"/>
        <v/>
      </c>
      <c r="T109" s="61" t="str">
        <f t="shared" si="0"/>
        <v/>
      </c>
      <c r="U109" s="61" t="str">
        <f t="shared" si="0"/>
        <v/>
      </c>
      <c r="V109" s="61" t="str">
        <f t="shared" si="0"/>
        <v/>
      </c>
      <c r="W109" s="61" t="str">
        <f t="shared" si="0"/>
        <v/>
      </c>
      <c r="X109" s="61" t="str">
        <f t="shared" si="0"/>
        <v/>
      </c>
      <c r="Y109" s="61" t="str">
        <f t="shared" si="0"/>
        <v/>
      </c>
      <c r="Z109" s="61" t="str">
        <f t="shared" si="0"/>
        <v/>
      </c>
      <c r="AA109" s="61" t="str">
        <f t="shared" si="0"/>
        <v/>
      </c>
      <c r="AB109" s="61" t="str">
        <f t="shared" si="0"/>
        <v/>
      </c>
      <c r="AC109" s="61" t="str">
        <f t="shared" si="0"/>
        <v/>
      </c>
      <c r="AD109" s="61" t="str">
        <f t="shared" si="0"/>
        <v/>
      </c>
      <c r="AE109" s="61" t="str">
        <f t="shared" si="0"/>
        <v/>
      </c>
      <c r="AF109" s="61" t="str">
        <f t="shared" si="0"/>
        <v/>
      </c>
      <c r="AG109" s="61" t="str">
        <f t="shared" si="0"/>
        <v/>
      </c>
      <c r="AH109" s="61" t="str">
        <f t="shared" si="0"/>
        <v/>
      </c>
      <c r="AI109" s="61" t="str">
        <f t="shared" si="0"/>
        <v/>
      </c>
      <c r="AJ109" s="61" t="str">
        <f t="shared" si="0"/>
        <v/>
      </c>
      <c r="AK109" s="61" t="str">
        <f t="shared" si="0"/>
        <v/>
      </c>
      <c r="AL109" s="61" t="str">
        <f t="shared" si="0"/>
        <v/>
      </c>
      <c r="AM109" s="61" t="str">
        <f t="shared" si="0"/>
        <v/>
      </c>
      <c r="AN109" s="61" t="str">
        <f t="shared" si="0"/>
        <v/>
      </c>
      <c r="AO109" s="61" t="str">
        <f t="shared" si="0"/>
        <v/>
      </c>
      <c r="AP109" s="61" t="str">
        <f t="shared" si="0"/>
        <v/>
      </c>
      <c r="AQ109" s="61" t="str">
        <f t="shared" si="0"/>
        <v/>
      </c>
      <c r="AR109" s="61" t="str">
        <f t="shared" si="0"/>
        <v/>
      </c>
      <c r="AS109" s="61" t="str">
        <f t="shared" si="0"/>
        <v/>
      </c>
      <c r="AT109" s="61" t="str">
        <f t="shared" si="0"/>
        <v/>
      </c>
      <c r="AU109" s="61" t="str">
        <f t="shared" si="0"/>
        <v/>
      </c>
      <c r="AV109" s="61" t="str">
        <f t="shared" si="0"/>
        <v/>
      </c>
      <c r="AW109" s="61" t="str">
        <f t="shared" si="0"/>
        <v/>
      </c>
      <c r="AX109" s="61" t="str">
        <f t="shared" si="0"/>
        <v/>
      </c>
      <c r="AY109" s="61" t="str">
        <f t="shared" si="0"/>
        <v/>
      </c>
      <c r="AZ109" s="61" t="str">
        <f t="shared" si="0"/>
        <v/>
      </c>
      <c r="BA109" s="61" t="str">
        <f t="shared" si="0"/>
        <v/>
      </c>
      <c r="BB109" s="61" t="str">
        <f t="shared" si="0"/>
        <v/>
      </c>
      <c r="BC109" s="61" t="str">
        <f t="shared" si="0"/>
        <v/>
      </c>
      <c r="BD109" s="61" t="str">
        <f t="shared" si="0"/>
        <v/>
      </c>
      <c r="BE109" s="61" t="str">
        <f t="shared" si="0"/>
        <v/>
      </c>
      <c r="BF109" s="61" t="str">
        <f t="shared" si="0"/>
        <v/>
      </c>
      <c r="BG109" s="61" t="str">
        <f t="shared" si="0"/>
        <v/>
      </c>
      <c r="BH109" s="61" t="str">
        <f t="shared" si="0"/>
        <v/>
      </c>
      <c r="BI109" s="61" t="str">
        <f t="shared" si="0"/>
        <v/>
      </c>
      <c r="BJ109" s="61" t="str">
        <f t="shared" si="0"/>
        <v/>
      </c>
      <c r="BK109" s="61" t="str">
        <f t="shared" si="0"/>
        <v/>
      </c>
      <c r="BL109" s="61" t="str">
        <f t="shared" si="0"/>
        <v>差異あり</v>
      </c>
      <c r="BM109" s="61" t="str">
        <f t="shared" si="0"/>
        <v/>
      </c>
      <c r="BN109" s="61" t="str">
        <f t="shared" ref="BN109:DQ109" si="1">IF(BN107&lt;&gt;BN108,"差異あり","")</f>
        <v/>
      </c>
      <c r="BO109" s="61" t="str">
        <f t="shared" si="1"/>
        <v/>
      </c>
      <c r="BP109" s="61" t="str">
        <f t="shared" si="1"/>
        <v/>
      </c>
      <c r="BQ109" s="61" t="str">
        <f t="shared" si="1"/>
        <v/>
      </c>
      <c r="BR109" s="61" t="str">
        <f t="shared" si="1"/>
        <v/>
      </c>
      <c r="BS109" s="61" t="str">
        <f t="shared" si="1"/>
        <v/>
      </c>
      <c r="BT109" s="61" t="str">
        <f t="shared" si="1"/>
        <v/>
      </c>
      <c r="BU109" s="61" t="str">
        <f t="shared" si="1"/>
        <v/>
      </c>
      <c r="BV109" s="61" t="str">
        <f t="shared" si="1"/>
        <v/>
      </c>
      <c r="BW109" s="61" t="str">
        <f t="shared" si="1"/>
        <v/>
      </c>
      <c r="BX109" s="61" t="str">
        <f t="shared" si="1"/>
        <v/>
      </c>
      <c r="BY109" s="61" t="str">
        <f t="shared" si="1"/>
        <v/>
      </c>
      <c r="BZ109" s="61" t="str">
        <f t="shared" si="1"/>
        <v/>
      </c>
      <c r="CA109" s="61" t="str">
        <f t="shared" si="1"/>
        <v/>
      </c>
      <c r="CB109" s="61" t="str">
        <f t="shared" si="1"/>
        <v/>
      </c>
      <c r="CC109" s="61" t="str">
        <f t="shared" si="1"/>
        <v/>
      </c>
      <c r="CD109" s="61" t="str">
        <f t="shared" si="1"/>
        <v/>
      </c>
      <c r="CE109" s="61" t="str">
        <f t="shared" si="1"/>
        <v/>
      </c>
      <c r="CF109" s="61" t="str">
        <f t="shared" si="1"/>
        <v/>
      </c>
      <c r="CG109" s="61" t="str">
        <f t="shared" si="1"/>
        <v>差異あり</v>
      </c>
      <c r="CH109" s="61" t="str">
        <f t="shared" si="1"/>
        <v/>
      </c>
      <c r="CI109" s="61" t="str">
        <f t="shared" si="1"/>
        <v/>
      </c>
      <c r="CJ109" s="61" t="str">
        <f t="shared" si="1"/>
        <v/>
      </c>
      <c r="CK109" s="61" t="str">
        <f t="shared" si="1"/>
        <v/>
      </c>
      <c r="CL109" s="61" t="str">
        <f t="shared" si="1"/>
        <v/>
      </c>
      <c r="CM109" s="61" t="str">
        <f t="shared" si="1"/>
        <v/>
      </c>
      <c r="CN109" s="61" t="str">
        <f t="shared" si="1"/>
        <v/>
      </c>
      <c r="CO109" s="61" t="str">
        <f t="shared" si="1"/>
        <v/>
      </c>
      <c r="CP109" s="61" t="str">
        <f t="shared" si="1"/>
        <v/>
      </c>
      <c r="CQ109" s="61" t="str">
        <f t="shared" si="1"/>
        <v>差異あり</v>
      </c>
      <c r="CR109" s="61" t="str">
        <f t="shared" si="1"/>
        <v/>
      </c>
      <c r="CS109" s="61" t="str">
        <f t="shared" si="1"/>
        <v/>
      </c>
      <c r="CT109" s="61" t="str">
        <f t="shared" si="1"/>
        <v/>
      </c>
      <c r="CU109" s="61" t="str">
        <f t="shared" si="1"/>
        <v/>
      </c>
      <c r="CV109" s="61" t="str">
        <f t="shared" si="1"/>
        <v/>
      </c>
      <c r="CW109" s="61" t="str">
        <f t="shared" si="1"/>
        <v/>
      </c>
      <c r="CX109" s="61" t="str">
        <f t="shared" si="1"/>
        <v/>
      </c>
      <c r="CY109" s="61" t="str">
        <f t="shared" si="1"/>
        <v/>
      </c>
      <c r="CZ109" s="61" t="str">
        <f t="shared" si="1"/>
        <v/>
      </c>
      <c r="DA109" s="61" t="str">
        <f t="shared" si="1"/>
        <v/>
      </c>
      <c r="DB109" s="61" t="str">
        <f t="shared" si="1"/>
        <v/>
      </c>
      <c r="DC109" s="61" t="str">
        <f t="shared" si="1"/>
        <v/>
      </c>
      <c r="DD109" s="61" t="str">
        <f t="shared" si="1"/>
        <v/>
      </c>
      <c r="DE109" s="61" t="str">
        <f t="shared" si="1"/>
        <v/>
      </c>
      <c r="DF109" s="61" t="str">
        <f t="shared" si="1"/>
        <v/>
      </c>
      <c r="DG109" s="61" t="str">
        <f t="shared" si="1"/>
        <v/>
      </c>
      <c r="DH109" s="61" t="str">
        <f t="shared" si="1"/>
        <v/>
      </c>
      <c r="DI109" s="61" t="str">
        <f t="shared" si="1"/>
        <v/>
      </c>
      <c r="DJ109" s="61" t="str">
        <f t="shared" si="1"/>
        <v/>
      </c>
      <c r="DK109" s="61" t="str">
        <f t="shared" si="1"/>
        <v/>
      </c>
      <c r="DL109" s="61" t="str">
        <f t="shared" si="1"/>
        <v/>
      </c>
      <c r="DM109" s="61" t="str">
        <f t="shared" si="1"/>
        <v/>
      </c>
      <c r="DN109" s="61" t="str">
        <f t="shared" si="1"/>
        <v/>
      </c>
      <c r="DO109" s="61" t="str">
        <f t="shared" si="1"/>
        <v>差異あり</v>
      </c>
      <c r="DP109" s="61" t="str">
        <f t="shared" si="1"/>
        <v/>
      </c>
      <c r="DQ109" s="61" t="str">
        <f t="shared" si="1"/>
        <v/>
      </c>
      <c r="DR109" s="43"/>
    </row>
    <row r="110" s="41" customFormat="1" spans="1:122">
      <c r="A110" s="43"/>
      <c r="DR110" s="43"/>
    </row>
    <row r="111" s="41" customFormat="1" spans="1:122">
      <c r="A111" s="43"/>
      <c r="B111" s="43" t="s">
        <v>437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c r="BU111" s="43"/>
      <c r="BV111" s="43"/>
      <c r="BW111" s="43"/>
      <c r="BX111" s="43"/>
      <c r="BY111" s="43"/>
      <c r="BZ111" s="43"/>
      <c r="CA111" s="43"/>
      <c r="CB111" s="43"/>
      <c r="CC111" s="43"/>
      <c r="CD111" s="43"/>
      <c r="CE111" s="43"/>
      <c r="CF111" s="43"/>
      <c r="CG111" s="43"/>
      <c r="CH111" s="43"/>
      <c r="CI111" s="43"/>
      <c r="CJ111" s="43"/>
      <c r="CK111" s="43"/>
      <c r="CL111" s="43"/>
      <c r="CM111" s="43"/>
      <c r="CN111" s="43"/>
      <c r="CO111" s="43"/>
      <c r="CP111" s="43"/>
      <c r="CQ111" s="43"/>
      <c r="CR111" s="43"/>
      <c r="CS111" s="43"/>
      <c r="CT111" s="43"/>
      <c r="CU111" s="43"/>
      <c r="CV111" s="43"/>
      <c r="CW111" s="43"/>
      <c r="CX111" s="43"/>
      <c r="CY111" s="43"/>
      <c r="CZ111" s="43"/>
      <c r="DA111" s="43"/>
      <c r="DB111" s="43"/>
      <c r="DC111" s="43"/>
      <c r="DD111" s="43"/>
      <c r="DE111" s="43"/>
      <c r="DF111" s="43"/>
      <c r="DG111" s="43"/>
      <c r="DH111" s="43"/>
      <c r="DI111" s="43"/>
      <c r="DJ111" s="43"/>
      <c r="DK111" s="43"/>
      <c r="DL111" s="43"/>
      <c r="DM111" s="43"/>
      <c r="DN111" s="43"/>
      <c r="DO111" s="43"/>
      <c r="DP111" s="43"/>
      <c r="DQ111" s="43"/>
      <c r="DR111" s="43"/>
    </row>
    <row r="112" s="41" customFormat="1" ht="27" spans="1:121">
      <c r="A112" s="43"/>
      <c r="B112" s="60" t="s">
        <v>249</v>
      </c>
      <c r="C112" s="60" t="s">
        <v>250</v>
      </c>
      <c r="D112" s="60" t="s">
        <v>251</v>
      </c>
      <c r="E112" s="60" t="s">
        <v>252</v>
      </c>
      <c r="F112" s="60" t="s">
        <v>253</v>
      </c>
      <c r="G112" s="60" t="s">
        <v>156</v>
      </c>
      <c r="H112" s="60" t="s">
        <v>254</v>
      </c>
      <c r="I112" s="60" t="s">
        <v>255</v>
      </c>
      <c r="J112" s="60" t="s">
        <v>256</v>
      </c>
      <c r="K112" s="60" t="s">
        <v>257</v>
      </c>
      <c r="L112" s="60" t="s">
        <v>258</v>
      </c>
      <c r="M112" s="60" t="s">
        <v>259</v>
      </c>
      <c r="N112" s="60" t="s">
        <v>260</v>
      </c>
      <c r="O112" s="60" t="s">
        <v>261</v>
      </c>
      <c r="P112" s="60" t="s">
        <v>262</v>
      </c>
      <c r="Q112" s="60" t="s">
        <v>263</v>
      </c>
      <c r="R112" s="60" t="s">
        <v>264</v>
      </c>
      <c r="S112" s="60" t="s">
        <v>265</v>
      </c>
      <c r="T112" s="60" t="s">
        <v>266</v>
      </c>
      <c r="U112" s="60" t="s">
        <v>267</v>
      </c>
      <c r="V112" s="60" t="s">
        <v>268</v>
      </c>
      <c r="W112" s="60" t="s">
        <v>269</v>
      </c>
      <c r="X112" s="60" t="s">
        <v>270</v>
      </c>
      <c r="Y112" s="60" t="s">
        <v>271</v>
      </c>
      <c r="Z112" s="60" t="s">
        <v>272</v>
      </c>
      <c r="AA112" s="60" t="s">
        <v>273</v>
      </c>
      <c r="AB112" s="60" t="s">
        <v>274</v>
      </c>
      <c r="AC112" s="60" t="s">
        <v>275</v>
      </c>
      <c r="AD112" s="60" t="s">
        <v>276</v>
      </c>
      <c r="AE112" s="60" t="s">
        <v>277</v>
      </c>
      <c r="AF112" s="60" t="s">
        <v>278</v>
      </c>
      <c r="AG112" s="60" t="s">
        <v>279</v>
      </c>
      <c r="AH112" s="60" t="s">
        <v>159</v>
      </c>
      <c r="AI112" s="60" t="s">
        <v>280</v>
      </c>
      <c r="AJ112" s="60" t="s">
        <v>157</v>
      </c>
      <c r="AK112" s="60" t="s">
        <v>281</v>
      </c>
      <c r="AL112" s="60" t="s">
        <v>282</v>
      </c>
      <c r="AM112" s="60" t="s">
        <v>283</v>
      </c>
      <c r="AN112" s="60" t="s">
        <v>284</v>
      </c>
      <c r="AO112" s="60" t="s">
        <v>285</v>
      </c>
      <c r="AP112" s="60" t="s">
        <v>286</v>
      </c>
      <c r="AQ112" s="60" t="s">
        <v>287</v>
      </c>
      <c r="AR112" s="60" t="s">
        <v>288</v>
      </c>
      <c r="AS112" s="60" t="s">
        <v>289</v>
      </c>
      <c r="AT112" s="60" t="s">
        <v>290</v>
      </c>
      <c r="AU112" s="60" t="s">
        <v>291</v>
      </c>
      <c r="AV112" s="60" t="s">
        <v>292</v>
      </c>
      <c r="AW112" s="60" t="s">
        <v>293</v>
      </c>
      <c r="AX112" s="60" t="s">
        <v>294</v>
      </c>
      <c r="AY112" s="60" t="s">
        <v>295</v>
      </c>
      <c r="AZ112" s="60" t="s">
        <v>296</v>
      </c>
      <c r="BA112" s="60" t="s">
        <v>297</v>
      </c>
      <c r="BB112" s="60" t="s">
        <v>298</v>
      </c>
      <c r="BC112" s="60" t="s">
        <v>299</v>
      </c>
      <c r="BD112" s="60" t="s">
        <v>300</v>
      </c>
      <c r="BE112" s="60" t="s">
        <v>301</v>
      </c>
      <c r="BF112" s="60" t="s">
        <v>302</v>
      </c>
      <c r="BG112" s="60" t="s">
        <v>303</v>
      </c>
      <c r="BH112" s="60" t="s">
        <v>304</v>
      </c>
      <c r="BI112" s="60" t="s">
        <v>305</v>
      </c>
      <c r="BJ112" s="60" t="s">
        <v>306</v>
      </c>
      <c r="BK112" s="60" t="s">
        <v>307</v>
      </c>
      <c r="BL112" s="60" t="s">
        <v>308</v>
      </c>
      <c r="BM112" s="60" t="s">
        <v>309</v>
      </c>
      <c r="BN112" s="60" t="s">
        <v>310</v>
      </c>
      <c r="BO112" s="60" t="s">
        <v>311</v>
      </c>
      <c r="BP112" s="60" t="s">
        <v>312</v>
      </c>
      <c r="BQ112" s="60" t="s">
        <v>313</v>
      </c>
      <c r="BR112" s="60" t="s">
        <v>314</v>
      </c>
      <c r="BS112" s="60" t="s">
        <v>315</v>
      </c>
      <c r="BT112" s="60" t="s">
        <v>316</v>
      </c>
      <c r="BU112" s="60" t="s">
        <v>317</v>
      </c>
      <c r="BV112" s="60" t="s">
        <v>318</v>
      </c>
      <c r="BW112" s="60" t="s">
        <v>319</v>
      </c>
      <c r="BX112" s="60" t="s">
        <v>320</v>
      </c>
      <c r="BY112" s="60" t="s">
        <v>321</v>
      </c>
      <c r="BZ112" s="60" t="s">
        <v>322</v>
      </c>
      <c r="CA112" s="60" t="s">
        <v>323</v>
      </c>
      <c r="CB112" s="60" t="s">
        <v>324</v>
      </c>
      <c r="CC112" s="60" t="s">
        <v>325</v>
      </c>
      <c r="CD112" s="60" t="s">
        <v>326</v>
      </c>
      <c r="CE112" s="60" t="s">
        <v>327</v>
      </c>
      <c r="CF112" s="60" t="s">
        <v>328</v>
      </c>
      <c r="CG112" s="60" t="s">
        <v>329</v>
      </c>
      <c r="CH112" s="60" t="s">
        <v>330</v>
      </c>
      <c r="CI112" s="60" t="s">
        <v>331</v>
      </c>
      <c r="CJ112" s="60" t="s">
        <v>332</v>
      </c>
      <c r="CK112" s="60" t="s">
        <v>333</v>
      </c>
      <c r="CL112" s="60" t="s">
        <v>334</v>
      </c>
      <c r="CM112" s="60" t="s">
        <v>335</v>
      </c>
      <c r="CN112" s="60" t="s">
        <v>336</v>
      </c>
      <c r="CO112" s="60" t="s">
        <v>337</v>
      </c>
      <c r="CP112" s="60" t="s">
        <v>338</v>
      </c>
      <c r="CQ112" s="60" t="s">
        <v>339</v>
      </c>
      <c r="CR112" s="60" t="s">
        <v>340</v>
      </c>
      <c r="CS112" s="60" t="s">
        <v>341</v>
      </c>
      <c r="CT112" s="60" t="s">
        <v>342</v>
      </c>
      <c r="CU112" s="60" t="s">
        <v>343</v>
      </c>
      <c r="CV112" s="60" t="s">
        <v>344</v>
      </c>
      <c r="CW112" s="60" t="s">
        <v>345</v>
      </c>
      <c r="CX112" s="60" t="s">
        <v>346</v>
      </c>
      <c r="CY112" s="60" t="s">
        <v>347</v>
      </c>
      <c r="CZ112" s="60" t="s">
        <v>348</v>
      </c>
      <c r="DA112" s="60" t="s">
        <v>349</v>
      </c>
      <c r="DB112" s="60" t="s">
        <v>350</v>
      </c>
      <c r="DC112" s="60" t="s">
        <v>351</v>
      </c>
      <c r="DD112" s="60" t="s">
        <v>352</v>
      </c>
      <c r="DE112" s="60" t="s">
        <v>353</v>
      </c>
      <c r="DF112" s="60" t="s">
        <v>354</v>
      </c>
      <c r="DG112" s="60" t="s">
        <v>355</v>
      </c>
      <c r="DH112" s="60" t="s">
        <v>356</v>
      </c>
      <c r="DI112" s="60" t="s">
        <v>357</v>
      </c>
      <c r="DJ112" s="60" t="s">
        <v>358</v>
      </c>
      <c r="DK112" s="60" t="s">
        <v>359</v>
      </c>
      <c r="DL112" s="60" t="s">
        <v>360</v>
      </c>
      <c r="DM112" s="60" t="s">
        <v>361</v>
      </c>
      <c r="DN112" s="60" t="s">
        <v>362</v>
      </c>
      <c r="DO112" s="60" t="s">
        <v>208</v>
      </c>
      <c r="DP112" s="60" t="s">
        <v>363</v>
      </c>
      <c r="DQ112" s="60" t="s">
        <v>364</v>
      </c>
    </row>
    <row r="113" s="41" customFormat="1" spans="1:121">
      <c r="A113" s="43" t="s">
        <v>435</v>
      </c>
      <c r="B113" s="45">
        <v>44874</v>
      </c>
      <c r="C113" s="45">
        <v>44874</v>
      </c>
      <c r="D113" s="46" t="s">
        <v>1099</v>
      </c>
      <c r="E113" s="46" t="s">
        <v>366</v>
      </c>
      <c r="F113" s="46" t="s">
        <v>583</v>
      </c>
      <c r="G113" s="46" t="s">
        <v>591</v>
      </c>
      <c r="H113" s="47">
        <v>1</v>
      </c>
      <c r="I113" s="47">
        <v>0</v>
      </c>
      <c r="J113" s="46" t="s">
        <v>234</v>
      </c>
      <c r="K113" s="46" t="s">
        <v>369</v>
      </c>
      <c r="L113" s="46" t="s">
        <v>369</v>
      </c>
      <c r="M113" s="45">
        <v>44874</v>
      </c>
      <c r="N113" s="46" t="s">
        <v>1100</v>
      </c>
      <c r="O113" s="46" t="s">
        <v>366</v>
      </c>
      <c r="P113" s="47">
        <v>0</v>
      </c>
      <c r="Q113" s="46" t="s">
        <v>586</v>
      </c>
      <c r="R113" s="46" t="s">
        <v>372</v>
      </c>
      <c r="S113" s="47">
        <v>57</v>
      </c>
      <c r="T113" s="46" t="s">
        <v>1101</v>
      </c>
      <c r="U113" s="47">
        <v>2</v>
      </c>
      <c r="V113" s="46" t="s">
        <v>591</v>
      </c>
      <c r="W113" s="46" t="s">
        <v>374</v>
      </c>
      <c r="X113" s="46" t="s">
        <v>234</v>
      </c>
      <c r="Y113" s="46" t="s">
        <v>588</v>
      </c>
      <c r="Z113" s="46" t="s">
        <v>376</v>
      </c>
      <c r="AA113" s="46" t="s">
        <v>377</v>
      </c>
      <c r="AB113" s="46" t="s">
        <v>518</v>
      </c>
      <c r="AC113" s="47">
        <v>2217</v>
      </c>
      <c r="AD113" s="46" t="s">
        <v>379</v>
      </c>
      <c r="AE113" s="62">
        <v>44875.2553819444</v>
      </c>
      <c r="AF113" s="46" t="s">
        <v>380</v>
      </c>
      <c r="AG113" s="46" t="s">
        <v>381</v>
      </c>
      <c r="AH113" s="46" t="s">
        <v>212</v>
      </c>
      <c r="AI113" s="46" t="s">
        <v>213</v>
      </c>
      <c r="AJ113" s="46" t="s">
        <v>210</v>
      </c>
      <c r="AK113" s="46" t="s">
        <v>366</v>
      </c>
      <c r="AL113" s="46" t="s">
        <v>382</v>
      </c>
      <c r="AM113" s="46" t="s">
        <v>366</v>
      </c>
      <c r="AN113" s="46" t="s">
        <v>233</v>
      </c>
      <c r="AO113" s="46" t="s">
        <v>366</v>
      </c>
      <c r="AP113" s="46" t="s">
        <v>589</v>
      </c>
      <c r="AQ113" s="46" t="s">
        <v>379</v>
      </c>
      <c r="AR113" s="46" t="s">
        <v>383</v>
      </c>
      <c r="AS113" s="46" t="s">
        <v>366</v>
      </c>
      <c r="AT113" s="46" t="s">
        <v>366</v>
      </c>
      <c r="AU113" s="47">
        <v>0</v>
      </c>
      <c r="AV113" s="46" t="s">
        <v>366</v>
      </c>
      <c r="AW113" s="46" t="s">
        <v>366</v>
      </c>
      <c r="AX113" s="46" t="s">
        <v>366</v>
      </c>
      <c r="AY113" s="46" t="s">
        <v>1106</v>
      </c>
      <c r="AZ113" s="46" t="s">
        <v>1107</v>
      </c>
      <c r="BA113" s="46" t="s">
        <v>232</v>
      </c>
      <c r="BB113" s="46" t="s">
        <v>379</v>
      </c>
      <c r="BC113" s="46" t="s">
        <v>382</v>
      </c>
      <c r="BD113" s="46" t="s">
        <v>1108</v>
      </c>
      <c r="BE113" s="46" t="s">
        <v>382</v>
      </c>
      <c r="BF113" s="46" t="s">
        <v>387</v>
      </c>
      <c r="BG113" s="46" t="s">
        <v>387</v>
      </c>
      <c r="BH113" s="46" t="s">
        <v>240</v>
      </c>
      <c r="BI113" s="46" t="s">
        <v>234</v>
      </c>
      <c r="BJ113" s="46" t="s">
        <v>234</v>
      </c>
      <c r="BK113" s="46" t="s">
        <v>234</v>
      </c>
      <c r="BL113" s="46" t="s">
        <v>234</v>
      </c>
      <c r="BM113" s="46" t="s">
        <v>240</v>
      </c>
      <c r="BN113" s="46" t="s">
        <v>240</v>
      </c>
      <c r="BO113" s="46" t="s">
        <v>240</v>
      </c>
      <c r="BP113" s="46" t="s">
        <v>366</v>
      </c>
      <c r="BQ113" s="46" t="s">
        <v>366</v>
      </c>
      <c r="BR113" s="46" t="s">
        <v>366</v>
      </c>
      <c r="BS113" s="46" t="s">
        <v>388</v>
      </c>
      <c r="BT113" s="46" t="s">
        <v>382</v>
      </c>
      <c r="BU113" s="46" t="s">
        <v>388</v>
      </c>
      <c r="BV113" s="46" t="s">
        <v>382</v>
      </c>
      <c r="BW113" s="46" t="s">
        <v>388</v>
      </c>
      <c r="BX113" s="46" t="s">
        <v>590</v>
      </c>
      <c r="BY113" s="47">
        <v>17</v>
      </c>
      <c r="BZ113" s="47">
        <v>96557</v>
      </c>
      <c r="CA113" s="47">
        <v>0</v>
      </c>
      <c r="CB113" s="47">
        <v>4</v>
      </c>
      <c r="CC113" s="47">
        <v>6</v>
      </c>
      <c r="CD113" s="46" t="s">
        <v>219</v>
      </c>
      <c r="CE113" s="62">
        <v>45084.5235532407</v>
      </c>
      <c r="CF113" s="45" t="s">
        <v>389</v>
      </c>
      <c r="CG113" s="66">
        <v>45084.5205971296</v>
      </c>
      <c r="CH113" s="67">
        <v>0.520590277777778</v>
      </c>
      <c r="CI113" s="45" t="s">
        <v>389</v>
      </c>
      <c r="CJ113" s="46" t="s">
        <v>390</v>
      </c>
      <c r="CK113" s="46" t="s">
        <v>234</v>
      </c>
      <c r="CL113" s="46" t="s">
        <v>234</v>
      </c>
      <c r="CM113" s="46" t="s">
        <v>225</v>
      </c>
      <c r="CN113" s="46" t="s">
        <v>225</v>
      </c>
      <c r="CO113" s="46" t="s">
        <v>366</v>
      </c>
      <c r="CP113" s="46" t="s">
        <v>225</v>
      </c>
      <c r="CQ113" s="46" t="s">
        <v>391</v>
      </c>
      <c r="CR113" s="46" t="s">
        <v>225</v>
      </c>
      <c r="CS113" s="46" t="s">
        <v>225</v>
      </c>
      <c r="CT113" s="46" t="s">
        <v>234</v>
      </c>
      <c r="CU113" s="46" t="s">
        <v>234</v>
      </c>
      <c r="CV113" s="46" t="s">
        <v>225</v>
      </c>
      <c r="CW113" s="46" t="s">
        <v>234</v>
      </c>
      <c r="CX113" s="46" t="s">
        <v>234</v>
      </c>
      <c r="CY113" s="46" t="s">
        <v>225</v>
      </c>
      <c r="CZ113" s="46" t="s">
        <v>234</v>
      </c>
      <c r="DA113" s="46" t="s">
        <v>234</v>
      </c>
      <c r="DB113" s="46" t="s">
        <v>225</v>
      </c>
      <c r="DC113" s="46" t="s">
        <v>234</v>
      </c>
      <c r="DD113" s="46" t="s">
        <v>234</v>
      </c>
      <c r="DE113" s="46" t="s">
        <v>234</v>
      </c>
      <c r="DF113" s="46" t="s">
        <v>234</v>
      </c>
      <c r="DG113" s="46" t="s">
        <v>225</v>
      </c>
      <c r="DH113" s="46" t="s">
        <v>234</v>
      </c>
      <c r="DI113" s="46" t="s">
        <v>225</v>
      </c>
      <c r="DJ113" s="46" t="s">
        <v>225</v>
      </c>
      <c r="DK113" s="46" t="s">
        <v>225</v>
      </c>
      <c r="DL113" s="46" t="s">
        <v>382</v>
      </c>
      <c r="DM113" s="46" t="s">
        <v>382</v>
      </c>
      <c r="DN113" s="46" t="s">
        <v>382</v>
      </c>
      <c r="DO113" s="66">
        <v>45084.5205971296</v>
      </c>
      <c r="DP113" s="66">
        <v>45084.5205971296</v>
      </c>
      <c r="DQ113" s="46" t="s">
        <v>1109</v>
      </c>
    </row>
    <row r="114" s="41" customFormat="1" spans="1:121">
      <c r="A114" s="43" t="s">
        <v>436</v>
      </c>
      <c r="B114" s="57">
        <v>44874</v>
      </c>
      <c r="C114" s="57">
        <v>44874</v>
      </c>
      <c r="D114" s="58" t="s">
        <v>1099</v>
      </c>
      <c r="E114" s="58" t="s">
        <v>366</v>
      </c>
      <c r="F114" s="58" t="s">
        <v>583</v>
      </c>
      <c r="G114" s="58" t="s">
        <v>591</v>
      </c>
      <c r="H114" s="59">
        <v>1</v>
      </c>
      <c r="I114" s="59">
        <v>0</v>
      </c>
      <c r="J114" s="58" t="s">
        <v>234</v>
      </c>
      <c r="K114" s="58" t="s">
        <v>369</v>
      </c>
      <c r="L114" s="58" t="s">
        <v>369</v>
      </c>
      <c r="M114" s="57">
        <v>44874</v>
      </c>
      <c r="N114" s="58" t="s">
        <v>1100</v>
      </c>
      <c r="O114" s="58" t="s">
        <v>366</v>
      </c>
      <c r="P114" s="59">
        <v>0</v>
      </c>
      <c r="Q114" s="58" t="s">
        <v>586</v>
      </c>
      <c r="R114" s="58" t="s">
        <v>372</v>
      </c>
      <c r="S114" s="59">
        <v>57</v>
      </c>
      <c r="T114" s="58" t="s">
        <v>1101</v>
      </c>
      <c r="U114" s="59">
        <v>2</v>
      </c>
      <c r="V114" s="58" t="s">
        <v>591</v>
      </c>
      <c r="W114" s="58" t="s">
        <v>374</v>
      </c>
      <c r="X114" s="58" t="s">
        <v>234</v>
      </c>
      <c r="Y114" s="58" t="s">
        <v>588</v>
      </c>
      <c r="Z114" s="58" t="s">
        <v>376</v>
      </c>
      <c r="AA114" s="58" t="s">
        <v>377</v>
      </c>
      <c r="AB114" s="58" t="s">
        <v>518</v>
      </c>
      <c r="AC114" s="59">
        <v>2217</v>
      </c>
      <c r="AD114" s="58" t="s">
        <v>379</v>
      </c>
      <c r="AE114" s="65">
        <v>44875.2553819444</v>
      </c>
      <c r="AF114" s="58" t="s">
        <v>380</v>
      </c>
      <c r="AG114" s="58" t="s">
        <v>381</v>
      </c>
      <c r="AH114" s="58" t="s">
        <v>212</v>
      </c>
      <c r="AI114" s="58" t="s">
        <v>213</v>
      </c>
      <c r="AJ114" s="58" t="s">
        <v>210</v>
      </c>
      <c r="AK114" s="58" t="s">
        <v>366</v>
      </c>
      <c r="AL114" s="58" t="s">
        <v>382</v>
      </c>
      <c r="AM114" s="58" t="s">
        <v>366</v>
      </c>
      <c r="AN114" s="58" t="s">
        <v>233</v>
      </c>
      <c r="AO114" s="58" t="s">
        <v>366</v>
      </c>
      <c r="AP114" s="58" t="s">
        <v>589</v>
      </c>
      <c r="AQ114" s="58" t="s">
        <v>379</v>
      </c>
      <c r="AR114" s="58" t="s">
        <v>383</v>
      </c>
      <c r="AS114" s="58" t="s">
        <v>366</v>
      </c>
      <c r="AT114" s="58" t="s">
        <v>366</v>
      </c>
      <c r="AU114" s="59">
        <v>0</v>
      </c>
      <c r="AV114" s="58" t="s">
        <v>366</v>
      </c>
      <c r="AW114" s="58" t="s">
        <v>366</v>
      </c>
      <c r="AX114" s="58" t="s">
        <v>366</v>
      </c>
      <c r="AY114" s="58" t="s">
        <v>1106</v>
      </c>
      <c r="AZ114" s="58" t="s">
        <v>1107</v>
      </c>
      <c r="BA114" s="58" t="s">
        <v>232</v>
      </c>
      <c r="BB114" s="58" t="s">
        <v>379</v>
      </c>
      <c r="BC114" s="58" t="s">
        <v>382</v>
      </c>
      <c r="BD114" s="58" t="s">
        <v>1108</v>
      </c>
      <c r="BE114" s="58" t="s">
        <v>382</v>
      </c>
      <c r="BF114" s="58" t="s">
        <v>387</v>
      </c>
      <c r="BG114" s="58" t="s">
        <v>387</v>
      </c>
      <c r="BH114" s="58" t="s">
        <v>240</v>
      </c>
      <c r="BI114" s="58" t="s">
        <v>234</v>
      </c>
      <c r="BJ114" s="58" t="s">
        <v>234</v>
      </c>
      <c r="BK114" s="58" t="s">
        <v>234</v>
      </c>
      <c r="BL114" s="58" t="s">
        <v>225</v>
      </c>
      <c r="BM114" s="58" t="s">
        <v>240</v>
      </c>
      <c r="BN114" s="58" t="s">
        <v>240</v>
      </c>
      <c r="BO114" s="58" t="s">
        <v>240</v>
      </c>
      <c r="BP114" s="58" t="s">
        <v>366</v>
      </c>
      <c r="BQ114" s="58" t="s">
        <v>366</v>
      </c>
      <c r="BR114" s="58" t="s">
        <v>366</v>
      </c>
      <c r="BS114" s="58" t="s">
        <v>388</v>
      </c>
      <c r="BT114" s="58" t="s">
        <v>382</v>
      </c>
      <c r="BU114" s="58" t="s">
        <v>388</v>
      </c>
      <c r="BV114" s="58" t="s">
        <v>382</v>
      </c>
      <c r="BW114" s="58" t="s">
        <v>388</v>
      </c>
      <c r="BX114" s="58" t="s">
        <v>590</v>
      </c>
      <c r="BY114" s="59">
        <v>17</v>
      </c>
      <c r="BZ114" s="59">
        <v>96557</v>
      </c>
      <c r="CA114" s="59">
        <v>0</v>
      </c>
      <c r="CB114" s="59">
        <v>4</v>
      </c>
      <c r="CC114" s="59">
        <v>6</v>
      </c>
      <c r="CD114" s="58" t="s">
        <v>219</v>
      </c>
      <c r="CE114" s="65">
        <v>45084.5235532407</v>
      </c>
      <c r="CF114" s="57" t="s">
        <v>389</v>
      </c>
      <c r="CG114" s="72">
        <v>45084.5828646643</v>
      </c>
      <c r="CH114" s="73">
        <v>0.520590277777778</v>
      </c>
      <c r="CI114" s="57" t="s">
        <v>389</v>
      </c>
      <c r="CJ114" s="58" t="s">
        <v>390</v>
      </c>
      <c r="CK114" s="58" t="s">
        <v>234</v>
      </c>
      <c r="CL114" s="58" t="s">
        <v>234</v>
      </c>
      <c r="CM114" s="58" t="s">
        <v>225</v>
      </c>
      <c r="CN114" s="58" t="s">
        <v>225</v>
      </c>
      <c r="CO114" s="58" t="s">
        <v>366</v>
      </c>
      <c r="CP114" s="58" t="s">
        <v>225</v>
      </c>
      <c r="CQ114" s="58" t="s">
        <v>432</v>
      </c>
      <c r="CR114" s="58" t="s">
        <v>225</v>
      </c>
      <c r="CS114" s="58" t="s">
        <v>225</v>
      </c>
      <c r="CT114" s="58" t="s">
        <v>234</v>
      </c>
      <c r="CU114" s="58" t="s">
        <v>234</v>
      </c>
      <c r="CV114" s="58" t="s">
        <v>225</v>
      </c>
      <c r="CW114" s="58" t="s">
        <v>234</v>
      </c>
      <c r="CX114" s="58" t="s">
        <v>234</v>
      </c>
      <c r="CY114" s="58" t="s">
        <v>225</v>
      </c>
      <c r="CZ114" s="58" t="s">
        <v>234</v>
      </c>
      <c r="DA114" s="58" t="s">
        <v>234</v>
      </c>
      <c r="DB114" s="58" t="s">
        <v>225</v>
      </c>
      <c r="DC114" s="58" t="s">
        <v>234</v>
      </c>
      <c r="DD114" s="58" t="s">
        <v>234</v>
      </c>
      <c r="DE114" s="58" t="s">
        <v>234</v>
      </c>
      <c r="DF114" s="58" t="s">
        <v>234</v>
      </c>
      <c r="DG114" s="58" t="s">
        <v>225</v>
      </c>
      <c r="DH114" s="58" t="s">
        <v>234</v>
      </c>
      <c r="DI114" s="58" t="s">
        <v>225</v>
      </c>
      <c r="DJ114" s="58" t="s">
        <v>225</v>
      </c>
      <c r="DK114" s="58" t="s">
        <v>225</v>
      </c>
      <c r="DL114" s="58" t="s">
        <v>382</v>
      </c>
      <c r="DM114" s="58" t="s">
        <v>382</v>
      </c>
      <c r="DN114" s="58" t="s">
        <v>382</v>
      </c>
      <c r="DO114" s="72">
        <v>45084.5828646643</v>
      </c>
      <c r="DP114" s="72">
        <v>45084.5205971296</v>
      </c>
      <c r="DQ114" s="58" t="s">
        <v>1109</v>
      </c>
    </row>
    <row r="115" s="41" customFormat="1" spans="1:122">
      <c r="A115" s="43"/>
      <c r="B115" s="61" t="str">
        <f t="shared" ref="B115:BM115" si="2">IF(B113&lt;&gt;B114,"差異あり","")</f>
        <v/>
      </c>
      <c r="C115" s="61" t="str">
        <f t="shared" si="2"/>
        <v/>
      </c>
      <c r="D115" s="61" t="str">
        <f t="shared" si="2"/>
        <v/>
      </c>
      <c r="E115" s="61" t="str">
        <f t="shared" si="2"/>
        <v/>
      </c>
      <c r="F115" s="61" t="str">
        <f t="shared" si="2"/>
        <v/>
      </c>
      <c r="G115" s="61" t="str">
        <f t="shared" si="2"/>
        <v/>
      </c>
      <c r="H115" s="61" t="str">
        <f t="shared" si="2"/>
        <v/>
      </c>
      <c r="I115" s="61" t="str">
        <f t="shared" si="2"/>
        <v/>
      </c>
      <c r="J115" s="61" t="str">
        <f t="shared" si="2"/>
        <v/>
      </c>
      <c r="K115" s="61" t="str">
        <f t="shared" si="2"/>
        <v/>
      </c>
      <c r="L115" s="61" t="str">
        <f t="shared" si="2"/>
        <v/>
      </c>
      <c r="M115" s="61" t="str">
        <f t="shared" si="2"/>
        <v/>
      </c>
      <c r="N115" s="61" t="str">
        <f t="shared" si="2"/>
        <v/>
      </c>
      <c r="O115" s="61" t="str">
        <f t="shared" si="2"/>
        <v/>
      </c>
      <c r="P115" s="61" t="str">
        <f t="shared" si="2"/>
        <v/>
      </c>
      <c r="Q115" s="61" t="str">
        <f t="shared" si="2"/>
        <v/>
      </c>
      <c r="R115" s="61" t="str">
        <f t="shared" si="2"/>
        <v/>
      </c>
      <c r="S115" s="61" t="str">
        <f t="shared" si="2"/>
        <v/>
      </c>
      <c r="T115" s="61" t="str">
        <f t="shared" si="2"/>
        <v/>
      </c>
      <c r="U115" s="61" t="str">
        <f t="shared" si="2"/>
        <v/>
      </c>
      <c r="V115" s="61" t="str">
        <f t="shared" si="2"/>
        <v/>
      </c>
      <c r="W115" s="61" t="str">
        <f t="shared" si="2"/>
        <v/>
      </c>
      <c r="X115" s="61" t="str">
        <f t="shared" si="2"/>
        <v/>
      </c>
      <c r="Y115" s="61" t="str">
        <f t="shared" si="2"/>
        <v/>
      </c>
      <c r="Z115" s="61" t="str">
        <f t="shared" si="2"/>
        <v/>
      </c>
      <c r="AA115" s="61" t="str">
        <f t="shared" si="2"/>
        <v/>
      </c>
      <c r="AB115" s="61" t="str">
        <f t="shared" si="2"/>
        <v/>
      </c>
      <c r="AC115" s="61" t="str">
        <f t="shared" si="2"/>
        <v/>
      </c>
      <c r="AD115" s="61" t="str">
        <f t="shared" si="2"/>
        <v/>
      </c>
      <c r="AE115" s="61" t="str">
        <f t="shared" si="2"/>
        <v/>
      </c>
      <c r="AF115" s="61" t="str">
        <f t="shared" si="2"/>
        <v/>
      </c>
      <c r="AG115" s="61" t="str">
        <f t="shared" si="2"/>
        <v/>
      </c>
      <c r="AH115" s="61" t="str">
        <f t="shared" si="2"/>
        <v/>
      </c>
      <c r="AI115" s="61" t="str">
        <f t="shared" si="2"/>
        <v/>
      </c>
      <c r="AJ115" s="61" t="str">
        <f t="shared" si="2"/>
        <v/>
      </c>
      <c r="AK115" s="61" t="str">
        <f t="shared" si="2"/>
        <v/>
      </c>
      <c r="AL115" s="61" t="str">
        <f t="shared" si="2"/>
        <v/>
      </c>
      <c r="AM115" s="61" t="str">
        <f t="shared" si="2"/>
        <v/>
      </c>
      <c r="AN115" s="61" t="str">
        <f t="shared" si="2"/>
        <v/>
      </c>
      <c r="AO115" s="61" t="str">
        <f t="shared" si="2"/>
        <v/>
      </c>
      <c r="AP115" s="61" t="str">
        <f t="shared" si="2"/>
        <v/>
      </c>
      <c r="AQ115" s="61" t="str">
        <f t="shared" si="2"/>
        <v/>
      </c>
      <c r="AR115" s="61" t="str">
        <f t="shared" si="2"/>
        <v/>
      </c>
      <c r="AS115" s="61" t="str">
        <f t="shared" si="2"/>
        <v/>
      </c>
      <c r="AT115" s="61" t="str">
        <f t="shared" si="2"/>
        <v/>
      </c>
      <c r="AU115" s="61" t="str">
        <f t="shared" si="2"/>
        <v/>
      </c>
      <c r="AV115" s="61" t="str">
        <f t="shared" si="2"/>
        <v/>
      </c>
      <c r="AW115" s="61" t="str">
        <f t="shared" si="2"/>
        <v/>
      </c>
      <c r="AX115" s="61" t="str">
        <f t="shared" si="2"/>
        <v/>
      </c>
      <c r="AY115" s="61" t="str">
        <f t="shared" si="2"/>
        <v/>
      </c>
      <c r="AZ115" s="61" t="str">
        <f t="shared" si="2"/>
        <v/>
      </c>
      <c r="BA115" s="61" t="str">
        <f t="shared" si="2"/>
        <v/>
      </c>
      <c r="BB115" s="61" t="str">
        <f t="shared" si="2"/>
        <v/>
      </c>
      <c r="BC115" s="61" t="str">
        <f t="shared" si="2"/>
        <v/>
      </c>
      <c r="BD115" s="61" t="str">
        <f t="shared" si="2"/>
        <v/>
      </c>
      <c r="BE115" s="61" t="str">
        <f t="shared" si="2"/>
        <v/>
      </c>
      <c r="BF115" s="61" t="str">
        <f t="shared" si="2"/>
        <v/>
      </c>
      <c r="BG115" s="61" t="str">
        <f t="shared" si="2"/>
        <v/>
      </c>
      <c r="BH115" s="61" t="str">
        <f t="shared" si="2"/>
        <v/>
      </c>
      <c r="BI115" s="61" t="str">
        <f t="shared" si="2"/>
        <v/>
      </c>
      <c r="BJ115" s="61" t="str">
        <f t="shared" si="2"/>
        <v/>
      </c>
      <c r="BK115" s="61" t="str">
        <f t="shared" si="2"/>
        <v/>
      </c>
      <c r="BL115" s="61" t="str">
        <f t="shared" si="2"/>
        <v>差異あり</v>
      </c>
      <c r="BM115" s="61" t="str">
        <f t="shared" si="2"/>
        <v/>
      </c>
      <c r="BN115" s="61" t="str">
        <f t="shared" ref="BN115:DQ115" si="3">IF(BN113&lt;&gt;BN114,"差異あり","")</f>
        <v/>
      </c>
      <c r="BO115" s="61" t="str">
        <f t="shared" si="3"/>
        <v/>
      </c>
      <c r="BP115" s="61" t="str">
        <f t="shared" si="3"/>
        <v/>
      </c>
      <c r="BQ115" s="61" t="str">
        <f t="shared" si="3"/>
        <v/>
      </c>
      <c r="BR115" s="61" t="str">
        <f t="shared" si="3"/>
        <v/>
      </c>
      <c r="BS115" s="61" t="str">
        <f t="shared" si="3"/>
        <v/>
      </c>
      <c r="BT115" s="61" t="str">
        <f t="shared" si="3"/>
        <v/>
      </c>
      <c r="BU115" s="61" t="str">
        <f t="shared" si="3"/>
        <v/>
      </c>
      <c r="BV115" s="61" t="str">
        <f t="shared" si="3"/>
        <v/>
      </c>
      <c r="BW115" s="61" t="str">
        <f t="shared" si="3"/>
        <v/>
      </c>
      <c r="BX115" s="61" t="str">
        <f t="shared" si="3"/>
        <v/>
      </c>
      <c r="BY115" s="61" t="str">
        <f t="shared" si="3"/>
        <v/>
      </c>
      <c r="BZ115" s="61" t="str">
        <f t="shared" si="3"/>
        <v/>
      </c>
      <c r="CA115" s="61" t="str">
        <f t="shared" si="3"/>
        <v/>
      </c>
      <c r="CB115" s="61" t="str">
        <f t="shared" si="3"/>
        <v/>
      </c>
      <c r="CC115" s="61" t="str">
        <f t="shared" si="3"/>
        <v/>
      </c>
      <c r="CD115" s="61" t="str">
        <f t="shared" si="3"/>
        <v/>
      </c>
      <c r="CE115" s="61" t="str">
        <f t="shared" si="3"/>
        <v/>
      </c>
      <c r="CF115" s="61" t="str">
        <f t="shared" si="3"/>
        <v/>
      </c>
      <c r="CG115" s="61" t="str">
        <f t="shared" si="3"/>
        <v>差異あり</v>
      </c>
      <c r="CH115" s="61" t="str">
        <f t="shared" si="3"/>
        <v/>
      </c>
      <c r="CI115" s="61" t="str">
        <f t="shared" si="3"/>
        <v/>
      </c>
      <c r="CJ115" s="61" t="str">
        <f t="shared" si="3"/>
        <v/>
      </c>
      <c r="CK115" s="61" t="str">
        <f t="shared" si="3"/>
        <v/>
      </c>
      <c r="CL115" s="61" t="str">
        <f t="shared" si="3"/>
        <v/>
      </c>
      <c r="CM115" s="61" t="str">
        <f t="shared" si="3"/>
        <v/>
      </c>
      <c r="CN115" s="61" t="str">
        <f t="shared" si="3"/>
        <v/>
      </c>
      <c r="CO115" s="61" t="str">
        <f t="shared" si="3"/>
        <v/>
      </c>
      <c r="CP115" s="61" t="str">
        <f t="shared" si="3"/>
        <v/>
      </c>
      <c r="CQ115" s="61" t="str">
        <f t="shared" si="3"/>
        <v>差異あり</v>
      </c>
      <c r="CR115" s="61" t="str">
        <f t="shared" si="3"/>
        <v/>
      </c>
      <c r="CS115" s="61" t="str">
        <f t="shared" si="3"/>
        <v/>
      </c>
      <c r="CT115" s="61" t="str">
        <f t="shared" si="3"/>
        <v/>
      </c>
      <c r="CU115" s="61" t="str">
        <f t="shared" si="3"/>
        <v/>
      </c>
      <c r="CV115" s="61" t="str">
        <f t="shared" si="3"/>
        <v/>
      </c>
      <c r="CW115" s="61" t="str">
        <f t="shared" si="3"/>
        <v/>
      </c>
      <c r="CX115" s="61" t="str">
        <f t="shared" si="3"/>
        <v/>
      </c>
      <c r="CY115" s="61" t="str">
        <f t="shared" si="3"/>
        <v/>
      </c>
      <c r="CZ115" s="61" t="str">
        <f t="shared" si="3"/>
        <v/>
      </c>
      <c r="DA115" s="61" t="str">
        <f t="shared" si="3"/>
        <v/>
      </c>
      <c r="DB115" s="61" t="str">
        <f t="shared" si="3"/>
        <v/>
      </c>
      <c r="DC115" s="61" t="str">
        <f t="shared" si="3"/>
        <v/>
      </c>
      <c r="DD115" s="61" t="str">
        <f t="shared" si="3"/>
        <v/>
      </c>
      <c r="DE115" s="61" t="str">
        <f t="shared" si="3"/>
        <v/>
      </c>
      <c r="DF115" s="61" t="str">
        <f t="shared" si="3"/>
        <v/>
      </c>
      <c r="DG115" s="61" t="str">
        <f t="shared" si="3"/>
        <v/>
      </c>
      <c r="DH115" s="61" t="str">
        <f t="shared" si="3"/>
        <v/>
      </c>
      <c r="DI115" s="61" t="str">
        <f t="shared" si="3"/>
        <v/>
      </c>
      <c r="DJ115" s="61" t="str">
        <f t="shared" si="3"/>
        <v/>
      </c>
      <c r="DK115" s="61" t="str">
        <f t="shared" si="3"/>
        <v/>
      </c>
      <c r="DL115" s="61" t="str">
        <f t="shared" si="3"/>
        <v/>
      </c>
      <c r="DM115" s="61" t="str">
        <f t="shared" si="3"/>
        <v/>
      </c>
      <c r="DN115" s="61" t="str">
        <f t="shared" si="3"/>
        <v/>
      </c>
      <c r="DO115" s="61" t="str">
        <f t="shared" si="3"/>
        <v>差異あり</v>
      </c>
      <c r="DP115" s="61" t="str">
        <f t="shared" si="3"/>
        <v/>
      </c>
      <c r="DQ115" s="61" t="str">
        <f t="shared" si="3"/>
        <v/>
      </c>
      <c r="DR115" s="43"/>
    </row>
    <row r="116" s="41" customFormat="1" spans="1:122">
      <c r="A116" s="43"/>
      <c r="DR116" s="43"/>
    </row>
    <row r="117" s="41" customFormat="1" spans="2:2">
      <c r="B117" s="43" t="s">
        <v>438</v>
      </c>
    </row>
    <row r="118" s="41" customFormat="1" ht="27" spans="1:121">
      <c r="A118" s="43"/>
      <c r="B118" s="60" t="s">
        <v>249</v>
      </c>
      <c r="C118" s="60" t="s">
        <v>250</v>
      </c>
      <c r="D118" s="60" t="s">
        <v>251</v>
      </c>
      <c r="E118" s="60" t="s">
        <v>252</v>
      </c>
      <c r="F118" s="60" t="s">
        <v>253</v>
      </c>
      <c r="G118" s="60" t="s">
        <v>156</v>
      </c>
      <c r="H118" s="60" t="s">
        <v>254</v>
      </c>
      <c r="I118" s="60" t="s">
        <v>255</v>
      </c>
      <c r="J118" s="60" t="s">
        <v>256</v>
      </c>
      <c r="K118" s="60" t="s">
        <v>257</v>
      </c>
      <c r="L118" s="60" t="s">
        <v>258</v>
      </c>
      <c r="M118" s="60" t="s">
        <v>259</v>
      </c>
      <c r="N118" s="60" t="s">
        <v>260</v>
      </c>
      <c r="O118" s="60" t="s">
        <v>261</v>
      </c>
      <c r="P118" s="60" t="s">
        <v>262</v>
      </c>
      <c r="Q118" s="60" t="s">
        <v>263</v>
      </c>
      <c r="R118" s="60" t="s">
        <v>264</v>
      </c>
      <c r="S118" s="60" t="s">
        <v>265</v>
      </c>
      <c r="T118" s="60" t="s">
        <v>266</v>
      </c>
      <c r="U118" s="60" t="s">
        <v>267</v>
      </c>
      <c r="V118" s="60" t="s">
        <v>268</v>
      </c>
      <c r="W118" s="60" t="s">
        <v>269</v>
      </c>
      <c r="X118" s="60" t="s">
        <v>270</v>
      </c>
      <c r="Y118" s="60" t="s">
        <v>271</v>
      </c>
      <c r="Z118" s="60" t="s">
        <v>272</v>
      </c>
      <c r="AA118" s="60" t="s">
        <v>273</v>
      </c>
      <c r="AB118" s="60" t="s">
        <v>274</v>
      </c>
      <c r="AC118" s="60" t="s">
        <v>275</v>
      </c>
      <c r="AD118" s="60" t="s">
        <v>276</v>
      </c>
      <c r="AE118" s="60" t="s">
        <v>277</v>
      </c>
      <c r="AF118" s="60" t="s">
        <v>278</v>
      </c>
      <c r="AG118" s="60" t="s">
        <v>279</v>
      </c>
      <c r="AH118" s="60" t="s">
        <v>159</v>
      </c>
      <c r="AI118" s="60" t="s">
        <v>280</v>
      </c>
      <c r="AJ118" s="60" t="s">
        <v>157</v>
      </c>
      <c r="AK118" s="60" t="s">
        <v>281</v>
      </c>
      <c r="AL118" s="60" t="s">
        <v>282</v>
      </c>
      <c r="AM118" s="60" t="s">
        <v>283</v>
      </c>
      <c r="AN118" s="60" t="s">
        <v>284</v>
      </c>
      <c r="AO118" s="60" t="s">
        <v>285</v>
      </c>
      <c r="AP118" s="60" t="s">
        <v>286</v>
      </c>
      <c r="AQ118" s="60" t="s">
        <v>287</v>
      </c>
      <c r="AR118" s="60" t="s">
        <v>288</v>
      </c>
      <c r="AS118" s="60" t="s">
        <v>289</v>
      </c>
      <c r="AT118" s="60" t="s">
        <v>290</v>
      </c>
      <c r="AU118" s="60" t="s">
        <v>291</v>
      </c>
      <c r="AV118" s="60" t="s">
        <v>292</v>
      </c>
      <c r="AW118" s="60" t="s">
        <v>293</v>
      </c>
      <c r="AX118" s="60" t="s">
        <v>294</v>
      </c>
      <c r="AY118" s="60" t="s">
        <v>295</v>
      </c>
      <c r="AZ118" s="60" t="s">
        <v>296</v>
      </c>
      <c r="BA118" s="60" t="s">
        <v>297</v>
      </c>
      <c r="BB118" s="60" t="s">
        <v>298</v>
      </c>
      <c r="BC118" s="60" t="s">
        <v>299</v>
      </c>
      <c r="BD118" s="60" t="s">
        <v>300</v>
      </c>
      <c r="BE118" s="60" t="s">
        <v>301</v>
      </c>
      <c r="BF118" s="60" t="s">
        <v>302</v>
      </c>
      <c r="BG118" s="60" t="s">
        <v>303</v>
      </c>
      <c r="BH118" s="60" t="s">
        <v>304</v>
      </c>
      <c r="BI118" s="60" t="s">
        <v>305</v>
      </c>
      <c r="BJ118" s="60" t="s">
        <v>306</v>
      </c>
      <c r="BK118" s="60" t="s">
        <v>307</v>
      </c>
      <c r="BL118" s="60" t="s">
        <v>308</v>
      </c>
      <c r="BM118" s="60" t="s">
        <v>309</v>
      </c>
      <c r="BN118" s="60" t="s">
        <v>310</v>
      </c>
      <c r="BO118" s="60" t="s">
        <v>311</v>
      </c>
      <c r="BP118" s="60" t="s">
        <v>312</v>
      </c>
      <c r="BQ118" s="60" t="s">
        <v>313</v>
      </c>
      <c r="BR118" s="60" t="s">
        <v>314</v>
      </c>
      <c r="BS118" s="60" t="s">
        <v>315</v>
      </c>
      <c r="BT118" s="60" t="s">
        <v>316</v>
      </c>
      <c r="BU118" s="60" t="s">
        <v>317</v>
      </c>
      <c r="BV118" s="60" t="s">
        <v>318</v>
      </c>
      <c r="BW118" s="60" t="s">
        <v>319</v>
      </c>
      <c r="BX118" s="60" t="s">
        <v>320</v>
      </c>
      <c r="BY118" s="60" t="s">
        <v>321</v>
      </c>
      <c r="BZ118" s="60" t="s">
        <v>322</v>
      </c>
      <c r="CA118" s="60" t="s">
        <v>323</v>
      </c>
      <c r="CB118" s="60" t="s">
        <v>324</v>
      </c>
      <c r="CC118" s="60" t="s">
        <v>325</v>
      </c>
      <c r="CD118" s="60" t="s">
        <v>326</v>
      </c>
      <c r="CE118" s="60" t="s">
        <v>327</v>
      </c>
      <c r="CF118" s="60" t="s">
        <v>328</v>
      </c>
      <c r="CG118" s="60" t="s">
        <v>329</v>
      </c>
      <c r="CH118" s="60" t="s">
        <v>330</v>
      </c>
      <c r="CI118" s="60" t="s">
        <v>331</v>
      </c>
      <c r="CJ118" s="60" t="s">
        <v>332</v>
      </c>
      <c r="CK118" s="60" t="s">
        <v>333</v>
      </c>
      <c r="CL118" s="60" t="s">
        <v>334</v>
      </c>
      <c r="CM118" s="60" t="s">
        <v>335</v>
      </c>
      <c r="CN118" s="60" t="s">
        <v>336</v>
      </c>
      <c r="CO118" s="60" t="s">
        <v>337</v>
      </c>
      <c r="CP118" s="60" t="s">
        <v>338</v>
      </c>
      <c r="CQ118" s="60" t="s">
        <v>339</v>
      </c>
      <c r="CR118" s="60" t="s">
        <v>340</v>
      </c>
      <c r="CS118" s="60" t="s">
        <v>341</v>
      </c>
      <c r="CT118" s="60" t="s">
        <v>342</v>
      </c>
      <c r="CU118" s="60" t="s">
        <v>343</v>
      </c>
      <c r="CV118" s="60" t="s">
        <v>344</v>
      </c>
      <c r="CW118" s="60" t="s">
        <v>345</v>
      </c>
      <c r="CX118" s="60" t="s">
        <v>346</v>
      </c>
      <c r="CY118" s="60" t="s">
        <v>347</v>
      </c>
      <c r="CZ118" s="60" t="s">
        <v>348</v>
      </c>
      <c r="DA118" s="60" t="s">
        <v>349</v>
      </c>
      <c r="DB118" s="60" t="s">
        <v>350</v>
      </c>
      <c r="DC118" s="60" t="s">
        <v>351</v>
      </c>
      <c r="DD118" s="60" t="s">
        <v>352</v>
      </c>
      <c r="DE118" s="60" t="s">
        <v>353</v>
      </c>
      <c r="DF118" s="60" t="s">
        <v>354</v>
      </c>
      <c r="DG118" s="60" t="s">
        <v>355</v>
      </c>
      <c r="DH118" s="60" t="s">
        <v>356</v>
      </c>
      <c r="DI118" s="60" t="s">
        <v>357</v>
      </c>
      <c r="DJ118" s="60" t="s">
        <v>358</v>
      </c>
      <c r="DK118" s="60" t="s">
        <v>359</v>
      </c>
      <c r="DL118" s="60" t="s">
        <v>360</v>
      </c>
      <c r="DM118" s="60" t="s">
        <v>361</v>
      </c>
      <c r="DN118" s="60" t="s">
        <v>362</v>
      </c>
      <c r="DO118" s="60" t="s">
        <v>208</v>
      </c>
      <c r="DP118" s="60" t="s">
        <v>363</v>
      </c>
      <c r="DQ118" s="60" t="s">
        <v>364</v>
      </c>
    </row>
    <row r="119" s="41" customFormat="1" spans="1:121">
      <c r="A119" s="43" t="s">
        <v>435</v>
      </c>
      <c r="B119" s="45">
        <v>44874</v>
      </c>
      <c r="C119" s="45">
        <v>44874</v>
      </c>
      <c r="D119" s="46" t="s">
        <v>1099</v>
      </c>
      <c r="E119" s="46" t="s">
        <v>366</v>
      </c>
      <c r="F119" s="46" t="s">
        <v>583</v>
      </c>
      <c r="G119" s="46" t="s">
        <v>592</v>
      </c>
      <c r="H119" s="47">
        <v>1</v>
      </c>
      <c r="I119" s="47">
        <v>0</v>
      </c>
      <c r="J119" s="46" t="s">
        <v>234</v>
      </c>
      <c r="K119" s="46" t="s">
        <v>369</v>
      </c>
      <c r="L119" s="46" t="s">
        <v>369</v>
      </c>
      <c r="M119" s="45">
        <v>44874</v>
      </c>
      <c r="N119" s="46" t="s">
        <v>1100</v>
      </c>
      <c r="O119" s="46" t="s">
        <v>366</v>
      </c>
      <c r="P119" s="47">
        <v>0</v>
      </c>
      <c r="Q119" s="46" t="s">
        <v>586</v>
      </c>
      <c r="R119" s="46" t="s">
        <v>372</v>
      </c>
      <c r="S119" s="47">
        <v>57</v>
      </c>
      <c r="T119" s="46" t="s">
        <v>1101</v>
      </c>
      <c r="U119" s="47">
        <v>2</v>
      </c>
      <c r="V119" s="46" t="s">
        <v>592</v>
      </c>
      <c r="W119" s="46" t="s">
        <v>374</v>
      </c>
      <c r="X119" s="46" t="s">
        <v>234</v>
      </c>
      <c r="Y119" s="46" t="s">
        <v>588</v>
      </c>
      <c r="Z119" s="46" t="s">
        <v>376</v>
      </c>
      <c r="AA119" s="46" t="s">
        <v>377</v>
      </c>
      <c r="AB119" s="46" t="s">
        <v>409</v>
      </c>
      <c r="AC119" s="47">
        <v>2217</v>
      </c>
      <c r="AD119" s="46" t="s">
        <v>379</v>
      </c>
      <c r="AE119" s="62">
        <v>44875.2553819444</v>
      </c>
      <c r="AF119" s="46" t="s">
        <v>395</v>
      </c>
      <c r="AG119" s="46" t="s">
        <v>381</v>
      </c>
      <c r="AH119" s="46" t="s">
        <v>212</v>
      </c>
      <c r="AI119" s="46" t="s">
        <v>213</v>
      </c>
      <c r="AJ119" s="46" t="s">
        <v>210</v>
      </c>
      <c r="AK119" s="46" t="s">
        <v>366</v>
      </c>
      <c r="AL119" s="46" t="s">
        <v>382</v>
      </c>
      <c r="AM119" s="46" t="s">
        <v>366</v>
      </c>
      <c r="AN119" s="46" t="s">
        <v>233</v>
      </c>
      <c r="AO119" s="46" t="s">
        <v>366</v>
      </c>
      <c r="AP119" s="46" t="s">
        <v>589</v>
      </c>
      <c r="AQ119" s="46" t="s">
        <v>379</v>
      </c>
      <c r="AR119" s="46" t="s">
        <v>383</v>
      </c>
      <c r="AS119" s="46" t="s">
        <v>366</v>
      </c>
      <c r="AT119" s="46" t="s">
        <v>366</v>
      </c>
      <c r="AU119" s="47">
        <v>0</v>
      </c>
      <c r="AV119" s="46" t="s">
        <v>366</v>
      </c>
      <c r="AW119" s="46" t="s">
        <v>366</v>
      </c>
      <c r="AX119" s="46" t="s">
        <v>366</v>
      </c>
      <c r="AY119" s="46" t="s">
        <v>1039</v>
      </c>
      <c r="AZ119" s="46" t="s">
        <v>1040</v>
      </c>
      <c r="BA119" s="46" t="s">
        <v>232</v>
      </c>
      <c r="BB119" s="46" t="s">
        <v>379</v>
      </c>
      <c r="BC119" s="46" t="s">
        <v>382</v>
      </c>
      <c r="BD119" s="46" t="s">
        <v>1041</v>
      </c>
      <c r="BE119" s="46" t="s">
        <v>382</v>
      </c>
      <c r="BF119" s="46" t="s">
        <v>387</v>
      </c>
      <c r="BG119" s="46" t="s">
        <v>387</v>
      </c>
      <c r="BH119" s="46" t="s">
        <v>240</v>
      </c>
      <c r="BI119" s="46" t="s">
        <v>234</v>
      </c>
      <c r="BJ119" s="46" t="s">
        <v>234</v>
      </c>
      <c r="BK119" s="46" t="s">
        <v>234</v>
      </c>
      <c r="BL119" s="46" t="s">
        <v>234</v>
      </c>
      <c r="BM119" s="46" t="s">
        <v>529</v>
      </c>
      <c r="BN119" s="46" t="s">
        <v>529</v>
      </c>
      <c r="BO119" s="46" t="s">
        <v>529</v>
      </c>
      <c r="BP119" s="46" t="s">
        <v>366</v>
      </c>
      <c r="BQ119" s="46" t="s">
        <v>366</v>
      </c>
      <c r="BR119" s="46" t="s">
        <v>366</v>
      </c>
      <c r="BS119" s="46" t="s">
        <v>388</v>
      </c>
      <c r="BT119" s="46" t="s">
        <v>382</v>
      </c>
      <c r="BU119" s="46" t="s">
        <v>388</v>
      </c>
      <c r="BV119" s="46" t="s">
        <v>382</v>
      </c>
      <c r="BW119" s="46" t="s">
        <v>388</v>
      </c>
      <c r="BX119" s="46" t="s">
        <v>590</v>
      </c>
      <c r="BY119" s="47">
        <v>17</v>
      </c>
      <c r="BZ119" s="47">
        <v>96557</v>
      </c>
      <c r="CA119" s="47">
        <v>0</v>
      </c>
      <c r="CB119" s="47">
        <v>2</v>
      </c>
      <c r="CC119" s="47">
        <v>1</v>
      </c>
      <c r="CD119" s="46" t="s">
        <v>219</v>
      </c>
      <c r="CE119" s="62">
        <v>45084.5235532407</v>
      </c>
      <c r="CF119" s="45" t="s">
        <v>389</v>
      </c>
      <c r="CG119" s="66">
        <v>45084.5205971181</v>
      </c>
      <c r="CH119" s="67">
        <v>0.520590277777778</v>
      </c>
      <c r="CI119" s="45" t="s">
        <v>389</v>
      </c>
      <c r="CJ119" s="46" t="s">
        <v>390</v>
      </c>
      <c r="CK119" s="46" t="s">
        <v>234</v>
      </c>
      <c r="CL119" s="46" t="s">
        <v>234</v>
      </c>
      <c r="CM119" s="46" t="s">
        <v>225</v>
      </c>
      <c r="CN119" s="46" t="s">
        <v>225</v>
      </c>
      <c r="CO119" s="46" t="s">
        <v>366</v>
      </c>
      <c r="CP119" s="46" t="s">
        <v>225</v>
      </c>
      <c r="CQ119" s="46" t="s">
        <v>391</v>
      </c>
      <c r="CR119" s="46" t="s">
        <v>225</v>
      </c>
      <c r="CS119" s="46" t="s">
        <v>234</v>
      </c>
      <c r="CT119" s="46" t="s">
        <v>234</v>
      </c>
      <c r="CU119" s="46" t="s">
        <v>234</v>
      </c>
      <c r="CV119" s="46" t="s">
        <v>225</v>
      </c>
      <c r="CW119" s="46" t="s">
        <v>234</v>
      </c>
      <c r="CX119" s="46" t="s">
        <v>234</v>
      </c>
      <c r="CY119" s="46" t="s">
        <v>225</v>
      </c>
      <c r="CZ119" s="46" t="s">
        <v>234</v>
      </c>
      <c r="DA119" s="46" t="s">
        <v>234</v>
      </c>
      <c r="DB119" s="46" t="s">
        <v>225</v>
      </c>
      <c r="DC119" s="46" t="s">
        <v>234</v>
      </c>
      <c r="DD119" s="46" t="s">
        <v>234</v>
      </c>
      <c r="DE119" s="46" t="s">
        <v>234</v>
      </c>
      <c r="DF119" s="46" t="s">
        <v>234</v>
      </c>
      <c r="DG119" s="46" t="s">
        <v>225</v>
      </c>
      <c r="DH119" s="46" t="s">
        <v>234</v>
      </c>
      <c r="DI119" s="46" t="s">
        <v>225</v>
      </c>
      <c r="DJ119" s="46" t="s">
        <v>225</v>
      </c>
      <c r="DK119" s="46" t="s">
        <v>225</v>
      </c>
      <c r="DL119" s="46" t="s">
        <v>382</v>
      </c>
      <c r="DM119" s="46" t="s">
        <v>382</v>
      </c>
      <c r="DN119" s="46" t="s">
        <v>382</v>
      </c>
      <c r="DO119" s="66">
        <v>45084.5205971181</v>
      </c>
      <c r="DP119" s="66">
        <v>45084.5205971181</v>
      </c>
      <c r="DQ119" s="46" t="s">
        <v>1042</v>
      </c>
    </row>
    <row r="120" s="41" customFormat="1" spans="1:121">
      <c r="A120" s="43" t="s">
        <v>436</v>
      </c>
      <c r="B120" s="57">
        <v>44874</v>
      </c>
      <c r="C120" s="57">
        <v>44874</v>
      </c>
      <c r="D120" s="58" t="s">
        <v>1099</v>
      </c>
      <c r="E120" s="58" t="s">
        <v>366</v>
      </c>
      <c r="F120" s="58" t="s">
        <v>583</v>
      </c>
      <c r="G120" s="58" t="s">
        <v>592</v>
      </c>
      <c r="H120" s="59">
        <v>1</v>
      </c>
      <c r="I120" s="59">
        <v>0</v>
      </c>
      <c r="J120" s="58" t="s">
        <v>234</v>
      </c>
      <c r="K120" s="58" t="s">
        <v>369</v>
      </c>
      <c r="L120" s="58" t="s">
        <v>369</v>
      </c>
      <c r="M120" s="57">
        <v>44874</v>
      </c>
      <c r="N120" s="58" t="s">
        <v>1100</v>
      </c>
      <c r="O120" s="58" t="s">
        <v>366</v>
      </c>
      <c r="P120" s="59">
        <v>0</v>
      </c>
      <c r="Q120" s="58" t="s">
        <v>586</v>
      </c>
      <c r="R120" s="58" t="s">
        <v>372</v>
      </c>
      <c r="S120" s="59">
        <v>57</v>
      </c>
      <c r="T120" s="58" t="s">
        <v>1101</v>
      </c>
      <c r="U120" s="59">
        <v>2</v>
      </c>
      <c r="V120" s="58" t="s">
        <v>592</v>
      </c>
      <c r="W120" s="58" t="s">
        <v>374</v>
      </c>
      <c r="X120" s="58" t="s">
        <v>234</v>
      </c>
      <c r="Y120" s="58" t="s">
        <v>588</v>
      </c>
      <c r="Z120" s="58" t="s">
        <v>376</v>
      </c>
      <c r="AA120" s="58" t="s">
        <v>377</v>
      </c>
      <c r="AB120" s="58" t="s">
        <v>409</v>
      </c>
      <c r="AC120" s="59">
        <v>2217</v>
      </c>
      <c r="AD120" s="58" t="s">
        <v>379</v>
      </c>
      <c r="AE120" s="65">
        <v>44875.2553819444</v>
      </c>
      <c r="AF120" s="58" t="s">
        <v>395</v>
      </c>
      <c r="AG120" s="58" t="s">
        <v>381</v>
      </c>
      <c r="AH120" s="58" t="s">
        <v>212</v>
      </c>
      <c r="AI120" s="58" t="s">
        <v>213</v>
      </c>
      <c r="AJ120" s="58" t="s">
        <v>210</v>
      </c>
      <c r="AK120" s="58" t="s">
        <v>366</v>
      </c>
      <c r="AL120" s="58" t="s">
        <v>382</v>
      </c>
      <c r="AM120" s="58" t="s">
        <v>366</v>
      </c>
      <c r="AN120" s="58" t="s">
        <v>233</v>
      </c>
      <c r="AO120" s="58" t="s">
        <v>366</v>
      </c>
      <c r="AP120" s="58" t="s">
        <v>589</v>
      </c>
      <c r="AQ120" s="58" t="s">
        <v>379</v>
      </c>
      <c r="AR120" s="58" t="s">
        <v>383</v>
      </c>
      <c r="AS120" s="58" t="s">
        <v>366</v>
      </c>
      <c r="AT120" s="58" t="s">
        <v>366</v>
      </c>
      <c r="AU120" s="59">
        <v>0</v>
      </c>
      <c r="AV120" s="58" t="s">
        <v>366</v>
      </c>
      <c r="AW120" s="58" t="s">
        <v>366</v>
      </c>
      <c r="AX120" s="58" t="s">
        <v>366</v>
      </c>
      <c r="AY120" s="58" t="s">
        <v>1039</v>
      </c>
      <c r="AZ120" s="58" t="s">
        <v>1040</v>
      </c>
      <c r="BA120" s="58" t="s">
        <v>232</v>
      </c>
      <c r="BB120" s="58" t="s">
        <v>379</v>
      </c>
      <c r="BC120" s="58" t="s">
        <v>382</v>
      </c>
      <c r="BD120" s="58" t="s">
        <v>1041</v>
      </c>
      <c r="BE120" s="58" t="s">
        <v>382</v>
      </c>
      <c r="BF120" s="58" t="s">
        <v>387</v>
      </c>
      <c r="BG120" s="58" t="s">
        <v>387</v>
      </c>
      <c r="BH120" s="58" t="s">
        <v>240</v>
      </c>
      <c r="BI120" s="58" t="s">
        <v>234</v>
      </c>
      <c r="BJ120" s="58" t="s">
        <v>234</v>
      </c>
      <c r="BK120" s="58" t="s">
        <v>234</v>
      </c>
      <c r="BL120" s="58" t="s">
        <v>225</v>
      </c>
      <c r="BM120" s="58" t="s">
        <v>529</v>
      </c>
      <c r="BN120" s="58" t="s">
        <v>529</v>
      </c>
      <c r="BO120" s="58" t="s">
        <v>529</v>
      </c>
      <c r="BP120" s="58" t="s">
        <v>366</v>
      </c>
      <c r="BQ120" s="58" t="s">
        <v>366</v>
      </c>
      <c r="BR120" s="58" t="s">
        <v>366</v>
      </c>
      <c r="BS120" s="58" t="s">
        <v>388</v>
      </c>
      <c r="BT120" s="58" t="s">
        <v>382</v>
      </c>
      <c r="BU120" s="58" t="s">
        <v>388</v>
      </c>
      <c r="BV120" s="58" t="s">
        <v>382</v>
      </c>
      <c r="BW120" s="58" t="s">
        <v>388</v>
      </c>
      <c r="BX120" s="58" t="s">
        <v>590</v>
      </c>
      <c r="BY120" s="59">
        <v>17</v>
      </c>
      <c r="BZ120" s="59">
        <v>96557</v>
      </c>
      <c r="CA120" s="59">
        <v>0</v>
      </c>
      <c r="CB120" s="59">
        <v>2</v>
      </c>
      <c r="CC120" s="59">
        <v>1</v>
      </c>
      <c r="CD120" s="58" t="s">
        <v>219</v>
      </c>
      <c r="CE120" s="65">
        <v>45084.5235532407</v>
      </c>
      <c r="CF120" s="57" t="s">
        <v>389</v>
      </c>
      <c r="CG120" s="72">
        <v>45084.5828636111</v>
      </c>
      <c r="CH120" s="73">
        <v>0.520590277777778</v>
      </c>
      <c r="CI120" s="57" t="s">
        <v>389</v>
      </c>
      <c r="CJ120" s="58" t="s">
        <v>390</v>
      </c>
      <c r="CK120" s="58" t="s">
        <v>234</v>
      </c>
      <c r="CL120" s="58" t="s">
        <v>234</v>
      </c>
      <c r="CM120" s="58" t="s">
        <v>225</v>
      </c>
      <c r="CN120" s="58" t="s">
        <v>225</v>
      </c>
      <c r="CO120" s="58" t="s">
        <v>366</v>
      </c>
      <c r="CP120" s="58" t="s">
        <v>225</v>
      </c>
      <c r="CQ120" s="58" t="s">
        <v>432</v>
      </c>
      <c r="CR120" s="58" t="s">
        <v>225</v>
      </c>
      <c r="CS120" s="58" t="s">
        <v>234</v>
      </c>
      <c r="CT120" s="58" t="s">
        <v>234</v>
      </c>
      <c r="CU120" s="58" t="s">
        <v>234</v>
      </c>
      <c r="CV120" s="58" t="s">
        <v>225</v>
      </c>
      <c r="CW120" s="58" t="s">
        <v>234</v>
      </c>
      <c r="CX120" s="58" t="s">
        <v>234</v>
      </c>
      <c r="CY120" s="58" t="s">
        <v>225</v>
      </c>
      <c r="CZ120" s="58" t="s">
        <v>234</v>
      </c>
      <c r="DA120" s="58" t="s">
        <v>234</v>
      </c>
      <c r="DB120" s="58" t="s">
        <v>225</v>
      </c>
      <c r="DC120" s="58" t="s">
        <v>234</v>
      </c>
      <c r="DD120" s="58" t="s">
        <v>234</v>
      </c>
      <c r="DE120" s="58" t="s">
        <v>234</v>
      </c>
      <c r="DF120" s="58" t="s">
        <v>234</v>
      </c>
      <c r="DG120" s="58" t="s">
        <v>225</v>
      </c>
      <c r="DH120" s="58" t="s">
        <v>234</v>
      </c>
      <c r="DI120" s="58" t="s">
        <v>225</v>
      </c>
      <c r="DJ120" s="58" t="s">
        <v>225</v>
      </c>
      <c r="DK120" s="58" t="s">
        <v>225</v>
      </c>
      <c r="DL120" s="58" t="s">
        <v>382</v>
      </c>
      <c r="DM120" s="58" t="s">
        <v>382</v>
      </c>
      <c r="DN120" s="58" t="s">
        <v>382</v>
      </c>
      <c r="DO120" s="72">
        <v>45084.5828636111</v>
      </c>
      <c r="DP120" s="72">
        <v>45084.5205971181</v>
      </c>
      <c r="DQ120" s="58" t="s">
        <v>1042</v>
      </c>
    </row>
    <row r="121" s="41" customFormat="1" spans="1:121">
      <c r="A121" s="43"/>
      <c r="B121" s="61" t="str">
        <f t="shared" ref="B121:BM121" si="4">IF(B119&lt;&gt;B120,"差異あり","")</f>
        <v/>
      </c>
      <c r="C121" s="61" t="str">
        <f t="shared" si="4"/>
        <v/>
      </c>
      <c r="D121" s="61" t="str">
        <f t="shared" si="4"/>
        <v/>
      </c>
      <c r="E121" s="61" t="str">
        <f t="shared" si="4"/>
        <v/>
      </c>
      <c r="F121" s="61" t="str">
        <f t="shared" si="4"/>
        <v/>
      </c>
      <c r="G121" s="61" t="str">
        <f t="shared" si="4"/>
        <v/>
      </c>
      <c r="H121" s="61" t="str">
        <f t="shared" si="4"/>
        <v/>
      </c>
      <c r="I121" s="61" t="str">
        <f t="shared" si="4"/>
        <v/>
      </c>
      <c r="J121" s="61" t="str">
        <f t="shared" si="4"/>
        <v/>
      </c>
      <c r="K121" s="61" t="str">
        <f t="shared" si="4"/>
        <v/>
      </c>
      <c r="L121" s="61" t="str">
        <f t="shared" si="4"/>
        <v/>
      </c>
      <c r="M121" s="61" t="str">
        <f t="shared" si="4"/>
        <v/>
      </c>
      <c r="N121" s="61" t="str">
        <f t="shared" si="4"/>
        <v/>
      </c>
      <c r="O121" s="61" t="str">
        <f t="shared" si="4"/>
        <v/>
      </c>
      <c r="P121" s="61" t="str">
        <f t="shared" si="4"/>
        <v/>
      </c>
      <c r="Q121" s="61" t="str">
        <f t="shared" si="4"/>
        <v/>
      </c>
      <c r="R121" s="61" t="str">
        <f t="shared" si="4"/>
        <v/>
      </c>
      <c r="S121" s="61" t="str">
        <f t="shared" si="4"/>
        <v/>
      </c>
      <c r="T121" s="61" t="str">
        <f t="shared" si="4"/>
        <v/>
      </c>
      <c r="U121" s="61" t="str">
        <f t="shared" si="4"/>
        <v/>
      </c>
      <c r="V121" s="61" t="str">
        <f t="shared" si="4"/>
        <v/>
      </c>
      <c r="W121" s="61" t="str">
        <f t="shared" si="4"/>
        <v/>
      </c>
      <c r="X121" s="61" t="str">
        <f t="shared" si="4"/>
        <v/>
      </c>
      <c r="Y121" s="61" t="str">
        <f t="shared" si="4"/>
        <v/>
      </c>
      <c r="Z121" s="61" t="str">
        <f t="shared" si="4"/>
        <v/>
      </c>
      <c r="AA121" s="61" t="str">
        <f t="shared" si="4"/>
        <v/>
      </c>
      <c r="AB121" s="61" t="str">
        <f t="shared" si="4"/>
        <v/>
      </c>
      <c r="AC121" s="61" t="str">
        <f t="shared" si="4"/>
        <v/>
      </c>
      <c r="AD121" s="61" t="str">
        <f t="shared" si="4"/>
        <v/>
      </c>
      <c r="AE121" s="61" t="str">
        <f t="shared" si="4"/>
        <v/>
      </c>
      <c r="AF121" s="61" t="str">
        <f t="shared" si="4"/>
        <v/>
      </c>
      <c r="AG121" s="61" t="str">
        <f t="shared" si="4"/>
        <v/>
      </c>
      <c r="AH121" s="61" t="str">
        <f t="shared" si="4"/>
        <v/>
      </c>
      <c r="AI121" s="61" t="str">
        <f t="shared" si="4"/>
        <v/>
      </c>
      <c r="AJ121" s="61" t="str">
        <f t="shared" si="4"/>
        <v/>
      </c>
      <c r="AK121" s="61" t="str">
        <f t="shared" si="4"/>
        <v/>
      </c>
      <c r="AL121" s="61" t="str">
        <f t="shared" si="4"/>
        <v/>
      </c>
      <c r="AM121" s="61" t="str">
        <f t="shared" si="4"/>
        <v/>
      </c>
      <c r="AN121" s="61" t="str">
        <f t="shared" si="4"/>
        <v/>
      </c>
      <c r="AO121" s="61" t="str">
        <f t="shared" si="4"/>
        <v/>
      </c>
      <c r="AP121" s="61" t="str">
        <f t="shared" si="4"/>
        <v/>
      </c>
      <c r="AQ121" s="61" t="str">
        <f t="shared" si="4"/>
        <v/>
      </c>
      <c r="AR121" s="61" t="str">
        <f t="shared" si="4"/>
        <v/>
      </c>
      <c r="AS121" s="61" t="str">
        <f t="shared" si="4"/>
        <v/>
      </c>
      <c r="AT121" s="61" t="str">
        <f t="shared" si="4"/>
        <v/>
      </c>
      <c r="AU121" s="61" t="str">
        <f t="shared" si="4"/>
        <v/>
      </c>
      <c r="AV121" s="61" t="str">
        <f t="shared" si="4"/>
        <v/>
      </c>
      <c r="AW121" s="61" t="str">
        <f t="shared" si="4"/>
        <v/>
      </c>
      <c r="AX121" s="61" t="str">
        <f t="shared" si="4"/>
        <v/>
      </c>
      <c r="AY121" s="61" t="str">
        <f t="shared" si="4"/>
        <v/>
      </c>
      <c r="AZ121" s="61" t="str">
        <f t="shared" si="4"/>
        <v/>
      </c>
      <c r="BA121" s="61" t="str">
        <f t="shared" si="4"/>
        <v/>
      </c>
      <c r="BB121" s="61" t="str">
        <f t="shared" si="4"/>
        <v/>
      </c>
      <c r="BC121" s="61" t="str">
        <f t="shared" si="4"/>
        <v/>
      </c>
      <c r="BD121" s="61" t="str">
        <f t="shared" si="4"/>
        <v/>
      </c>
      <c r="BE121" s="61" t="str">
        <f t="shared" si="4"/>
        <v/>
      </c>
      <c r="BF121" s="61" t="str">
        <f t="shared" si="4"/>
        <v/>
      </c>
      <c r="BG121" s="61" t="str">
        <f t="shared" si="4"/>
        <v/>
      </c>
      <c r="BH121" s="61" t="str">
        <f t="shared" si="4"/>
        <v/>
      </c>
      <c r="BI121" s="61" t="str">
        <f t="shared" si="4"/>
        <v/>
      </c>
      <c r="BJ121" s="61" t="str">
        <f t="shared" si="4"/>
        <v/>
      </c>
      <c r="BK121" s="61" t="str">
        <f t="shared" si="4"/>
        <v/>
      </c>
      <c r="BL121" s="61" t="str">
        <f t="shared" si="4"/>
        <v>差異あり</v>
      </c>
      <c r="BM121" s="61" t="str">
        <f t="shared" si="4"/>
        <v/>
      </c>
      <c r="BN121" s="61" t="str">
        <f t="shared" ref="BN121:DQ121" si="5">IF(BN119&lt;&gt;BN120,"差異あり","")</f>
        <v/>
      </c>
      <c r="BO121" s="61" t="str">
        <f t="shared" si="5"/>
        <v/>
      </c>
      <c r="BP121" s="61" t="str">
        <f t="shared" si="5"/>
        <v/>
      </c>
      <c r="BQ121" s="61" t="str">
        <f t="shared" si="5"/>
        <v/>
      </c>
      <c r="BR121" s="61" t="str">
        <f t="shared" si="5"/>
        <v/>
      </c>
      <c r="BS121" s="61" t="str">
        <f t="shared" si="5"/>
        <v/>
      </c>
      <c r="BT121" s="61" t="str">
        <f t="shared" si="5"/>
        <v/>
      </c>
      <c r="BU121" s="61" t="str">
        <f t="shared" si="5"/>
        <v/>
      </c>
      <c r="BV121" s="61" t="str">
        <f t="shared" si="5"/>
        <v/>
      </c>
      <c r="BW121" s="61" t="str">
        <f t="shared" si="5"/>
        <v/>
      </c>
      <c r="BX121" s="61" t="str">
        <f t="shared" si="5"/>
        <v/>
      </c>
      <c r="BY121" s="61" t="str">
        <f t="shared" si="5"/>
        <v/>
      </c>
      <c r="BZ121" s="61" t="str">
        <f t="shared" si="5"/>
        <v/>
      </c>
      <c r="CA121" s="61" t="str">
        <f t="shared" si="5"/>
        <v/>
      </c>
      <c r="CB121" s="61" t="str">
        <f t="shared" si="5"/>
        <v/>
      </c>
      <c r="CC121" s="61" t="str">
        <f t="shared" si="5"/>
        <v/>
      </c>
      <c r="CD121" s="61" t="str">
        <f t="shared" si="5"/>
        <v/>
      </c>
      <c r="CE121" s="61" t="str">
        <f t="shared" si="5"/>
        <v/>
      </c>
      <c r="CF121" s="61" t="str">
        <f t="shared" si="5"/>
        <v/>
      </c>
      <c r="CG121" s="61" t="str">
        <f t="shared" si="5"/>
        <v>差異あり</v>
      </c>
      <c r="CH121" s="61" t="str">
        <f t="shared" si="5"/>
        <v/>
      </c>
      <c r="CI121" s="61" t="str">
        <f t="shared" si="5"/>
        <v/>
      </c>
      <c r="CJ121" s="61" t="str">
        <f t="shared" si="5"/>
        <v/>
      </c>
      <c r="CK121" s="61" t="str">
        <f t="shared" si="5"/>
        <v/>
      </c>
      <c r="CL121" s="61" t="str">
        <f t="shared" si="5"/>
        <v/>
      </c>
      <c r="CM121" s="61" t="str">
        <f t="shared" si="5"/>
        <v/>
      </c>
      <c r="CN121" s="61" t="str">
        <f t="shared" si="5"/>
        <v/>
      </c>
      <c r="CO121" s="61" t="str">
        <f t="shared" si="5"/>
        <v/>
      </c>
      <c r="CP121" s="61" t="str">
        <f t="shared" si="5"/>
        <v/>
      </c>
      <c r="CQ121" s="61" t="str">
        <f t="shared" si="5"/>
        <v>差異あり</v>
      </c>
      <c r="CR121" s="61" t="str">
        <f t="shared" si="5"/>
        <v/>
      </c>
      <c r="CS121" s="61" t="str">
        <f t="shared" si="5"/>
        <v/>
      </c>
      <c r="CT121" s="61" t="str">
        <f t="shared" si="5"/>
        <v/>
      </c>
      <c r="CU121" s="61" t="str">
        <f t="shared" si="5"/>
        <v/>
      </c>
      <c r="CV121" s="61" t="str">
        <f t="shared" si="5"/>
        <v/>
      </c>
      <c r="CW121" s="61" t="str">
        <f t="shared" si="5"/>
        <v/>
      </c>
      <c r="CX121" s="61" t="str">
        <f t="shared" si="5"/>
        <v/>
      </c>
      <c r="CY121" s="61" t="str">
        <f t="shared" si="5"/>
        <v/>
      </c>
      <c r="CZ121" s="61" t="str">
        <f t="shared" si="5"/>
        <v/>
      </c>
      <c r="DA121" s="61" t="str">
        <f t="shared" si="5"/>
        <v/>
      </c>
      <c r="DB121" s="61" t="str">
        <f t="shared" si="5"/>
        <v/>
      </c>
      <c r="DC121" s="61" t="str">
        <f t="shared" si="5"/>
        <v/>
      </c>
      <c r="DD121" s="61" t="str">
        <f t="shared" si="5"/>
        <v/>
      </c>
      <c r="DE121" s="61" t="str">
        <f t="shared" si="5"/>
        <v/>
      </c>
      <c r="DF121" s="61" t="str">
        <f t="shared" si="5"/>
        <v/>
      </c>
      <c r="DG121" s="61" t="str">
        <f t="shared" si="5"/>
        <v/>
      </c>
      <c r="DH121" s="61" t="str">
        <f t="shared" si="5"/>
        <v/>
      </c>
      <c r="DI121" s="61" t="str">
        <f t="shared" si="5"/>
        <v/>
      </c>
      <c r="DJ121" s="61" t="str">
        <f t="shared" si="5"/>
        <v/>
      </c>
      <c r="DK121" s="61" t="str">
        <f t="shared" si="5"/>
        <v/>
      </c>
      <c r="DL121" s="61" t="str">
        <f t="shared" si="5"/>
        <v/>
      </c>
      <c r="DM121" s="61" t="str">
        <f t="shared" si="5"/>
        <v/>
      </c>
      <c r="DN121" s="61" t="str">
        <f t="shared" si="5"/>
        <v/>
      </c>
      <c r="DO121" s="61" t="str">
        <f t="shared" si="5"/>
        <v>差異あり</v>
      </c>
      <c r="DP121" s="61" t="str">
        <f t="shared" si="5"/>
        <v/>
      </c>
      <c r="DQ121" s="61" t="str">
        <f t="shared" si="5"/>
        <v/>
      </c>
    </row>
    <row r="122" s="41" customFormat="1" spans="1: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c r="BU122" s="43"/>
      <c r="BV122" s="43"/>
      <c r="BW122" s="43"/>
      <c r="BX122" s="43"/>
      <c r="BY122" s="43"/>
      <c r="BZ122" s="43"/>
      <c r="CA122" s="43"/>
      <c r="CB122" s="43"/>
      <c r="CC122" s="43"/>
      <c r="CD122" s="43"/>
      <c r="CE122" s="43"/>
      <c r="CF122" s="43"/>
      <c r="CG122" s="43"/>
      <c r="CH122" s="43"/>
      <c r="CI122" s="43"/>
      <c r="CJ122" s="43"/>
      <c r="CK122" s="43"/>
      <c r="CL122" s="43"/>
      <c r="CM122" s="43"/>
      <c r="CN122" s="43"/>
      <c r="CO122" s="43"/>
      <c r="CP122" s="43"/>
      <c r="CQ122" s="43"/>
      <c r="CR122" s="43"/>
      <c r="CS122" s="43"/>
      <c r="CT122" s="43"/>
      <c r="CU122" s="43"/>
      <c r="CV122" s="43"/>
      <c r="CW122" s="43"/>
      <c r="CX122" s="43"/>
      <c r="CY122" s="43"/>
      <c r="CZ122" s="43"/>
      <c r="DA122" s="43"/>
      <c r="DB122" s="43"/>
      <c r="DC122" s="43"/>
      <c r="DD122" s="43"/>
      <c r="DE122" s="43"/>
      <c r="DF122" s="43"/>
      <c r="DG122" s="43"/>
      <c r="DH122" s="43"/>
      <c r="DI122" s="43"/>
      <c r="DJ122" s="43"/>
      <c r="DK122" s="43"/>
      <c r="DL122" s="43"/>
      <c r="DM122" s="43"/>
      <c r="DN122" s="43"/>
      <c r="DO122" s="43"/>
      <c r="DP122" s="43"/>
      <c r="DQ122" s="43"/>
      <c r="DR122" s="43"/>
    </row>
    <row r="123" s="41" customFormat="1" spans="1:122">
      <c r="A123" s="43"/>
      <c r="B123" s="41" t="s">
        <v>439</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c r="BU123" s="43"/>
      <c r="BV123" s="43"/>
      <c r="BW123" s="43"/>
      <c r="BX123" s="43"/>
      <c r="BY123" s="43"/>
      <c r="BZ123" s="43"/>
      <c r="CA123" s="43"/>
      <c r="CB123" s="43"/>
      <c r="CC123" s="43"/>
      <c r="CD123" s="43"/>
      <c r="CE123" s="43"/>
      <c r="CF123" s="43"/>
      <c r="CG123" s="43"/>
      <c r="CH123" s="43"/>
      <c r="CI123" s="43"/>
      <c r="CJ123" s="43"/>
      <c r="CK123" s="43"/>
      <c r="CL123" s="43"/>
      <c r="CM123" s="43"/>
      <c r="CN123" s="43"/>
      <c r="CO123" s="43"/>
      <c r="CP123" s="43"/>
      <c r="CQ123" s="43"/>
      <c r="CR123" s="43"/>
      <c r="CS123" s="43"/>
      <c r="CT123" s="43"/>
      <c r="CU123" s="43"/>
      <c r="CV123" s="43"/>
      <c r="CW123" s="43"/>
      <c r="CX123" s="43"/>
      <c r="CY123" s="43"/>
      <c r="CZ123" s="43"/>
      <c r="DA123" s="43"/>
      <c r="DB123" s="43"/>
      <c r="DC123" s="43"/>
      <c r="DD123" s="43"/>
      <c r="DE123" s="43"/>
      <c r="DF123" s="43"/>
      <c r="DG123" s="43"/>
      <c r="DH123" s="43"/>
      <c r="DI123" s="43"/>
      <c r="DJ123" s="43"/>
      <c r="DK123" s="43"/>
      <c r="DL123" s="43"/>
      <c r="DM123" s="43"/>
      <c r="DN123" s="43"/>
      <c r="DO123" s="43"/>
      <c r="DP123" s="43"/>
      <c r="DQ123" s="43"/>
      <c r="DR123" s="43"/>
    </row>
    <row r="124" s="41" customFormat="1" ht="27" spans="1:121">
      <c r="A124" s="43"/>
      <c r="B124" s="60" t="s">
        <v>249</v>
      </c>
      <c r="C124" s="60" t="s">
        <v>250</v>
      </c>
      <c r="D124" s="60" t="s">
        <v>251</v>
      </c>
      <c r="E124" s="60" t="s">
        <v>252</v>
      </c>
      <c r="F124" s="60" t="s">
        <v>253</v>
      </c>
      <c r="G124" s="60" t="s">
        <v>156</v>
      </c>
      <c r="H124" s="60" t="s">
        <v>254</v>
      </c>
      <c r="I124" s="60" t="s">
        <v>255</v>
      </c>
      <c r="J124" s="60" t="s">
        <v>256</v>
      </c>
      <c r="K124" s="60" t="s">
        <v>257</v>
      </c>
      <c r="L124" s="60" t="s">
        <v>258</v>
      </c>
      <c r="M124" s="60" t="s">
        <v>259</v>
      </c>
      <c r="N124" s="60" t="s">
        <v>260</v>
      </c>
      <c r="O124" s="60" t="s">
        <v>261</v>
      </c>
      <c r="P124" s="60" t="s">
        <v>262</v>
      </c>
      <c r="Q124" s="60" t="s">
        <v>263</v>
      </c>
      <c r="R124" s="60" t="s">
        <v>264</v>
      </c>
      <c r="S124" s="60" t="s">
        <v>265</v>
      </c>
      <c r="T124" s="60" t="s">
        <v>266</v>
      </c>
      <c r="U124" s="60" t="s">
        <v>267</v>
      </c>
      <c r="V124" s="60" t="s">
        <v>268</v>
      </c>
      <c r="W124" s="60" t="s">
        <v>269</v>
      </c>
      <c r="X124" s="60" t="s">
        <v>270</v>
      </c>
      <c r="Y124" s="60" t="s">
        <v>271</v>
      </c>
      <c r="Z124" s="60" t="s">
        <v>272</v>
      </c>
      <c r="AA124" s="60" t="s">
        <v>273</v>
      </c>
      <c r="AB124" s="60" t="s">
        <v>274</v>
      </c>
      <c r="AC124" s="60" t="s">
        <v>275</v>
      </c>
      <c r="AD124" s="60" t="s">
        <v>276</v>
      </c>
      <c r="AE124" s="60" t="s">
        <v>277</v>
      </c>
      <c r="AF124" s="60" t="s">
        <v>278</v>
      </c>
      <c r="AG124" s="60" t="s">
        <v>279</v>
      </c>
      <c r="AH124" s="60" t="s">
        <v>159</v>
      </c>
      <c r="AI124" s="60" t="s">
        <v>280</v>
      </c>
      <c r="AJ124" s="60" t="s">
        <v>157</v>
      </c>
      <c r="AK124" s="60" t="s">
        <v>281</v>
      </c>
      <c r="AL124" s="60" t="s">
        <v>282</v>
      </c>
      <c r="AM124" s="60" t="s">
        <v>283</v>
      </c>
      <c r="AN124" s="60" t="s">
        <v>284</v>
      </c>
      <c r="AO124" s="60" t="s">
        <v>285</v>
      </c>
      <c r="AP124" s="60" t="s">
        <v>286</v>
      </c>
      <c r="AQ124" s="60" t="s">
        <v>287</v>
      </c>
      <c r="AR124" s="60" t="s">
        <v>288</v>
      </c>
      <c r="AS124" s="60" t="s">
        <v>289</v>
      </c>
      <c r="AT124" s="60" t="s">
        <v>290</v>
      </c>
      <c r="AU124" s="60" t="s">
        <v>291</v>
      </c>
      <c r="AV124" s="60" t="s">
        <v>292</v>
      </c>
      <c r="AW124" s="60" t="s">
        <v>293</v>
      </c>
      <c r="AX124" s="60" t="s">
        <v>294</v>
      </c>
      <c r="AY124" s="60" t="s">
        <v>295</v>
      </c>
      <c r="AZ124" s="60" t="s">
        <v>296</v>
      </c>
      <c r="BA124" s="60" t="s">
        <v>297</v>
      </c>
      <c r="BB124" s="60" t="s">
        <v>298</v>
      </c>
      <c r="BC124" s="60" t="s">
        <v>299</v>
      </c>
      <c r="BD124" s="60" t="s">
        <v>300</v>
      </c>
      <c r="BE124" s="60" t="s">
        <v>301</v>
      </c>
      <c r="BF124" s="60" t="s">
        <v>302</v>
      </c>
      <c r="BG124" s="60" t="s">
        <v>303</v>
      </c>
      <c r="BH124" s="60" t="s">
        <v>304</v>
      </c>
      <c r="BI124" s="60" t="s">
        <v>305</v>
      </c>
      <c r="BJ124" s="60" t="s">
        <v>306</v>
      </c>
      <c r="BK124" s="60" t="s">
        <v>307</v>
      </c>
      <c r="BL124" s="60" t="s">
        <v>308</v>
      </c>
      <c r="BM124" s="60" t="s">
        <v>309</v>
      </c>
      <c r="BN124" s="60" t="s">
        <v>310</v>
      </c>
      <c r="BO124" s="60" t="s">
        <v>311</v>
      </c>
      <c r="BP124" s="60" t="s">
        <v>312</v>
      </c>
      <c r="BQ124" s="60" t="s">
        <v>313</v>
      </c>
      <c r="BR124" s="60" t="s">
        <v>314</v>
      </c>
      <c r="BS124" s="60" t="s">
        <v>315</v>
      </c>
      <c r="BT124" s="60" t="s">
        <v>316</v>
      </c>
      <c r="BU124" s="60" t="s">
        <v>317</v>
      </c>
      <c r="BV124" s="60" t="s">
        <v>318</v>
      </c>
      <c r="BW124" s="60" t="s">
        <v>319</v>
      </c>
      <c r="BX124" s="60" t="s">
        <v>320</v>
      </c>
      <c r="BY124" s="60" t="s">
        <v>321</v>
      </c>
      <c r="BZ124" s="60" t="s">
        <v>322</v>
      </c>
      <c r="CA124" s="60" t="s">
        <v>323</v>
      </c>
      <c r="CB124" s="60" t="s">
        <v>324</v>
      </c>
      <c r="CC124" s="60" t="s">
        <v>325</v>
      </c>
      <c r="CD124" s="60" t="s">
        <v>326</v>
      </c>
      <c r="CE124" s="60" t="s">
        <v>327</v>
      </c>
      <c r="CF124" s="60" t="s">
        <v>328</v>
      </c>
      <c r="CG124" s="60" t="s">
        <v>329</v>
      </c>
      <c r="CH124" s="60" t="s">
        <v>330</v>
      </c>
      <c r="CI124" s="60" t="s">
        <v>331</v>
      </c>
      <c r="CJ124" s="60" t="s">
        <v>332</v>
      </c>
      <c r="CK124" s="60" t="s">
        <v>333</v>
      </c>
      <c r="CL124" s="60" t="s">
        <v>334</v>
      </c>
      <c r="CM124" s="60" t="s">
        <v>335</v>
      </c>
      <c r="CN124" s="60" t="s">
        <v>336</v>
      </c>
      <c r="CO124" s="60" t="s">
        <v>337</v>
      </c>
      <c r="CP124" s="60" t="s">
        <v>338</v>
      </c>
      <c r="CQ124" s="60" t="s">
        <v>339</v>
      </c>
      <c r="CR124" s="60" t="s">
        <v>340</v>
      </c>
      <c r="CS124" s="60" t="s">
        <v>341</v>
      </c>
      <c r="CT124" s="60" t="s">
        <v>342</v>
      </c>
      <c r="CU124" s="60" t="s">
        <v>343</v>
      </c>
      <c r="CV124" s="60" t="s">
        <v>344</v>
      </c>
      <c r="CW124" s="60" t="s">
        <v>345</v>
      </c>
      <c r="CX124" s="60" t="s">
        <v>346</v>
      </c>
      <c r="CY124" s="60" t="s">
        <v>347</v>
      </c>
      <c r="CZ124" s="60" t="s">
        <v>348</v>
      </c>
      <c r="DA124" s="60" t="s">
        <v>349</v>
      </c>
      <c r="DB124" s="60" t="s">
        <v>350</v>
      </c>
      <c r="DC124" s="60" t="s">
        <v>351</v>
      </c>
      <c r="DD124" s="60" t="s">
        <v>352</v>
      </c>
      <c r="DE124" s="60" t="s">
        <v>353</v>
      </c>
      <c r="DF124" s="60" t="s">
        <v>354</v>
      </c>
      <c r="DG124" s="60" t="s">
        <v>355</v>
      </c>
      <c r="DH124" s="60" t="s">
        <v>356</v>
      </c>
      <c r="DI124" s="60" t="s">
        <v>357</v>
      </c>
      <c r="DJ124" s="60" t="s">
        <v>358</v>
      </c>
      <c r="DK124" s="60" t="s">
        <v>359</v>
      </c>
      <c r="DL124" s="60" t="s">
        <v>360</v>
      </c>
      <c r="DM124" s="60" t="s">
        <v>361</v>
      </c>
      <c r="DN124" s="60" t="s">
        <v>362</v>
      </c>
      <c r="DO124" s="60" t="s">
        <v>208</v>
      </c>
      <c r="DP124" s="60" t="s">
        <v>363</v>
      </c>
      <c r="DQ124" s="60" t="s">
        <v>364</v>
      </c>
    </row>
    <row r="125" s="41" customFormat="1" spans="1:121">
      <c r="A125" s="43" t="s">
        <v>435</v>
      </c>
      <c r="B125" s="45">
        <v>44874</v>
      </c>
      <c r="C125" s="45">
        <v>44874</v>
      </c>
      <c r="D125" s="46" t="s">
        <v>1099</v>
      </c>
      <c r="E125" s="46" t="s">
        <v>366</v>
      </c>
      <c r="F125" s="46" t="s">
        <v>583</v>
      </c>
      <c r="G125" s="46" t="s">
        <v>241</v>
      </c>
      <c r="H125" s="47">
        <v>1</v>
      </c>
      <c r="I125" s="47">
        <v>0</v>
      </c>
      <c r="J125" s="46" t="s">
        <v>234</v>
      </c>
      <c r="K125" s="46" t="s">
        <v>369</v>
      </c>
      <c r="L125" s="46" t="s">
        <v>369</v>
      </c>
      <c r="M125" s="45">
        <v>44874</v>
      </c>
      <c r="N125" s="46" t="s">
        <v>1100</v>
      </c>
      <c r="O125" s="46" t="s">
        <v>366</v>
      </c>
      <c r="P125" s="47">
        <v>0</v>
      </c>
      <c r="Q125" s="46" t="s">
        <v>586</v>
      </c>
      <c r="R125" s="46" t="s">
        <v>372</v>
      </c>
      <c r="S125" s="47">
        <v>57</v>
      </c>
      <c r="T125" s="46" t="s">
        <v>1101</v>
      </c>
      <c r="U125" s="47">
        <v>2</v>
      </c>
      <c r="V125" s="46" t="s">
        <v>241</v>
      </c>
      <c r="W125" s="46" t="s">
        <v>374</v>
      </c>
      <c r="X125" s="46" t="s">
        <v>234</v>
      </c>
      <c r="Y125" s="46" t="s">
        <v>588</v>
      </c>
      <c r="Z125" s="46" t="s">
        <v>376</v>
      </c>
      <c r="AA125" s="46" t="s">
        <v>377</v>
      </c>
      <c r="AB125" s="46" t="s">
        <v>593</v>
      </c>
      <c r="AC125" s="47">
        <v>2217</v>
      </c>
      <c r="AD125" s="46" t="s">
        <v>594</v>
      </c>
      <c r="AE125" s="62">
        <v>44875.2553819444</v>
      </c>
      <c r="AF125" s="46" t="s">
        <v>410</v>
      </c>
      <c r="AG125" s="46" t="s">
        <v>381</v>
      </c>
      <c r="AH125" s="46" t="s">
        <v>212</v>
      </c>
      <c r="AI125" s="46" t="s">
        <v>213</v>
      </c>
      <c r="AJ125" s="46" t="s">
        <v>210</v>
      </c>
      <c r="AK125" s="46" t="s">
        <v>366</v>
      </c>
      <c r="AL125" s="46" t="s">
        <v>382</v>
      </c>
      <c r="AM125" s="46" t="s">
        <v>366</v>
      </c>
      <c r="AN125" s="46" t="s">
        <v>233</v>
      </c>
      <c r="AO125" s="46" t="s">
        <v>366</v>
      </c>
      <c r="AP125" s="46" t="s">
        <v>589</v>
      </c>
      <c r="AQ125" s="46" t="s">
        <v>379</v>
      </c>
      <c r="AR125" s="46" t="s">
        <v>411</v>
      </c>
      <c r="AS125" s="46" t="s">
        <v>366</v>
      </c>
      <c r="AT125" s="46" t="s">
        <v>366</v>
      </c>
      <c r="AU125" s="47">
        <v>0</v>
      </c>
      <c r="AV125" s="46" t="s">
        <v>366</v>
      </c>
      <c r="AW125" s="46" t="s">
        <v>366</v>
      </c>
      <c r="AX125" s="46" t="s">
        <v>366</v>
      </c>
      <c r="AY125" s="46" t="s">
        <v>1002</v>
      </c>
      <c r="AZ125" s="46" t="s">
        <v>989</v>
      </c>
      <c r="BA125" s="46" t="s">
        <v>990</v>
      </c>
      <c r="BB125" s="46" t="s">
        <v>388</v>
      </c>
      <c r="BC125" s="46" t="s">
        <v>382</v>
      </c>
      <c r="BD125" s="46" t="s">
        <v>991</v>
      </c>
      <c r="BE125" s="46" t="s">
        <v>382</v>
      </c>
      <c r="BF125" s="46" t="s">
        <v>387</v>
      </c>
      <c r="BG125" s="46" t="s">
        <v>387</v>
      </c>
      <c r="BH125" s="46" t="s">
        <v>240</v>
      </c>
      <c r="BI125" s="46" t="s">
        <v>234</v>
      </c>
      <c r="BJ125" s="46" t="s">
        <v>234</v>
      </c>
      <c r="BK125" s="46" t="s">
        <v>234</v>
      </c>
      <c r="BL125" s="46" t="s">
        <v>234</v>
      </c>
      <c r="BM125" s="46" t="s">
        <v>366</v>
      </c>
      <c r="BN125" s="46" t="s">
        <v>366</v>
      </c>
      <c r="BO125" s="46" t="s">
        <v>366</v>
      </c>
      <c r="BP125" s="46" t="s">
        <v>366</v>
      </c>
      <c r="BQ125" s="46" t="s">
        <v>366</v>
      </c>
      <c r="BR125" s="46" t="s">
        <v>366</v>
      </c>
      <c r="BS125" s="46" t="s">
        <v>388</v>
      </c>
      <c r="BT125" s="46" t="s">
        <v>382</v>
      </c>
      <c r="BU125" s="46" t="s">
        <v>388</v>
      </c>
      <c r="BV125" s="46" t="s">
        <v>382</v>
      </c>
      <c r="BW125" s="46" t="s">
        <v>388</v>
      </c>
      <c r="BX125" s="46" t="s">
        <v>590</v>
      </c>
      <c r="BY125" s="47">
        <v>17</v>
      </c>
      <c r="BZ125" s="47">
        <v>96557</v>
      </c>
      <c r="CA125" s="47">
        <v>0</v>
      </c>
      <c r="CB125" s="47">
        <v>2</v>
      </c>
      <c r="CC125" s="47">
        <v>2</v>
      </c>
      <c r="CD125" s="46" t="s">
        <v>219</v>
      </c>
      <c r="CE125" s="62">
        <v>45084.5235532407</v>
      </c>
      <c r="CF125" s="45" t="s">
        <v>389</v>
      </c>
      <c r="CG125" s="66">
        <v>45084.5205971644</v>
      </c>
      <c r="CH125" s="67">
        <v>0.520590277777778</v>
      </c>
      <c r="CI125" s="45" t="s">
        <v>389</v>
      </c>
      <c r="CJ125" s="46" t="s">
        <v>390</v>
      </c>
      <c r="CK125" s="46" t="s">
        <v>234</v>
      </c>
      <c r="CL125" s="46" t="s">
        <v>234</v>
      </c>
      <c r="CM125" s="46" t="s">
        <v>225</v>
      </c>
      <c r="CN125" s="46" t="s">
        <v>225</v>
      </c>
      <c r="CO125" s="46" t="s">
        <v>366</v>
      </c>
      <c r="CP125" s="46" t="s">
        <v>225</v>
      </c>
      <c r="CQ125" s="46" t="s">
        <v>391</v>
      </c>
      <c r="CR125" s="46" t="s">
        <v>225</v>
      </c>
      <c r="CS125" s="46" t="s">
        <v>234</v>
      </c>
      <c r="CT125" s="46" t="s">
        <v>234</v>
      </c>
      <c r="CU125" s="46" t="s">
        <v>234</v>
      </c>
      <c r="CV125" s="46" t="s">
        <v>225</v>
      </c>
      <c r="CW125" s="46" t="s">
        <v>234</v>
      </c>
      <c r="CX125" s="46" t="s">
        <v>234</v>
      </c>
      <c r="CY125" s="46" t="s">
        <v>234</v>
      </c>
      <c r="CZ125" s="46" t="s">
        <v>234</v>
      </c>
      <c r="DA125" s="46" t="s">
        <v>234</v>
      </c>
      <c r="DB125" s="46" t="s">
        <v>225</v>
      </c>
      <c r="DC125" s="46" t="s">
        <v>234</v>
      </c>
      <c r="DD125" s="46" t="s">
        <v>234</v>
      </c>
      <c r="DE125" s="46" t="s">
        <v>234</v>
      </c>
      <c r="DF125" s="46" t="s">
        <v>234</v>
      </c>
      <c r="DG125" s="46" t="s">
        <v>225</v>
      </c>
      <c r="DH125" s="46" t="s">
        <v>234</v>
      </c>
      <c r="DI125" s="46" t="s">
        <v>225</v>
      </c>
      <c r="DJ125" s="46" t="s">
        <v>225</v>
      </c>
      <c r="DK125" s="46" t="s">
        <v>225</v>
      </c>
      <c r="DL125" s="46" t="s">
        <v>382</v>
      </c>
      <c r="DM125" s="46" t="s">
        <v>382</v>
      </c>
      <c r="DN125" s="46" t="s">
        <v>382</v>
      </c>
      <c r="DO125" s="66">
        <v>45084.5205971644</v>
      </c>
      <c r="DP125" s="66">
        <v>45084.5205971644</v>
      </c>
      <c r="DQ125" s="46" t="s">
        <v>992</v>
      </c>
    </row>
    <row r="126" s="41" customFormat="1" spans="1:121">
      <c r="A126" s="43" t="s">
        <v>436</v>
      </c>
      <c r="B126" s="57">
        <v>44874</v>
      </c>
      <c r="C126" s="57">
        <v>44874</v>
      </c>
      <c r="D126" s="58" t="s">
        <v>1099</v>
      </c>
      <c r="E126" s="58" t="s">
        <v>366</v>
      </c>
      <c r="F126" s="58" t="s">
        <v>583</v>
      </c>
      <c r="G126" s="58" t="s">
        <v>241</v>
      </c>
      <c r="H126" s="59">
        <v>1</v>
      </c>
      <c r="I126" s="59">
        <v>0</v>
      </c>
      <c r="J126" s="58" t="s">
        <v>234</v>
      </c>
      <c r="K126" s="58" t="s">
        <v>369</v>
      </c>
      <c r="L126" s="58" t="s">
        <v>369</v>
      </c>
      <c r="M126" s="57">
        <v>44874</v>
      </c>
      <c r="N126" s="58" t="s">
        <v>1100</v>
      </c>
      <c r="O126" s="58" t="s">
        <v>366</v>
      </c>
      <c r="P126" s="59">
        <v>0</v>
      </c>
      <c r="Q126" s="58" t="s">
        <v>586</v>
      </c>
      <c r="R126" s="58" t="s">
        <v>372</v>
      </c>
      <c r="S126" s="59">
        <v>57</v>
      </c>
      <c r="T126" s="58" t="s">
        <v>1101</v>
      </c>
      <c r="U126" s="59">
        <v>2</v>
      </c>
      <c r="V126" s="58" t="s">
        <v>241</v>
      </c>
      <c r="W126" s="58" t="s">
        <v>374</v>
      </c>
      <c r="X126" s="58" t="s">
        <v>234</v>
      </c>
      <c r="Y126" s="58" t="s">
        <v>588</v>
      </c>
      <c r="Z126" s="58" t="s">
        <v>376</v>
      </c>
      <c r="AA126" s="58" t="s">
        <v>377</v>
      </c>
      <c r="AB126" s="58" t="s">
        <v>593</v>
      </c>
      <c r="AC126" s="59">
        <v>2217</v>
      </c>
      <c r="AD126" s="58" t="s">
        <v>594</v>
      </c>
      <c r="AE126" s="65">
        <v>44875.2553819444</v>
      </c>
      <c r="AF126" s="58" t="s">
        <v>410</v>
      </c>
      <c r="AG126" s="58" t="s">
        <v>381</v>
      </c>
      <c r="AH126" s="58" t="s">
        <v>212</v>
      </c>
      <c r="AI126" s="58" t="s">
        <v>213</v>
      </c>
      <c r="AJ126" s="58" t="s">
        <v>210</v>
      </c>
      <c r="AK126" s="58" t="s">
        <v>366</v>
      </c>
      <c r="AL126" s="58" t="s">
        <v>382</v>
      </c>
      <c r="AM126" s="58" t="s">
        <v>366</v>
      </c>
      <c r="AN126" s="58" t="s">
        <v>233</v>
      </c>
      <c r="AO126" s="58" t="s">
        <v>366</v>
      </c>
      <c r="AP126" s="58" t="s">
        <v>589</v>
      </c>
      <c r="AQ126" s="58" t="s">
        <v>379</v>
      </c>
      <c r="AR126" s="58" t="s">
        <v>411</v>
      </c>
      <c r="AS126" s="58" t="s">
        <v>366</v>
      </c>
      <c r="AT126" s="58" t="s">
        <v>366</v>
      </c>
      <c r="AU126" s="59">
        <v>0</v>
      </c>
      <c r="AV126" s="58" t="s">
        <v>366</v>
      </c>
      <c r="AW126" s="58" t="s">
        <v>366</v>
      </c>
      <c r="AX126" s="58" t="s">
        <v>366</v>
      </c>
      <c r="AY126" s="58" t="s">
        <v>1002</v>
      </c>
      <c r="AZ126" s="58" t="s">
        <v>989</v>
      </c>
      <c r="BA126" s="58" t="s">
        <v>990</v>
      </c>
      <c r="BB126" s="58" t="s">
        <v>388</v>
      </c>
      <c r="BC126" s="58" t="s">
        <v>382</v>
      </c>
      <c r="BD126" s="58" t="s">
        <v>991</v>
      </c>
      <c r="BE126" s="58" t="s">
        <v>382</v>
      </c>
      <c r="BF126" s="58" t="s">
        <v>387</v>
      </c>
      <c r="BG126" s="58" t="s">
        <v>387</v>
      </c>
      <c r="BH126" s="58" t="s">
        <v>240</v>
      </c>
      <c r="BI126" s="58" t="s">
        <v>234</v>
      </c>
      <c r="BJ126" s="58" t="s">
        <v>234</v>
      </c>
      <c r="BK126" s="58" t="s">
        <v>234</v>
      </c>
      <c r="BL126" s="58" t="s">
        <v>225</v>
      </c>
      <c r="BM126" s="58" t="s">
        <v>366</v>
      </c>
      <c r="BN126" s="58" t="s">
        <v>366</v>
      </c>
      <c r="BO126" s="58" t="s">
        <v>366</v>
      </c>
      <c r="BP126" s="58" t="s">
        <v>366</v>
      </c>
      <c r="BQ126" s="58" t="s">
        <v>366</v>
      </c>
      <c r="BR126" s="58" t="s">
        <v>366</v>
      </c>
      <c r="BS126" s="58" t="s">
        <v>388</v>
      </c>
      <c r="BT126" s="58" t="s">
        <v>382</v>
      </c>
      <c r="BU126" s="58" t="s">
        <v>388</v>
      </c>
      <c r="BV126" s="58" t="s">
        <v>382</v>
      </c>
      <c r="BW126" s="58" t="s">
        <v>388</v>
      </c>
      <c r="BX126" s="58" t="s">
        <v>590</v>
      </c>
      <c r="BY126" s="59">
        <v>17</v>
      </c>
      <c r="BZ126" s="59">
        <v>96557</v>
      </c>
      <c r="CA126" s="59">
        <v>0</v>
      </c>
      <c r="CB126" s="59">
        <v>2</v>
      </c>
      <c r="CC126" s="59">
        <v>2</v>
      </c>
      <c r="CD126" s="58" t="s">
        <v>219</v>
      </c>
      <c r="CE126" s="65">
        <v>45084.5235532407</v>
      </c>
      <c r="CF126" s="57" t="s">
        <v>389</v>
      </c>
      <c r="CG126" s="72">
        <v>45084.5828630671</v>
      </c>
      <c r="CH126" s="73">
        <v>0.520590277777778</v>
      </c>
      <c r="CI126" s="57" t="s">
        <v>389</v>
      </c>
      <c r="CJ126" s="58" t="s">
        <v>390</v>
      </c>
      <c r="CK126" s="58" t="s">
        <v>234</v>
      </c>
      <c r="CL126" s="58" t="s">
        <v>234</v>
      </c>
      <c r="CM126" s="58" t="s">
        <v>225</v>
      </c>
      <c r="CN126" s="58" t="s">
        <v>225</v>
      </c>
      <c r="CO126" s="58" t="s">
        <v>366</v>
      </c>
      <c r="CP126" s="58" t="s">
        <v>225</v>
      </c>
      <c r="CQ126" s="58" t="s">
        <v>432</v>
      </c>
      <c r="CR126" s="58" t="s">
        <v>225</v>
      </c>
      <c r="CS126" s="58" t="s">
        <v>234</v>
      </c>
      <c r="CT126" s="58" t="s">
        <v>234</v>
      </c>
      <c r="CU126" s="58" t="s">
        <v>234</v>
      </c>
      <c r="CV126" s="58" t="s">
        <v>225</v>
      </c>
      <c r="CW126" s="58" t="s">
        <v>234</v>
      </c>
      <c r="CX126" s="58" t="s">
        <v>234</v>
      </c>
      <c r="CY126" s="58" t="s">
        <v>234</v>
      </c>
      <c r="CZ126" s="58" t="s">
        <v>234</v>
      </c>
      <c r="DA126" s="58" t="s">
        <v>234</v>
      </c>
      <c r="DB126" s="58" t="s">
        <v>225</v>
      </c>
      <c r="DC126" s="58" t="s">
        <v>234</v>
      </c>
      <c r="DD126" s="58" t="s">
        <v>234</v>
      </c>
      <c r="DE126" s="58" t="s">
        <v>234</v>
      </c>
      <c r="DF126" s="58" t="s">
        <v>234</v>
      </c>
      <c r="DG126" s="58" t="s">
        <v>225</v>
      </c>
      <c r="DH126" s="58" t="s">
        <v>234</v>
      </c>
      <c r="DI126" s="58" t="s">
        <v>225</v>
      </c>
      <c r="DJ126" s="58" t="s">
        <v>225</v>
      </c>
      <c r="DK126" s="58" t="s">
        <v>225</v>
      </c>
      <c r="DL126" s="58" t="s">
        <v>382</v>
      </c>
      <c r="DM126" s="58" t="s">
        <v>382</v>
      </c>
      <c r="DN126" s="58" t="s">
        <v>382</v>
      </c>
      <c r="DO126" s="72">
        <v>45084.5828630671</v>
      </c>
      <c r="DP126" s="72">
        <v>45084.5205971644</v>
      </c>
      <c r="DQ126" s="58" t="s">
        <v>992</v>
      </c>
    </row>
    <row r="127" s="41" customFormat="1" spans="1:121">
      <c r="A127" s="43"/>
      <c r="B127" s="61" t="str">
        <f t="shared" ref="B127:BM127" si="6">IF(B125&lt;&gt;B126,"差異あり","")</f>
        <v/>
      </c>
      <c r="C127" s="61" t="str">
        <f t="shared" si="6"/>
        <v/>
      </c>
      <c r="D127" s="61" t="str">
        <f t="shared" si="6"/>
        <v/>
      </c>
      <c r="E127" s="61" t="str">
        <f t="shared" si="6"/>
        <v/>
      </c>
      <c r="F127" s="61" t="str">
        <f t="shared" si="6"/>
        <v/>
      </c>
      <c r="G127" s="61" t="str">
        <f t="shared" si="6"/>
        <v/>
      </c>
      <c r="H127" s="61" t="str">
        <f t="shared" si="6"/>
        <v/>
      </c>
      <c r="I127" s="61" t="str">
        <f t="shared" si="6"/>
        <v/>
      </c>
      <c r="J127" s="61" t="str">
        <f t="shared" si="6"/>
        <v/>
      </c>
      <c r="K127" s="61" t="str">
        <f t="shared" si="6"/>
        <v/>
      </c>
      <c r="L127" s="61" t="str">
        <f t="shared" si="6"/>
        <v/>
      </c>
      <c r="M127" s="61" t="str">
        <f t="shared" si="6"/>
        <v/>
      </c>
      <c r="N127" s="61" t="str">
        <f t="shared" si="6"/>
        <v/>
      </c>
      <c r="O127" s="61" t="str">
        <f t="shared" si="6"/>
        <v/>
      </c>
      <c r="P127" s="61" t="str">
        <f t="shared" si="6"/>
        <v/>
      </c>
      <c r="Q127" s="61" t="str">
        <f t="shared" si="6"/>
        <v/>
      </c>
      <c r="R127" s="61" t="str">
        <f t="shared" si="6"/>
        <v/>
      </c>
      <c r="S127" s="61" t="str">
        <f t="shared" si="6"/>
        <v/>
      </c>
      <c r="T127" s="61" t="str">
        <f t="shared" si="6"/>
        <v/>
      </c>
      <c r="U127" s="61" t="str">
        <f t="shared" si="6"/>
        <v/>
      </c>
      <c r="V127" s="61" t="str">
        <f t="shared" si="6"/>
        <v/>
      </c>
      <c r="W127" s="61" t="str">
        <f t="shared" si="6"/>
        <v/>
      </c>
      <c r="X127" s="61" t="str">
        <f t="shared" si="6"/>
        <v/>
      </c>
      <c r="Y127" s="61" t="str">
        <f t="shared" si="6"/>
        <v/>
      </c>
      <c r="Z127" s="61" t="str">
        <f t="shared" si="6"/>
        <v/>
      </c>
      <c r="AA127" s="61" t="str">
        <f t="shared" si="6"/>
        <v/>
      </c>
      <c r="AB127" s="61" t="str">
        <f t="shared" si="6"/>
        <v/>
      </c>
      <c r="AC127" s="61" t="str">
        <f t="shared" si="6"/>
        <v/>
      </c>
      <c r="AD127" s="61" t="str">
        <f t="shared" si="6"/>
        <v/>
      </c>
      <c r="AE127" s="61" t="str">
        <f t="shared" si="6"/>
        <v/>
      </c>
      <c r="AF127" s="61" t="str">
        <f t="shared" si="6"/>
        <v/>
      </c>
      <c r="AG127" s="61" t="str">
        <f t="shared" si="6"/>
        <v/>
      </c>
      <c r="AH127" s="61" t="str">
        <f t="shared" si="6"/>
        <v/>
      </c>
      <c r="AI127" s="61" t="str">
        <f t="shared" si="6"/>
        <v/>
      </c>
      <c r="AJ127" s="61" t="str">
        <f t="shared" si="6"/>
        <v/>
      </c>
      <c r="AK127" s="61" t="str">
        <f t="shared" si="6"/>
        <v/>
      </c>
      <c r="AL127" s="61" t="str">
        <f t="shared" si="6"/>
        <v/>
      </c>
      <c r="AM127" s="61" t="str">
        <f t="shared" si="6"/>
        <v/>
      </c>
      <c r="AN127" s="61" t="str">
        <f t="shared" si="6"/>
        <v/>
      </c>
      <c r="AO127" s="61" t="str">
        <f t="shared" si="6"/>
        <v/>
      </c>
      <c r="AP127" s="61" t="str">
        <f t="shared" si="6"/>
        <v/>
      </c>
      <c r="AQ127" s="61" t="str">
        <f t="shared" si="6"/>
        <v/>
      </c>
      <c r="AR127" s="61" t="str">
        <f t="shared" si="6"/>
        <v/>
      </c>
      <c r="AS127" s="61" t="str">
        <f t="shared" si="6"/>
        <v/>
      </c>
      <c r="AT127" s="61" t="str">
        <f t="shared" si="6"/>
        <v/>
      </c>
      <c r="AU127" s="61" t="str">
        <f t="shared" si="6"/>
        <v/>
      </c>
      <c r="AV127" s="61" t="str">
        <f t="shared" si="6"/>
        <v/>
      </c>
      <c r="AW127" s="61" t="str">
        <f t="shared" si="6"/>
        <v/>
      </c>
      <c r="AX127" s="61" t="str">
        <f t="shared" si="6"/>
        <v/>
      </c>
      <c r="AY127" s="61" t="str">
        <f t="shared" si="6"/>
        <v/>
      </c>
      <c r="AZ127" s="61" t="str">
        <f t="shared" si="6"/>
        <v/>
      </c>
      <c r="BA127" s="61" t="str">
        <f t="shared" si="6"/>
        <v/>
      </c>
      <c r="BB127" s="61" t="str">
        <f t="shared" si="6"/>
        <v/>
      </c>
      <c r="BC127" s="61" t="str">
        <f t="shared" si="6"/>
        <v/>
      </c>
      <c r="BD127" s="61" t="str">
        <f t="shared" si="6"/>
        <v/>
      </c>
      <c r="BE127" s="61" t="str">
        <f t="shared" si="6"/>
        <v/>
      </c>
      <c r="BF127" s="61" t="str">
        <f t="shared" si="6"/>
        <v/>
      </c>
      <c r="BG127" s="61" t="str">
        <f t="shared" si="6"/>
        <v/>
      </c>
      <c r="BH127" s="61" t="str">
        <f t="shared" si="6"/>
        <v/>
      </c>
      <c r="BI127" s="61" t="str">
        <f t="shared" si="6"/>
        <v/>
      </c>
      <c r="BJ127" s="61" t="str">
        <f t="shared" si="6"/>
        <v/>
      </c>
      <c r="BK127" s="61" t="str">
        <f t="shared" si="6"/>
        <v/>
      </c>
      <c r="BL127" s="61" t="str">
        <f t="shared" si="6"/>
        <v>差異あり</v>
      </c>
      <c r="BM127" s="61" t="str">
        <f t="shared" si="6"/>
        <v/>
      </c>
      <c r="BN127" s="61" t="str">
        <f t="shared" ref="BN127:DQ127" si="7">IF(BN125&lt;&gt;BN126,"差異あり","")</f>
        <v/>
      </c>
      <c r="BO127" s="61" t="str">
        <f t="shared" si="7"/>
        <v/>
      </c>
      <c r="BP127" s="61" t="str">
        <f t="shared" si="7"/>
        <v/>
      </c>
      <c r="BQ127" s="61" t="str">
        <f t="shared" si="7"/>
        <v/>
      </c>
      <c r="BR127" s="61" t="str">
        <f t="shared" si="7"/>
        <v/>
      </c>
      <c r="BS127" s="61" t="str">
        <f t="shared" si="7"/>
        <v/>
      </c>
      <c r="BT127" s="61" t="str">
        <f t="shared" si="7"/>
        <v/>
      </c>
      <c r="BU127" s="61" t="str">
        <f t="shared" si="7"/>
        <v/>
      </c>
      <c r="BV127" s="61" t="str">
        <f t="shared" si="7"/>
        <v/>
      </c>
      <c r="BW127" s="61" t="str">
        <f t="shared" si="7"/>
        <v/>
      </c>
      <c r="BX127" s="61" t="str">
        <f t="shared" si="7"/>
        <v/>
      </c>
      <c r="BY127" s="61" t="str">
        <f t="shared" si="7"/>
        <v/>
      </c>
      <c r="BZ127" s="61" t="str">
        <f t="shared" si="7"/>
        <v/>
      </c>
      <c r="CA127" s="61" t="str">
        <f t="shared" si="7"/>
        <v/>
      </c>
      <c r="CB127" s="61" t="str">
        <f t="shared" si="7"/>
        <v/>
      </c>
      <c r="CC127" s="61" t="str">
        <f t="shared" si="7"/>
        <v/>
      </c>
      <c r="CD127" s="61" t="str">
        <f t="shared" si="7"/>
        <v/>
      </c>
      <c r="CE127" s="61" t="str">
        <f t="shared" si="7"/>
        <v/>
      </c>
      <c r="CF127" s="61" t="str">
        <f t="shared" si="7"/>
        <v/>
      </c>
      <c r="CG127" s="61" t="str">
        <f t="shared" si="7"/>
        <v>差異あり</v>
      </c>
      <c r="CH127" s="61" t="str">
        <f t="shared" si="7"/>
        <v/>
      </c>
      <c r="CI127" s="61" t="str">
        <f t="shared" si="7"/>
        <v/>
      </c>
      <c r="CJ127" s="61" t="str">
        <f t="shared" si="7"/>
        <v/>
      </c>
      <c r="CK127" s="61" t="str">
        <f t="shared" si="7"/>
        <v/>
      </c>
      <c r="CL127" s="61" t="str">
        <f t="shared" si="7"/>
        <v/>
      </c>
      <c r="CM127" s="61" t="str">
        <f t="shared" si="7"/>
        <v/>
      </c>
      <c r="CN127" s="61" t="str">
        <f t="shared" si="7"/>
        <v/>
      </c>
      <c r="CO127" s="61" t="str">
        <f t="shared" si="7"/>
        <v/>
      </c>
      <c r="CP127" s="61" t="str">
        <f t="shared" si="7"/>
        <v/>
      </c>
      <c r="CQ127" s="61" t="str">
        <f t="shared" si="7"/>
        <v>差異あり</v>
      </c>
      <c r="CR127" s="61" t="str">
        <f t="shared" si="7"/>
        <v/>
      </c>
      <c r="CS127" s="61" t="str">
        <f t="shared" si="7"/>
        <v/>
      </c>
      <c r="CT127" s="61" t="str">
        <f t="shared" si="7"/>
        <v/>
      </c>
      <c r="CU127" s="61" t="str">
        <f t="shared" si="7"/>
        <v/>
      </c>
      <c r="CV127" s="61" t="str">
        <f t="shared" si="7"/>
        <v/>
      </c>
      <c r="CW127" s="61" t="str">
        <f t="shared" si="7"/>
        <v/>
      </c>
      <c r="CX127" s="61" t="str">
        <f t="shared" si="7"/>
        <v/>
      </c>
      <c r="CY127" s="61" t="str">
        <f t="shared" si="7"/>
        <v/>
      </c>
      <c r="CZ127" s="61" t="str">
        <f t="shared" si="7"/>
        <v/>
      </c>
      <c r="DA127" s="61" t="str">
        <f t="shared" si="7"/>
        <v/>
      </c>
      <c r="DB127" s="61" t="str">
        <f t="shared" si="7"/>
        <v/>
      </c>
      <c r="DC127" s="61" t="str">
        <f t="shared" si="7"/>
        <v/>
      </c>
      <c r="DD127" s="61" t="str">
        <f t="shared" si="7"/>
        <v/>
      </c>
      <c r="DE127" s="61" t="str">
        <f t="shared" si="7"/>
        <v/>
      </c>
      <c r="DF127" s="61" t="str">
        <f t="shared" si="7"/>
        <v/>
      </c>
      <c r="DG127" s="61" t="str">
        <f t="shared" si="7"/>
        <v/>
      </c>
      <c r="DH127" s="61" t="str">
        <f t="shared" si="7"/>
        <v/>
      </c>
      <c r="DI127" s="61" t="str">
        <f t="shared" si="7"/>
        <v/>
      </c>
      <c r="DJ127" s="61" t="str">
        <f t="shared" si="7"/>
        <v/>
      </c>
      <c r="DK127" s="61" t="str">
        <f t="shared" si="7"/>
        <v/>
      </c>
      <c r="DL127" s="61" t="str">
        <f t="shared" si="7"/>
        <v/>
      </c>
      <c r="DM127" s="61" t="str">
        <f t="shared" si="7"/>
        <v/>
      </c>
      <c r="DN127" s="61" t="str">
        <f t="shared" si="7"/>
        <v/>
      </c>
      <c r="DO127" s="61" t="str">
        <f t="shared" si="7"/>
        <v>差異あり</v>
      </c>
      <c r="DP127" s="61" t="str">
        <f t="shared" si="7"/>
        <v/>
      </c>
      <c r="DQ127" s="61" t="str">
        <f t="shared" si="7"/>
        <v/>
      </c>
    </row>
    <row r="128" s="41" customFormat="1" spans="1:122">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c r="BU128" s="43"/>
      <c r="BV128" s="43"/>
      <c r="BW128" s="43"/>
      <c r="BX128" s="43"/>
      <c r="BY128" s="43"/>
      <c r="BZ128" s="43"/>
      <c r="CA128" s="43"/>
      <c r="CB128" s="43"/>
      <c r="CC128" s="43"/>
      <c r="CD128" s="43"/>
      <c r="CE128" s="43"/>
      <c r="CF128" s="43"/>
      <c r="CG128" s="43"/>
      <c r="CH128" s="43"/>
      <c r="CI128" s="43"/>
      <c r="CJ128" s="43"/>
      <c r="CK128" s="43"/>
      <c r="CL128" s="43"/>
      <c r="CM128" s="43"/>
      <c r="CN128" s="43"/>
      <c r="CO128" s="43"/>
      <c r="CP128" s="43"/>
      <c r="CQ128" s="43"/>
      <c r="CR128" s="43"/>
      <c r="CS128" s="43"/>
      <c r="CT128" s="43"/>
      <c r="CU128" s="43"/>
      <c r="CV128" s="43"/>
      <c r="CW128" s="43"/>
      <c r="CX128" s="43"/>
      <c r="CY128" s="43"/>
      <c r="CZ128" s="43"/>
      <c r="DA128" s="43"/>
      <c r="DB128" s="43"/>
      <c r="DC128" s="43"/>
      <c r="DD128" s="43"/>
      <c r="DE128" s="43"/>
      <c r="DF128" s="43"/>
      <c r="DG128" s="43"/>
      <c r="DH128" s="43"/>
      <c r="DI128" s="43"/>
      <c r="DJ128" s="43"/>
      <c r="DK128" s="43"/>
      <c r="DL128" s="43"/>
      <c r="DM128" s="43"/>
      <c r="DN128" s="43"/>
      <c r="DO128" s="43"/>
      <c r="DP128" s="43"/>
      <c r="DQ128" s="43"/>
      <c r="DR128" s="43"/>
    </row>
    <row r="129" s="41" customFormat="1" ht="30.75" spans="1:122">
      <c r="A129" s="23" t="s">
        <v>1125</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41" customFormat="1" spans="1:122">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c r="BU130" s="43"/>
      <c r="BV130" s="43"/>
      <c r="BW130" s="43"/>
      <c r="BX130" s="43"/>
      <c r="BY130" s="43"/>
      <c r="BZ130" s="43"/>
      <c r="CA130" s="43"/>
      <c r="CB130" s="43"/>
      <c r="CC130" s="43"/>
      <c r="CD130" s="43"/>
      <c r="CE130" s="43"/>
      <c r="CF130" s="43"/>
      <c r="CG130" s="43"/>
      <c r="CH130" s="43"/>
      <c r="CI130" s="43"/>
      <c r="CJ130" s="43"/>
      <c r="CK130" s="43"/>
      <c r="CL130" s="43"/>
      <c r="CM130" s="43"/>
      <c r="CN130" s="43"/>
      <c r="CO130" s="43"/>
      <c r="CP130" s="43"/>
      <c r="CQ130" s="43"/>
      <c r="CR130" s="43"/>
      <c r="CS130" s="43"/>
      <c r="CT130" s="43"/>
      <c r="CU130" s="43"/>
      <c r="CV130" s="43"/>
      <c r="CW130" s="43"/>
      <c r="CX130" s="43"/>
      <c r="CY130" s="43"/>
      <c r="CZ130" s="43"/>
      <c r="DA130" s="43"/>
      <c r="DB130" s="43"/>
      <c r="DC130" s="43"/>
      <c r="DD130" s="43"/>
      <c r="DE130" s="43"/>
      <c r="DF130" s="43"/>
      <c r="DG130" s="43"/>
      <c r="DH130" s="43"/>
      <c r="DI130" s="43"/>
      <c r="DJ130" s="43"/>
      <c r="DK130" s="43"/>
      <c r="DL130" s="43"/>
      <c r="DM130" s="43"/>
      <c r="DN130" s="43"/>
      <c r="DO130" s="43"/>
      <c r="DP130" s="43"/>
      <c r="DQ130" s="43"/>
      <c r="DR130" s="43"/>
    </row>
    <row r="131" s="41" customFormat="1" spans="1:122">
      <c r="A131" s="43"/>
      <c r="B131" s="41" t="s">
        <v>434</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c r="BU131" s="43"/>
      <c r="BV131" s="43"/>
      <c r="BW131" s="43"/>
      <c r="BX131" s="43"/>
      <c r="BY131" s="43"/>
      <c r="BZ131" s="43"/>
      <c r="CA131" s="43"/>
      <c r="CB131" s="43"/>
      <c r="CC131" s="43"/>
      <c r="CD131" s="43"/>
      <c r="CE131" s="43"/>
      <c r="CF131" s="43"/>
      <c r="CG131" s="43"/>
      <c r="CH131" s="43"/>
      <c r="CI131" s="43"/>
      <c r="CJ131" s="43"/>
      <c r="CK131" s="43"/>
      <c r="CL131" s="43"/>
      <c r="CM131" s="43"/>
      <c r="CN131" s="43"/>
      <c r="CO131" s="43"/>
      <c r="CP131" s="43"/>
      <c r="CQ131" s="43"/>
      <c r="CR131" s="43"/>
      <c r="CS131" s="43"/>
      <c r="CT131" s="43"/>
      <c r="CU131" s="43"/>
      <c r="CV131" s="43"/>
      <c r="CW131" s="43"/>
      <c r="CX131" s="43"/>
      <c r="CY131" s="43"/>
      <c r="CZ131" s="43"/>
      <c r="DA131" s="43"/>
      <c r="DB131" s="43"/>
      <c r="DC131" s="43"/>
      <c r="DD131" s="43"/>
      <c r="DE131" s="43"/>
      <c r="DF131" s="43"/>
      <c r="DG131" s="43"/>
      <c r="DH131" s="43"/>
      <c r="DI131" s="43"/>
      <c r="DJ131" s="43"/>
      <c r="DK131" s="43"/>
      <c r="DL131" s="43"/>
      <c r="DM131" s="43"/>
      <c r="DN131" s="43"/>
      <c r="DO131" s="43"/>
      <c r="DP131" s="43"/>
      <c r="DQ131" s="43"/>
      <c r="DR131" s="43"/>
    </row>
    <row r="132" s="41" customFormat="1" ht="27" spans="1:122">
      <c r="A132" s="43"/>
      <c r="B132" s="60" t="s">
        <v>249</v>
      </c>
      <c r="C132" s="60" t="s">
        <v>250</v>
      </c>
      <c r="D132" s="60" t="s">
        <v>251</v>
      </c>
      <c r="E132" s="60" t="s">
        <v>252</v>
      </c>
      <c r="F132" s="60" t="s">
        <v>253</v>
      </c>
      <c r="G132" s="60" t="s">
        <v>156</v>
      </c>
      <c r="H132" s="60" t="s">
        <v>254</v>
      </c>
      <c r="I132" s="60" t="s">
        <v>255</v>
      </c>
      <c r="J132" s="60" t="s">
        <v>256</v>
      </c>
      <c r="K132" s="60" t="s">
        <v>257</v>
      </c>
      <c r="L132" s="60" t="s">
        <v>258</v>
      </c>
      <c r="M132" s="60" t="s">
        <v>259</v>
      </c>
      <c r="N132" s="60" t="s">
        <v>260</v>
      </c>
      <c r="O132" s="60" t="s">
        <v>261</v>
      </c>
      <c r="P132" s="60" t="s">
        <v>262</v>
      </c>
      <c r="Q132" s="60" t="s">
        <v>263</v>
      </c>
      <c r="R132" s="60" t="s">
        <v>264</v>
      </c>
      <c r="S132" s="60" t="s">
        <v>265</v>
      </c>
      <c r="T132" s="60" t="s">
        <v>266</v>
      </c>
      <c r="U132" s="60" t="s">
        <v>267</v>
      </c>
      <c r="V132" s="60" t="s">
        <v>268</v>
      </c>
      <c r="W132" s="60" t="s">
        <v>269</v>
      </c>
      <c r="X132" s="60" t="s">
        <v>270</v>
      </c>
      <c r="Y132" s="60" t="s">
        <v>271</v>
      </c>
      <c r="Z132" s="60" t="s">
        <v>272</v>
      </c>
      <c r="AA132" s="60" t="s">
        <v>273</v>
      </c>
      <c r="AB132" s="60" t="s">
        <v>274</v>
      </c>
      <c r="AC132" s="60" t="s">
        <v>275</v>
      </c>
      <c r="AD132" s="60" t="s">
        <v>276</v>
      </c>
      <c r="AE132" s="60" t="s">
        <v>277</v>
      </c>
      <c r="AF132" s="60" t="s">
        <v>278</v>
      </c>
      <c r="AG132" s="60" t="s">
        <v>279</v>
      </c>
      <c r="AH132" s="60" t="s">
        <v>159</v>
      </c>
      <c r="AI132" s="60" t="s">
        <v>280</v>
      </c>
      <c r="AJ132" s="60" t="s">
        <v>157</v>
      </c>
      <c r="AK132" s="60" t="s">
        <v>281</v>
      </c>
      <c r="AL132" s="60" t="s">
        <v>282</v>
      </c>
      <c r="AM132" s="60" t="s">
        <v>283</v>
      </c>
      <c r="AN132" s="60" t="s">
        <v>284</v>
      </c>
      <c r="AO132" s="60" t="s">
        <v>285</v>
      </c>
      <c r="AP132" s="60" t="s">
        <v>286</v>
      </c>
      <c r="AQ132" s="60" t="s">
        <v>287</v>
      </c>
      <c r="AR132" s="60" t="s">
        <v>288</v>
      </c>
      <c r="AS132" s="60" t="s">
        <v>289</v>
      </c>
      <c r="AT132" s="60" t="s">
        <v>290</v>
      </c>
      <c r="AU132" s="60" t="s">
        <v>291</v>
      </c>
      <c r="AV132" s="60" t="s">
        <v>292</v>
      </c>
      <c r="AW132" s="60" t="s">
        <v>293</v>
      </c>
      <c r="AX132" s="60" t="s">
        <v>294</v>
      </c>
      <c r="AY132" s="60" t="s">
        <v>295</v>
      </c>
      <c r="AZ132" s="60" t="s">
        <v>296</v>
      </c>
      <c r="BA132" s="60" t="s">
        <v>297</v>
      </c>
      <c r="BB132" s="60" t="s">
        <v>298</v>
      </c>
      <c r="BC132" s="60" t="s">
        <v>299</v>
      </c>
      <c r="BD132" s="60" t="s">
        <v>300</v>
      </c>
      <c r="BE132" s="60" t="s">
        <v>301</v>
      </c>
      <c r="BF132" s="60" t="s">
        <v>302</v>
      </c>
      <c r="BG132" s="60" t="s">
        <v>303</v>
      </c>
      <c r="BH132" s="60" t="s">
        <v>304</v>
      </c>
      <c r="BI132" s="60" t="s">
        <v>305</v>
      </c>
      <c r="BJ132" s="60" t="s">
        <v>306</v>
      </c>
      <c r="BK132" s="60" t="s">
        <v>307</v>
      </c>
      <c r="BL132" s="60" t="s">
        <v>308</v>
      </c>
      <c r="BM132" s="60" t="s">
        <v>309</v>
      </c>
      <c r="BN132" s="60" t="s">
        <v>310</v>
      </c>
      <c r="BO132" s="60" t="s">
        <v>311</v>
      </c>
      <c r="BP132" s="60" t="s">
        <v>312</v>
      </c>
      <c r="BQ132" s="60" t="s">
        <v>313</v>
      </c>
      <c r="BR132" s="60" t="s">
        <v>314</v>
      </c>
      <c r="BS132" s="60" t="s">
        <v>315</v>
      </c>
      <c r="BT132" s="60" t="s">
        <v>316</v>
      </c>
      <c r="BU132" s="60" t="s">
        <v>317</v>
      </c>
      <c r="BV132" s="60" t="s">
        <v>318</v>
      </c>
      <c r="BW132" s="60" t="s">
        <v>319</v>
      </c>
      <c r="BX132" s="60" t="s">
        <v>320</v>
      </c>
      <c r="BY132" s="60" t="s">
        <v>321</v>
      </c>
      <c r="BZ132" s="60" t="s">
        <v>322</v>
      </c>
      <c r="CA132" s="60" t="s">
        <v>323</v>
      </c>
      <c r="CB132" s="60" t="s">
        <v>324</v>
      </c>
      <c r="CC132" s="60" t="s">
        <v>325</v>
      </c>
      <c r="CD132" s="60" t="s">
        <v>326</v>
      </c>
      <c r="CE132" s="60" t="s">
        <v>327</v>
      </c>
      <c r="CF132" s="60" t="s">
        <v>328</v>
      </c>
      <c r="CG132" s="60" t="s">
        <v>329</v>
      </c>
      <c r="CH132" s="60" t="s">
        <v>330</v>
      </c>
      <c r="CI132" s="60" t="s">
        <v>331</v>
      </c>
      <c r="CJ132" s="60" t="s">
        <v>332</v>
      </c>
      <c r="CK132" s="60" t="s">
        <v>333</v>
      </c>
      <c r="CL132" s="60" t="s">
        <v>334</v>
      </c>
      <c r="CM132" s="60" t="s">
        <v>335</v>
      </c>
      <c r="CN132" s="60" t="s">
        <v>336</v>
      </c>
      <c r="CO132" s="60" t="s">
        <v>337</v>
      </c>
      <c r="CP132" s="60" t="s">
        <v>338</v>
      </c>
      <c r="CQ132" s="60" t="s">
        <v>339</v>
      </c>
      <c r="CR132" s="60" t="s">
        <v>340</v>
      </c>
      <c r="CS132" s="60" t="s">
        <v>341</v>
      </c>
      <c r="CT132" s="60" t="s">
        <v>342</v>
      </c>
      <c r="CU132" s="60" t="s">
        <v>343</v>
      </c>
      <c r="CV132" s="60" t="s">
        <v>344</v>
      </c>
      <c r="CW132" s="60" t="s">
        <v>345</v>
      </c>
      <c r="CX132" s="60" t="s">
        <v>346</v>
      </c>
      <c r="CY132" s="60" t="s">
        <v>347</v>
      </c>
      <c r="CZ132" s="60" t="s">
        <v>348</v>
      </c>
      <c r="DA132" s="60" t="s">
        <v>349</v>
      </c>
      <c r="DB132" s="60" t="s">
        <v>350</v>
      </c>
      <c r="DC132" s="60" t="s">
        <v>351</v>
      </c>
      <c r="DD132" s="60" t="s">
        <v>352</v>
      </c>
      <c r="DE132" s="60" t="s">
        <v>353</v>
      </c>
      <c r="DF132" s="60" t="s">
        <v>354</v>
      </c>
      <c r="DG132" s="60" t="s">
        <v>355</v>
      </c>
      <c r="DH132" s="60" t="s">
        <v>356</v>
      </c>
      <c r="DI132" s="60" t="s">
        <v>357</v>
      </c>
      <c r="DJ132" s="60" t="s">
        <v>358</v>
      </c>
      <c r="DK132" s="60" t="s">
        <v>359</v>
      </c>
      <c r="DL132" s="60" t="s">
        <v>360</v>
      </c>
      <c r="DM132" s="60" t="s">
        <v>361</v>
      </c>
      <c r="DN132" s="60" t="s">
        <v>362</v>
      </c>
      <c r="DO132" s="60" t="s">
        <v>208</v>
      </c>
      <c r="DP132" s="60" t="s">
        <v>363</v>
      </c>
      <c r="DQ132" s="60" t="s">
        <v>364</v>
      </c>
      <c r="DR132"/>
    </row>
    <row r="133" s="41" customFormat="1" spans="1:122">
      <c r="A133" s="43" t="s">
        <v>441</v>
      </c>
      <c r="B133" s="75">
        <v>44874</v>
      </c>
      <c r="C133" s="75">
        <v>44874</v>
      </c>
      <c r="D133" s="76" t="s">
        <v>1099</v>
      </c>
      <c r="E133" s="76" t="s">
        <v>366</v>
      </c>
      <c r="F133" s="76" t="s">
        <v>583</v>
      </c>
      <c r="G133" s="76" t="s">
        <v>584</v>
      </c>
      <c r="H133" s="77">
        <v>1</v>
      </c>
      <c r="I133" s="77">
        <v>0</v>
      </c>
      <c r="J133" s="76" t="s">
        <v>234</v>
      </c>
      <c r="K133" s="76" t="s">
        <v>369</v>
      </c>
      <c r="L133" s="76" t="s">
        <v>369</v>
      </c>
      <c r="M133" s="75">
        <v>44874</v>
      </c>
      <c r="N133" s="76" t="s">
        <v>1100</v>
      </c>
      <c r="O133" s="76" t="s">
        <v>366</v>
      </c>
      <c r="P133" s="77">
        <v>0</v>
      </c>
      <c r="Q133" s="76" t="s">
        <v>586</v>
      </c>
      <c r="R133" s="76" t="s">
        <v>372</v>
      </c>
      <c r="S133" s="77">
        <v>57</v>
      </c>
      <c r="T133" s="76" t="s">
        <v>1101</v>
      </c>
      <c r="U133" s="77">
        <v>2</v>
      </c>
      <c r="V133" s="76" t="s">
        <v>584</v>
      </c>
      <c r="W133" s="76" t="s">
        <v>374</v>
      </c>
      <c r="X133" s="76" t="s">
        <v>234</v>
      </c>
      <c r="Y133" s="76" t="s">
        <v>588</v>
      </c>
      <c r="Z133" s="76" t="s">
        <v>376</v>
      </c>
      <c r="AA133" s="76" t="s">
        <v>377</v>
      </c>
      <c r="AB133" s="76" t="s">
        <v>531</v>
      </c>
      <c r="AC133" s="77">
        <v>2217</v>
      </c>
      <c r="AD133" s="76" t="s">
        <v>379</v>
      </c>
      <c r="AE133" s="102">
        <v>44875.2553819444</v>
      </c>
      <c r="AF133" s="76" t="s">
        <v>403</v>
      </c>
      <c r="AG133" s="76" t="s">
        <v>381</v>
      </c>
      <c r="AH133" s="76" t="s">
        <v>212</v>
      </c>
      <c r="AI133" s="76" t="s">
        <v>213</v>
      </c>
      <c r="AJ133" s="76" t="s">
        <v>404</v>
      </c>
      <c r="AK133" s="76" t="s">
        <v>366</v>
      </c>
      <c r="AL133" s="76" t="s">
        <v>382</v>
      </c>
      <c r="AM133" s="76" t="s">
        <v>366</v>
      </c>
      <c r="AN133" s="76" t="s">
        <v>233</v>
      </c>
      <c r="AO133" s="76" t="s">
        <v>366</v>
      </c>
      <c r="AP133" s="76" t="s">
        <v>589</v>
      </c>
      <c r="AQ133" s="76" t="s">
        <v>379</v>
      </c>
      <c r="AR133" s="76" t="s">
        <v>383</v>
      </c>
      <c r="AS133" s="76" t="s">
        <v>366</v>
      </c>
      <c r="AT133" s="76" t="s">
        <v>366</v>
      </c>
      <c r="AU133" s="77">
        <v>0</v>
      </c>
      <c r="AV133" s="76" t="s">
        <v>366</v>
      </c>
      <c r="AW133" s="76" t="s">
        <v>366</v>
      </c>
      <c r="AX133" s="76" t="s">
        <v>366</v>
      </c>
      <c r="AY133" s="76" t="s">
        <v>1102</v>
      </c>
      <c r="AZ133" s="76" t="s">
        <v>1103</v>
      </c>
      <c r="BA133" s="76" t="s">
        <v>232</v>
      </c>
      <c r="BB133" s="76" t="s">
        <v>379</v>
      </c>
      <c r="BC133" s="76" t="s">
        <v>382</v>
      </c>
      <c r="BD133" s="76" t="s">
        <v>1104</v>
      </c>
      <c r="BE133" s="76" t="s">
        <v>382</v>
      </c>
      <c r="BF133" s="76" t="s">
        <v>387</v>
      </c>
      <c r="BG133" s="76" t="s">
        <v>387</v>
      </c>
      <c r="BH133" s="76" t="s">
        <v>240</v>
      </c>
      <c r="BI133" s="76" t="s">
        <v>234</v>
      </c>
      <c r="BJ133" s="76" t="s">
        <v>234</v>
      </c>
      <c r="BK133" s="76" t="s">
        <v>234</v>
      </c>
      <c r="BL133" s="76" t="s">
        <v>234</v>
      </c>
      <c r="BM133" s="76" t="s">
        <v>399</v>
      </c>
      <c r="BN133" s="76" t="s">
        <v>399</v>
      </c>
      <c r="BO133" s="76" t="s">
        <v>399</v>
      </c>
      <c r="BP133" s="76" t="s">
        <v>366</v>
      </c>
      <c r="BQ133" s="76" t="s">
        <v>366</v>
      </c>
      <c r="BR133" s="76" t="s">
        <v>366</v>
      </c>
      <c r="BS133" s="76" t="s">
        <v>388</v>
      </c>
      <c r="BT133" s="76" t="s">
        <v>382</v>
      </c>
      <c r="BU133" s="76" t="s">
        <v>388</v>
      </c>
      <c r="BV133" s="76" t="s">
        <v>382</v>
      </c>
      <c r="BW133" s="76" t="s">
        <v>388</v>
      </c>
      <c r="BX133" s="76" t="s">
        <v>590</v>
      </c>
      <c r="BY133" s="77">
        <v>1</v>
      </c>
      <c r="BZ133" s="77">
        <v>96557</v>
      </c>
      <c r="CA133" s="77">
        <v>0</v>
      </c>
      <c r="CB133" s="77">
        <v>2</v>
      </c>
      <c r="CC133" s="77">
        <v>13</v>
      </c>
      <c r="CD133" s="76" t="s">
        <v>977</v>
      </c>
      <c r="CE133" s="102">
        <v>45082.3916898148</v>
      </c>
      <c r="CF133" s="75" t="s">
        <v>389</v>
      </c>
      <c r="CG133" s="103">
        <v>45082.3894727431</v>
      </c>
      <c r="CH133" s="104">
        <v>0.389467592592593</v>
      </c>
      <c r="CI133" s="75" t="s">
        <v>389</v>
      </c>
      <c r="CJ133" s="76" t="s">
        <v>390</v>
      </c>
      <c r="CK133" s="76" t="s">
        <v>234</v>
      </c>
      <c r="CL133" s="76" t="s">
        <v>234</v>
      </c>
      <c r="CM133" s="76" t="s">
        <v>225</v>
      </c>
      <c r="CN133" s="76" t="s">
        <v>225</v>
      </c>
      <c r="CO133" s="76" t="s">
        <v>225</v>
      </c>
      <c r="CP133" s="76" t="s">
        <v>225</v>
      </c>
      <c r="CQ133" s="76" t="s">
        <v>978</v>
      </c>
      <c r="CR133" s="76" t="s">
        <v>225</v>
      </c>
      <c r="CS133" s="76" t="s">
        <v>225</v>
      </c>
      <c r="CT133" s="76" t="s">
        <v>225</v>
      </c>
      <c r="CU133" s="76" t="s">
        <v>234</v>
      </c>
      <c r="CV133" s="76" t="s">
        <v>225</v>
      </c>
      <c r="CW133" s="76" t="s">
        <v>234</v>
      </c>
      <c r="CX133" s="76" t="s">
        <v>234</v>
      </c>
      <c r="CY133" s="76" t="s">
        <v>225</v>
      </c>
      <c r="CZ133" s="76" t="s">
        <v>234</v>
      </c>
      <c r="DA133" s="76" t="s">
        <v>234</v>
      </c>
      <c r="DB133" s="76" t="s">
        <v>225</v>
      </c>
      <c r="DC133" s="76" t="s">
        <v>234</v>
      </c>
      <c r="DD133" s="76" t="s">
        <v>234</v>
      </c>
      <c r="DE133" s="76" t="s">
        <v>234</v>
      </c>
      <c r="DF133" s="76" t="s">
        <v>234</v>
      </c>
      <c r="DG133" s="76" t="s">
        <v>225</v>
      </c>
      <c r="DH133" s="76" t="s">
        <v>234</v>
      </c>
      <c r="DI133" s="76" t="s">
        <v>225</v>
      </c>
      <c r="DJ133" s="76" t="s">
        <v>225</v>
      </c>
      <c r="DK133" s="76" t="s">
        <v>225</v>
      </c>
      <c r="DL133" s="76" t="s">
        <v>382</v>
      </c>
      <c r="DM133" s="76" t="s">
        <v>382</v>
      </c>
      <c r="DN133" s="76" t="s">
        <v>382</v>
      </c>
      <c r="DO133" s="103">
        <v>45082.4012629977</v>
      </c>
      <c r="DP133" s="103">
        <v>45082.3894727431</v>
      </c>
      <c r="DQ133" s="76" t="s">
        <v>1105</v>
      </c>
      <c r="DR133"/>
    </row>
    <row r="134" s="41" customFormat="1" spans="1:122">
      <c r="A134" s="43" t="s">
        <v>442</v>
      </c>
      <c r="B134" s="45">
        <v>44874</v>
      </c>
      <c r="C134" s="45">
        <v>44874</v>
      </c>
      <c r="D134" s="46" t="s">
        <v>1099</v>
      </c>
      <c r="E134" s="46" t="s">
        <v>366</v>
      </c>
      <c r="F134" s="46" t="s">
        <v>583</v>
      </c>
      <c r="G134" s="46" t="s">
        <v>584</v>
      </c>
      <c r="H134" s="47">
        <v>1</v>
      </c>
      <c r="I134" s="47">
        <v>0</v>
      </c>
      <c r="J134" s="46" t="s">
        <v>234</v>
      </c>
      <c r="K134" s="46" t="s">
        <v>369</v>
      </c>
      <c r="L134" s="46" t="s">
        <v>369</v>
      </c>
      <c r="M134" s="45">
        <v>44874</v>
      </c>
      <c r="N134" s="46" t="s">
        <v>1100</v>
      </c>
      <c r="O134" s="46" t="s">
        <v>366</v>
      </c>
      <c r="P134" s="47">
        <v>0</v>
      </c>
      <c r="Q134" s="46" t="s">
        <v>586</v>
      </c>
      <c r="R134" s="46" t="s">
        <v>372</v>
      </c>
      <c r="S134" s="47">
        <v>57</v>
      </c>
      <c r="T134" s="46" t="s">
        <v>1101</v>
      </c>
      <c r="U134" s="47">
        <v>2</v>
      </c>
      <c r="V134" s="46" t="s">
        <v>584</v>
      </c>
      <c r="W134" s="46" t="s">
        <v>374</v>
      </c>
      <c r="X134" s="46" t="s">
        <v>234</v>
      </c>
      <c r="Y134" s="46" t="s">
        <v>588</v>
      </c>
      <c r="Z134" s="46" t="s">
        <v>376</v>
      </c>
      <c r="AA134" s="46" t="s">
        <v>377</v>
      </c>
      <c r="AB134" s="46" t="s">
        <v>531</v>
      </c>
      <c r="AC134" s="47">
        <v>2217</v>
      </c>
      <c r="AD134" s="46" t="s">
        <v>379</v>
      </c>
      <c r="AE134" s="62">
        <v>44875.2553819444</v>
      </c>
      <c r="AF134" s="46" t="s">
        <v>403</v>
      </c>
      <c r="AG134" s="46" t="s">
        <v>381</v>
      </c>
      <c r="AH134" s="46" t="s">
        <v>212</v>
      </c>
      <c r="AI134" s="46" t="s">
        <v>213</v>
      </c>
      <c r="AJ134" s="46" t="s">
        <v>404</v>
      </c>
      <c r="AK134" s="46" t="s">
        <v>366</v>
      </c>
      <c r="AL134" s="46" t="s">
        <v>382</v>
      </c>
      <c r="AM134" s="46" t="s">
        <v>366</v>
      </c>
      <c r="AN134" s="46" t="s">
        <v>233</v>
      </c>
      <c r="AO134" s="46" t="s">
        <v>366</v>
      </c>
      <c r="AP134" s="46" t="s">
        <v>589</v>
      </c>
      <c r="AQ134" s="46" t="s">
        <v>379</v>
      </c>
      <c r="AR134" s="46" t="s">
        <v>383</v>
      </c>
      <c r="AS134" s="46" t="s">
        <v>366</v>
      </c>
      <c r="AT134" s="46" t="s">
        <v>366</v>
      </c>
      <c r="AU134" s="47">
        <v>0</v>
      </c>
      <c r="AV134" s="46" t="s">
        <v>366</v>
      </c>
      <c r="AW134" s="46" t="s">
        <v>366</v>
      </c>
      <c r="AX134" s="46" t="s">
        <v>366</v>
      </c>
      <c r="AY134" s="46" t="s">
        <v>1102</v>
      </c>
      <c r="AZ134" s="46" t="s">
        <v>1103</v>
      </c>
      <c r="BA134" s="46" t="s">
        <v>232</v>
      </c>
      <c r="BB134" s="46" t="s">
        <v>379</v>
      </c>
      <c r="BC134" s="46" t="s">
        <v>382</v>
      </c>
      <c r="BD134" s="46" t="s">
        <v>1104</v>
      </c>
      <c r="BE134" s="46" t="s">
        <v>382</v>
      </c>
      <c r="BF134" s="46" t="s">
        <v>387</v>
      </c>
      <c r="BG134" s="46" t="s">
        <v>387</v>
      </c>
      <c r="BH134" s="46" t="s">
        <v>240</v>
      </c>
      <c r="BI134" s="46" t="s">
        <v>234</v>
      </c>
      <c r="BJ134" s="46" t="s">
        <v>234</v>
      </c>
      <c r="BK134" s="46" t="s">
        <v>234</v>
      </c>
      <c r="BL134" s="46" t="s">
        <v>234</v>
      </c>
      <c r="BM134" s="46" t="s">
        <v>399</v>
      </c>
      <c r="BN134" s="46" t="s">
        <v>399</v>
      </c>
      <c r="BO134" s="46" t="s">
        <v>399</v>
      </c>
      <c r="BP134" s="46" t="s">
        <v>366</v>
      </c>
      <c r="BQ134" s="46" t="s">
        <v>366</v>
      </c>
      <c r="BR134" s="46" t="s">
        <v>366</v>
      </c>
      <c r="BS134" s="46" t="s">
        <v>388</v>
      </c>
      <c r="BT134" s="46" t="s">
        <v>382</v>
      </c>
      <c r="BU134" s="46" t="s">
        <v>388</v>
      </c>
      <c r="BV134" s="46" t="s">
        <v>382</v>
      </c>
      <c r="BW134" s="46" t="s">
        <v>388</v>
      </c>
      <c r="BX134" s="46" t="s">
        <v>590</v>
      </c>
      <c r="BY134" s="47">
        <v>17</v>
      </c>
      <c r="BZ134" s="47">
        <v>96557</v>
      </c>
      <c r="CA134" s="47">
        <v>0</v>
      </c>
      <c r="CB134" s="47">
        <v>2</v>
      </c>
      <c r="CC134" s="47">
        <v>2</v>
      </c>
      <c r="CD134" s="46" t="s">
        <v>219</v>
      </c>
      <c r="CE134" s="62">
        <v>45084.5235532407</v>
      </c>
      <c r="CF134" s="45" t="s">
        <v>389</v>
      </c>
      <c r="CG134" s="66">
        <v>45084.5205971181</v>
      </c>
      <c r="CH134" s="67">
        <v>0.520590277777778</v>
      </c>
      <c r="CI134" s="45" t="s">
        <v>389</v>
      </c>
      <c r="CJ134" s="46" t="s">
        <v>390</v>
      </c>
      <c r="CK134" s="46" t="s">
        <v>234</v>
      </c>
      <c r="CL134" s="46" t="s">
        <v>234</v>
      </c>
      <c r="CM134" s="46" t="s">
        <v>225</v>
      </c>
      <c r="CN134" s="46" t="s">
        <v>225</v>
      </c>
      <c r="CO134" s="46" t="s">
        <v>366</v>
      </c>
      <c r="CP134" s="46" t="s">
        <v>225</v>
      </c>
      <c r="CQ134" s="46" t="s">
        <v>391</v>
      </c>
      <c r="CR134" s="46" t="s">
        <v>225</v>
      </c>
      <c r="CS134" s="46" t="s">
        <v>225</v>
      </c>
      <c r="CT134" s="46" t="s">
        <v>234</v>
      </c>
      <c r="CU134" s="46" t="s">
        <v>234</v>
      </c>
      <c r="CV134" s="46" t="s">
        <v>225</v>
      </c>
      <c r="CW134" s="46" t="s">
        <v>234</v>
      </c>
      <c r="CX134" s="46" t="s">
        <v>234</v>
      </c>
      <c r="CY134" s="46" t="s">
        <v>225</v>
      </c>
      <c r="CZ134" s="46" t="s">
        <v>234</v>
      </c>
      <c r="DA134" s="46" t="s">
        <v>234</v>
      </c>
      <c r="DB134" s="46" t="s">
        <v>225</v>
      </c>
      <c r="DC134" s="46" t="s">
        <v>234</v>
      </c>
      <c r="DD134" s="46" t="s">
        <v>234</v>
      </c>
      <c r="DE134" s="46" t="s">
        <v>234</v>
      </c>
      <c r="DF134" s="46" t="s">
        <v>234</v>
      </c>
      <c r="DG134" s="46" t="s">
        <v>225</v>
      </c>
      <c r="DH134" s="46" t="s">
        <v>234</v>
      </c>
      <c r="DI134" s="46" t="s">
        <v>225</v>
      </c>
      <c r="DJ134" s="46" t="s">
        <v>225</v>
      </c>
      <c r="DK134" s="46" t="s">
        <v>225</v>
      </c>
      <c r="DL134" s="46" t="s">
        <v>382</v>
      </c>
      <c r="DM134" s="46" t="s">
        <v>382</v>
      </c>
      <c r="DN134" s="46" t="s">
        <v>382</v>
      </c>
      <c r="DO134" s="66">
        <v>45084.5205971181</v>
      </c>
      <c r="DP134" s="66">
        <v>45084.5205971181</v>
      </c>
      <c r="DQ134" s="46" t="s">
        <v>1105</v>
      </c>
      <c r="DR134"/>
    </row>
    <row r="135" s="41" customFormat="1" spans="1:122">
      <c r="A135" s="43"/>
      <c r="B135" s="61" t="str">
        <f t="shared" ref="B135:BM135" si="8">IF(B133&lt;&gt;B134,"差異あり","")</f>
        <v/>
      </c>
      <c r="C135" s="61" t="str">
        <f t="shared" si="8"/>
        <v/>
      </c>
      <c r="D135" s="61" t="str">
        <f t="shared" si="8"/>
        <v/>
      </c>
      <c r="E135" s="61" t="str">
        <f t="shared" si="8"/>
        <v/>
      </c>
      <c r="F135" s="61" t="str">
        <f t="shared" si="8"/>
        <v/>
      </c>
      <c r="G135" s="61" t="str">
        <f t="shared" si="8"/>
        <v/>
      </c>
      <c r="H135" s="61" t="str">
        <f t="shared" si="8"/>
        <v/>
      </c>
      <c r="I135" s="61" t="str">
        <f t="shared" si="8"/>
        <v/>
      </c>
      <c r="J135" s="61" t="str">
        <f t="shared" si="8"/>
        <v/>
      </c>
      <c r="K135" s="61" t="str">
        <f t="shared" si="8"/>
        <v/>
      </c>
      <c r="L135" s="61" t="str">
        <f t="shared" si="8"/>
        <v/>
      </c>
      <c r="M135" s="61" t="str">
        <f t="shared" si="8"/>
        <v/>
      </c>
      <c r="N135" s="61" t="str">
        <f t="shared" si="8"/>
        <v/>
      </c>
      <c r="O135" s="61" t="str">
        <f t="shared" si="8"/>
        <v/>
      </c>
      <c r="P135" s="61" t="str">
        <f t="shared" si="8"/>
        <v/>
      </c>
      <c r="Q135" s="61" t="str">
        <f t="shared" si="8"/>
        <v/>
      </c>
      <c r="R135" s="61" t="str">
        <f t="shared" si="8"/>
        <v/>
      </c>
      <c r="S135" s="61" t="str">
        <f t="shared" si="8"/>
        <v/>
      </c>
      <c r="T135" s="61" t="str">
        <f t="shared" si="8"/>
        <v/>
      </c>
      <c r="U135" s="61" t="str">
        <f t="shared" si="8"/>
        <v/>
      </c>
      <c r="V135" s="61" t="str">
        <f t="shared" si="8"/>
        <v/>
      </c>
      <c r="W135" s="61" t="str">
        <f t="shared" si="8"/>
        <v/>
      </c>
      <c r="X135" s="61" t="str">
        <f t="shared" si="8"/>
        <v/>
      </c>
      <c r="Y135" s="61" t="str">
        <f t="shared" si="8"/>
        <v/>
      </c>
      <c r="Z135" s="61" t="str">
        <f t="shared" si="8"/>
        <v/>
      </c>
      <c r="AA135" s="61" t="str">
        <f t="shared" si="8"/>
        <v/>
      </c>
      <c r="AB135" s="61" t="str">
        <f t="shared" si="8"/>
        <v/>
      </c>
      <c r="AC135" s="61" t="str">
        <f t="shared" si="8"/>
        <v/>
      </c>
      <c r="AD135" s="61" t="str">
        <f t="shared" si="8"/>
        <v/>
      </c>
      <c r="AE135" s="61" t="str">
        <f t="shared" si="8"/>
        <v/>
      </c>
      <c r="AF135" s="61" t="str">
        <f t="shared" si="8"/>
        <v/>
      </c>
      <c r="AG135" s="61" t="str">
        <f t="shared" si="8"/>
        <v/>
      </c>
      <c r="AH135" s="61" t="str">
        <f t="shared" si="8"/>
        <v/>
      </c>
      <c r="AI135" s="61" t="str">
        <f t="shared" si="8"/>
        <v/>
      </c>
      <c r="AJ135" s="61" t="str">
        <f t="shared" si="8"/>
        <v/>
      </c>
      <c r="AK135" s="61" t="str">
        <f t="shared" si="8"/>
        <v/>
      </c>
      <c r="AL135" s="61" t="str">
        <f t="shared" si="8"/>
        <v/>
      </c>
      <c r="AM135" s="61" t="str">
        <f t="shared" si="8"/>
        <v/>
      </c>
      <c r="AN135" s="61" t="str">
        <f t="shared" si="8"/>
        <v/>
      </c>
      <c r="AO135" s="61" t="str">
        <f t="shared" si="8"/>
        <v/>
      </c>
      <c r="AP135" s="61" t="str">
        <f t="shared" si="8"/>
        <v/>
      </c>
      <c r="AQ135" s="61" t="str">
        <f t="shared" si="8"/>
        <v/>
      </c>
      <c r="AR135" s="61" t="str">
        <f t="shared" si="8"/>
        <v/>
      </c>
      <c r="AS135" s="61" t="str">
        <f t="shared" si="8"/>
        <v/>
      </c>
      <c r="AT135" s="61" t="str">
        <f t="shared" si="8"/>
        <v/>
      </c>
      <c r="AU135" s="61" t="str">
        <f t="shared" si="8"/>
        <v/>
      </c>
      <c r="AV135" s="61" t="str">
        <f t="shared" si="8"/>
        <v/>
      </c>
      <c r="AW135" s="61" t="str">
        <f t="shared" si="8"/>
        <v/>
      </c>
      <c r="AX135" s="61" t="str">
        <f t="shared" si="8"/>
        <v/>
      </c>
      <c r="AY135" s="61" t="str">
        <f t="shared" si="8"/>
        <v/>
      </c>
      <c r="AZ135" s="61" t="str">
        <f t="shared" si="8"/>
        <v/>
      </c>
      <c r="BA135" s="61" t="str">
        <f t="shared" si="8"/>
        <v/>
      </c>
      <c r="BB135" s="61" t="str">
        <f t="shared" si="8"/>
        <v/>
      </c>
      <c r="BC135" s="61" t="str">
        <f t="shared" si="8"/>
        <v/>
      </c>
      <c r="BD135" s="61" t="str">
        <f t="shared" si="8"/>
        <v/>
      </c>
      <c r="BE135" s="61" t="str">
        <f t="shared" si="8"/>
        <v/>
      </c>
      <c r="BF135" s="61" t="str">
        <f t="shared" si="8"/>
        <v/>
      </c>
      <c r="BG135" s="61" t="str">
        <f t="shared" si="8"/>
        <v/>
      </c>
      <c r="BH135" s="61" t="str">
        <f t="shared" si="8"/>
        <v/>
      </c>
      <c r="BI135" s="61" t="str">
        <f t="shared" si="8"/>
        <v/>
      </c>
      <c r="BJ135" s="61" t="str">
        <f t="shared" si="8"/>
        <v/>
      </c>
      <c r="BK135" s="61" t="str">
        <f t="shared" si="8"/>
        <v/>
      </c>
      <c r="BL135" s="61" t="str">
        <f t="shared" si="8"/>
        <v/>
      </c>
      <c r="BM135" s="61" t="str">
        <f t="shared" si="8"/>
        <v/>
      </c>
      <c r="BN135" s="61" t="str">
        <f t="shared" ref="BN135:DQ135" si="9">IF(BN133&lt;&gt;BN134,"差異あり","")</f>
        <v/>
      </c>
      <c r="BO135" s="61" t="str">
        <f t="shared" si="9"/>
        <v/>
      </c>
      <c r="BP135" s="61" t="str">
        <f t="shared" si="9"/>
        <v/>
      </c>
      <c r="BQ135" s="61" t="str">
        <f t="shared" si="9"/>
        <v/>
      </c>
      <c r="BR135" s="61" t="str">
        <f t="shared" si="9"/>
        <v/>
      </c>
      <c r="BS135" s="61" t="str">
        <f t="shared" si="9"/>
        <v/>
      </c>
      <c r="BT135" s="61" t="str">
        <f t="shared" si="9"/>
        <v/>
      </c>
      <c r="BU135" s="61" t="str">
        <f t="shared" si="9"/>
        <v/>
      </c>
      <c r="BV135" s="61" t="str">
        <f t="shared" si="9"/>
        <v/>
      </c>
      <c r="BW135" s="61" t="str">
        <f t="shared" si="9"/>
        <v/>
      </c>
      <c r="BX135" s="61" t="str">
        <f t="shared" si="9"/>
        <v/>
      </c>
      <c r="BY135" s="61" t="str">
        <f t="shared" si="9"/>
        <v>差異あり</v>
      </c>
      <c r="BZ135" s="61" t="str">
        <f t="shared" si="9"/>
        <v/>
      </c>
      <c r="CA135" s="61" t="str">
        <f t="shared" si="9"/>
        <v/>
      </c>
      <c r="CB135" s="61" t="str">
        <f t="shared" si="9"/>
        <v/>
      </c>
      <c r="CC135" s="61" t="str">
        <f t="shared" si="9"/>
        <v>差異あり</v>
      </c>
      <c r="CD135" s="61" t="str">
        <f t="shared" si="9"/>
        <v>差異あり</v>
      </c>
      <c r="CE135" s="61" t="str">
        <f t="shared" si="9"/>
        <v>差異あり</v>
      </c>
      <c r="CF135" s="61" t="str">
        <f t="shared" si="9"/>
        <v/>
      </c>
      <c r="CG135" s="61" t="str">
        <f t="shared" si="9"/>
        <v>差異あり</v>
      </c>
      <c r="CH135" s="61" t="str">
        <f t="shared" si="9"/>
        <v>差異あり</v>
      </c>
      <c r="CI135" s="61" t="str">
        <f t="shared" si="9"/>
        <v/>
      </c>
      <c r="CJ135" s="61" t="str">
        <f t="shared" si="9"/>
        <v/>
      </c>
      <c r="CK135" s="61" t="str">
        <f t="shared" si="9"/>
        <v/>
      </c>
      <c r="CL135" s="61" t="str">
        <f t="shared" si="9"/>
        <v/>
      </c>
      <c r="CM135" s="61" t="str">
        <f t="shared" si="9"/>
        <v/>
      </c>
      <c r="CN135" s="61" t="str">
        <f t="shared" si="9"/>
        <v/>
      </c>
      <c r="CO135" s="61" t="str">
        <f t="shared" si="9"/>
        <v>差異あり</v>
      </c>
      <c r="CP135" s="61" t="str">
        <f t="shared" si="9"/>
        <v/>
      </c>
      <c r="CQ135" s="61" t="str">
        <f t="shared" si="9"/>
        <v>差異あり</v>
      </c>
      <c r="CR135" s="61" t="str">
        <f t="shared" si="9"/>
        <v/>
      </c>
      <c r="CS135" s="61" t="str">
        <f t="shared" si="9"/>
        <v/>
      </c>
      <c r="CT135" s="61" t="str">
        <f t="shared" si="9"/>
        <v>差異あり</v>
      </c>
      <c r="CU135" s="61" t="str">
        <f t="shared" si="9"/>
        <v/>
      </c>
      <c r="CV135" s="61" t="str">
        <f t="shared" si="9"/>
        <v/>
      </c>
      <c r="CW135" s="61" t="str">
        <f t="shared" si="9"/>
        <v/>
      </c>
      <c r="CX135" s="61" t="str">
        <f t="shared" si="9"/>
        <v/>
      </c>
      <c r="CY135" s="61" t="str">
        <f t="shared" si="9"/>
        <v/>
      </c>
      <c r="CZ135" s="61" t="str">
        <f t="shared" si="9"/>
        <v/>
      </c>
      <c r="DA135" s="61" t="str">
        <f t="shared" si="9"/>
        <v/>
      </c>
      <c r="DB135" s="61" t="str">
        <f t="shared" si="9"/>
        <v/>
      </c>
      <c r="DC135" s="61" t="str">
        <f t="shared" si="9"/>
        <v/>
      </c>
      <c r="DD135" s="61" t="str">
        <f t="shared" si="9"/>
        <v/>
      </c>
      <c r="DE135" s="61" t="str">
        <f t="shared" si="9"/>
        <v/>
      </c>
      <c r="DF135" s="61" t="str">
        <f t="shared" si="9"/>
        <v/>
      </c>
      <c r="DG135" s="61" t="str">
        <f t="shared" si="9"/>
        <v/>
      </c>
      <c r="DH135" s="61" t="str">
        <f t="shared" si="9"/>
        <v/>
      </c>
      <c r="DI135" s="61" t="str">
        <f t="shared" si="9"/>
        <v/>
      </c>
      <c r="DJ135" s="61" t="str">
        <f t="shared" si="9"/>
        <v/>
      </c>
      <c r="DK135" s="61" t="str">
        <f t="shared" si="9"/>
        <v/>
      </c>
      <c r="DL135" s="61" t="str">
        <f t="shared" si="9"/>
        <v/>
      </c>
      <c r="DM135" s="61" t="str">
        <f t="shared" si="9"/>
        <v/>
      </c>
      <c r="DN135" s="61" t="str">
        <f t="shared" si="9"/>
        <v/>
      </c>
      <c r="DO135" s="61" t="str">
        <f t="shared" si="9"/>
        <v>差異あり</v>
      </c>
      <c r="DP135" s="61" t="str">
        <f t="shared" si="9"/>
        <v>差異あり</v>
      </c>
      <c r="DQ135" s="61" t="str">
        <f t="shared" si="9"/>
        <v/>
      </c>
      <c r="DR135" s="43"/>
    </row>
    <row r="136" s="41" customFormat="1" spans="1:122">
      <c r="A136" s="43"/>
      <c r="DR136" s="43"/>
    </row>
    <row r="137" s="41" customFormat="1" spans="1:122">
      <c r="A137" s="43"/>
      <c r="B137" s="43" t="s">
        <v>437</v>
      </c>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c r="BU137" s="43"/>
      <c r="BV137" s="43"/>
      <c r="BW137" s="43"/>
      <c r="BX137" s="43"/>
      <c r="BY137" s="43"/>
      <c r="BZ137" s="43"/>
      <c r="CA137" s="43"/>
      <c r="CB137" s="43"/>
      <c r="CC137" s="43"/>
      <c r="CD137" s="43"/>
      <c r="CE137" s="43"/>
      <c r="CF137" s="43"/>
      <c r="CG137" s="43"/>
      <c r="CH137" s="43"/>
      <c r="CI137" s="43"/>
      <c r="CJ137" s="43"/>
      <c r="CK137" s="43"/>
      <c r="CL137" s="43"/>
      <c r="CM137" s="43"/>
      <c r="CN137" s="43"/>
      <c r="CO137" s="43"/>
      <c r="CP137" s="43"/>
      <c r="CQ137" s="43"/>
      <c r="CR137" s="43"/>
      <c r="CS137" s="43"/>
      <c r="CT137" s="43"/>
      <c r="CU137" s="43"/>
      <c r="CV137" s="43"/>
      <c r="CW137" s="43"/>
      <c r="CX137" s="43"/>
      <c r="CY137" s="43"/>
      <c r="CZ137" s="43"/>
      <c r="DA137" s="43"/>
      <c r="DB137" s="43"/>
      <c r="DC137" s="43"/>
      <c r="DD137" s="43"/>
      <c r="DE137" s="43"/>
      <c r="DF137" s="43"/>
      <c r="DG137" s="43"/>
      <c r="DH137" s="43"/>
      <c r="DI137" s="43"/>
      <c r="DJ137" s="43"/>
      <c r="DK137" s="43"/>
      <c r="DL137" s="43"/>
      <c r="DM137" s="43"/>
      <c r="DN137" s="43"/>
      <c r="DO137" s="43"/>
      <c r="DP137" s="43"/>
      <c r="DQ137" s="43"/>
      <c r="DR137" s="43"/>
    </row>
    <row r="138" s="41" customFormat="1" ht="27" spans="1:122">
      <c r="A138" s="43"/>
      <c r="B138" s="60" t="s">
        <v>249</v>
      </c>
      <c r="C138" s="60" t="s">
        <v>250</v>
      </c>
      <c r="D138" s="60" t="s">
        <v>251</v>
      </c>
      <c r="E138" s="60" t="s">
        <v>252</v>
      </c>
      <c r="F138" s="60" t="s">
        <v>253</v>
      </c>
      <c r="G138" s="60" t="s">
        <v>156</v>
      </c>
      <c r="H138" s="60" t="s">
        <v>254</v>
      </c>
      <c r="I138" s="60" t="s">
        <v>255</v>
      </c>
      <c r="J138" s="60" t="s">
        <v>256</v>
      </c>
      <c r="K138" s="60" t="s">
        <v>257</v>
      </c>
      <c r="L138" s="60" t="s">
        <v>258</v>
      </c>
      <c r="M138" s="60" t="s">
        <v>259</v>
      </c>
      <c r="N138" s="60" t="s">
        <v>260</v>
      </c>
      <c r="O138" s="60" t="s">
        <v>261</v>
      </c>
      <c r="P138" s="60" t="s">
        <v>262</v>
      </c>
      <c r="Q138" s="60" t="s">
        <v>263</v>
      </c>
      <c r="R138" s="60" t="s">
        <v>264</v>
      </c>
      <c r="S138" s="60" t="s">
        <v>265</v>
      </c>
      <c r="T138" s="60" t="s">
        <v>266</v>
      </c>
      <c r="U138" s="60" t="s">
        <v>267</v>
      </c>
      <c r="V138" s="60" t="s">
        <v>268</v>
      </c>
      <c r="W138" s="60" t="s">
        <v>269</v>
      </c>
      <c r="X138" s="60" t="s">
        <v>270</v>
      </c>
      <c r="Y138" s="60" t="s">
        <v>271</v>
      </c>
      <c r="Z138" s="60" t="s">
        <v>272</v>
      </c>
      <c r="AA138" s="60" t="s">
        <v>273</v>
      </c>
      <c r="AB138" s="60" t="s">
        <v>274</v>
      </c>
      <c r="AC138" s="60" t="s">
        <v>275</v>
      </c>
      <c r="AD138" s="60" t="s">
        <v>276</v>
      </c>
      <c r="AE138" s="60" t="s">
        <v>277</v>
      </c>
      <c r="AF138" s="60" t="s">
        <v>278</v>
      </c>
      <c r="AG138" s="60" t="s">
        <v>279</v>
      </c>
      <c r="AH138" s="60" t="s">
        <v>159</v>
      </c>
      <c r="AI138" s="60" t="s">
        <v>280</v>
      </c>
      <c r="AJ138" s="60" t="s">
        <v>157</v>
      </c>
      <c r="AK138" s="60" t="s">
        <v>281</v>
      </c>
      <c r="AL138" s="60" t="s">
        <v>282</v>
      </c>
      <c r="AM138" s="60" t="s">
        <v>283</v>
      </c>
      <c r="AN138" s="60" t="s">
        <v>284</v>
      </c>
      <c r="AO138" s="60" t="s">
        <v>285</v>
      </c>
      <c r="AP138" s="60" t="s">
        <v>286</v>
      </c>
      <c r="AQ138" s="60" t="s">
        <v>287</v>
      </c>
      <c r="AR138" s="60" t="s">
        <v>288</v>
      </c>
      <c r="AS138" s="60" t="s">
        <v>289</v>
      </c>
      <c r="AT138" s="60" t="s">
        <v>290</v>
      </c>
      <c r="AU138" s="60" t="s">
        <v>291</v>
      </c>
      <c r="AV138" s="60" t="s">
        <v>292</v>
      </c>
      <c r="AW138" s="60" t="s">
        <v>293</v>
      </c>
      <c r="AX138" s="60" t="s">
        <v>294</v>
      </c>
      <c r="AY138" s="60" t="s">
        <v>295</v>
      </c>
      <c r="AZ138" s="60" t="s">
        <v>296</v>
      </c>
      <c r="BA138" s="60" t="s">
        <v>297</v>
      </c>
      <c r="BB138" s="60" t="s">
        <v>298</v>
      </c>
      <c r="BC138" s="60" t="s">
        <v>299</v>
      </c>
      <c r="BD138" s="60" t="s">
        <v>300</v>
      </c>
      <c r="BE138" s="60" t="s">
        <v>301</v>
      </c>
      <c r="BF138" s="60" t="s">
        <v>302</v>
      </c>
      <c r="BG138" s="60" t="s">
        <v>303</v>
      </c>
      <c r="BH138" s="60" t="s">
        <v>304</v>
      </c>
      <c r="BI138" s="60" t="s">
        <v>305</v>
      </c>
      <c r="BJ138" s="60" t="s">
        <v>306</v>
      </c>
      <c r="BK138" s="60" t="s">
        <v>307</v>
      </c>
      <c r="BL138" s="60" t="s">
        <v>308</v>
      </c>
      <c r="BM138" s="60" t="s">
        <v>309</v>
      </c>
      <c r="BN138" s="60" t="s">
        <v>310</v>
      </c>
      <c r="BO138" s="60" t="s">
        <v>311</v>
      </c>
      <c r="BP138" s="60" t="s">
        <v>312</v>
      </c>
      <c r="BQ138" s="60" t="s">
        <v>313</v>
      </c>
      <c r="BR138" s="60" t="s">
        <v>314</v>
      </c>
      <c r="BS138" s="60" t="s">
        <v>315</v>
      </c>
      <c r="BT138" s="60" t="s">
        <v>316</v>
      </c>
      <c r="BU138" s="60" t="s">
        <v>317</v>
      </c>
      <c r="BV138" s="60" t="s">
        <v>318</v>
      </c>
      <c r="BW138" s="60" t="s">
        <v>319</v>
      </c>
      <c r="BX138" s="60" t="s">
        <v>320</v>
      </c>
      <c r="BY138" s="60" t="s">
        <v>321</v>
      </c>
      <c r="BZ138" s="60" t="s">
        <v>322</v>
      </c>
      <c r="CA138" s="60" t="s">
        <v>323</v>
      </c>
      <c r="CB138" s="60" t="s">
        <v>324</v>
      </c>
      <c r="CC138" s="60" t="s">
        <v>325</v>
      </c>
      <c r="CD138" s="60" t="s">
        <v>326</v>
      </c>
      <c r="CE138" s="60" t="s">
        <v>327</v>
      </c>
      <c r="CF138" s="60" t="s">
        <v>328</v>
      </c>
      <c r="CG138" s="60" t="s">
        <v>329</v>
      </c>
      <c r="CH138" s="60" t="s">
        <v>330</v>
      </c>
      <c r="CI138" s="60" t="s">
        <v>331</v>
      </c>
      <c r="CJ138" s="60" t="s">
        <v>332</v>
      </c>
      <c r="CK138" s="60" t="s">
        <v>333</v>
      </c>
      <c r="CL138" s="60" t="s">
        <v>334</v>
      </c>
      <c r="CM138" s="60" t="s">
        <v>335</v>
      </c>
      <c r="CN138" s="60" t="s">
        <v>336</v>
      </c>
      <c r="CO138" s="60" t="s">
        <v>337</v>
      </c>
      <c r="CP138" s="60" t="s">
        <v>338</v>
      </c>
      <c r="CQ138" s="60" t="s">
        <v>339</v>
      </c>
      <c r="CR138" s="60" t="s">
        <v>340</v>
      </c>
      <c r="CS138" s="60" t="s">
        <v>341</v>
      </c>
      <c r="CT138" s="60" t="s">
        <v>342</v>
      </c>
      <c r="CU138" s="60" t="s">
        <v>343</v>
      </c>
      <c r="CV138" s="60" t="s">
        <v>344</v>
      </c>
      <c r="CW138" s="60" t="s">
        <v>345</v>
      </c>
      <c r="CX138" s="60" t="s">
        <v>346</v>
      </c>
      <c r="CY138" s="60" t="s">
        <v>347</v>
      </c>
      <c r="CZ138" s="60" t="s">
        <v>348</v>
      </c>
      <c r="DA138" s="60" t="s">
        <v>349</v>
      </c>
      <c r="DB138" s="60" t="s">
        <v>350</v>
      </c>
      <c r="DC138" s="60" t="s">
        <v>351</v>
      </c>
      <c r="DD138" s="60" t="s">
        <v>352</v>
      </c>
      <c r="DE138" s="60" t="s">
        <v>353</v>
      </c>
      <c r="DF138" s="60" t="s">
        <v>354</v>
      </c>
      <c r="DG138" s="60" t="s">
        <v>355</v>
      </c>
      <c r="DH138" s="60" t="s">
        <v>356</v>
      </c>
      <c r="DI138" s="60" t="s">
        <v>357</v>
      </c>
      <c r="DJ138" s="60" t="s">
        <v>358</v>
      </c>
      <c r="DK138" s="60" t="s">
        <v>359</v>
      </c>
      <c r="DL138" s="60" t="s">
        <v>360</v>
      </c>
      <c r="DM138" s="60" t="s">
        <v>361</v>
      </c>
      <c r="DN138" s="60" t="s">
        <v>362</v>
      </c>
      <c r="DO138" s="60" t="s">
        <v>208</v>
      </c>
      <c r="DP138" s="60" t="s">
        <v>363</v>
      </c>
      <c r="DQ138" s="60" t="s">
        <v>364</v>
      </c>
      <c r="DR138"/>
    </row>
    <row r="139" s="41" customFormat="1" spans="1:122">
      <c r="A139" s="43" t="s">
        <v>441</v>
      </c>
      <c r="B139" s="75">
        <v>44874</v>
      </c>
      <c r="C139" s="75">
        <v>44874</v>
      </c>
      <c r="D139" s="76" t="s">
        <v>1099</v>
      </c>
      <c r="E139" s="76" t="s">
        <v>366</v>
      </c>
      <c r="F139" s="76" t="s">
        <v>583</v>
      </c>
      <c r="G139" s="76" t="s">
        <v>591</v>
      </c>
      <c r="H139" s="77">
        <v>1</v>
      </c>
      <c r="I139" s="77">
        <v>0</v>
      </c>
      <c r="J139" s="76" t="s">
        <v>234</v>
      </c>
      <c r="K139" s="76" t="s">
        <v>369</v>
      </c>
      <c r="L139" s="76" t="s">
        <v>369</v>
      </c>
      <c r="M139" s="75">
        <v>44874</v>
      </c>
      <c r="N139" s="76" t="s">
        <v>1100</v>
      </c>
      <c r="O139" s="76" t="s">
        <v>366</v>
      </c>
      <c r="P139" s="77">
        <v>0</v>
      </c>
      <c r="Q139" s="76" t="s">
        <v>586</v>
      </c>
      <c r="R139" s="76" t="s">
        <v>372</v>
      </c>
      <c r="S139" s="77">
        <v>57</v>
      </c>
      <c r="T139" s="76" t="s">
        <v>1101</v>
      </c>
      <c r="U139" s="77">
        <v>2</v>
      </c>
      <c r="V139" s="76" t="s">
        <v>591</v>
      </c>
      <c r="W139" s="76" t="s">
        <v>374</v>
      </c>
      <c r="X139" s="76" t="s">
        <v>234</v>
      </c>
      <c r="Y139" s="76" t="s">
        <v>588</v>
      </c>
      <c r="Z139" s="76" t="s">
        <v>376</v>
      </c>
      <c r="AA139" s="76" t="s">
        <v>377</v>
      </c>
      <c r="AB139" s="76" t="s">
        <v>518</v>
      </c>
      <c r="AC139" s="77">
        <v>2217</v>
      </c>
      <c r="AD139" s="76" t="s">
        <v>379</v>
      </c>
      <c r="AE139" s="102">
        <v>44875.2553819444</v>
      </c>
      <c r="AF139" s="76" t="s">
        <v>380</v>
      </c>
      <c r="AG139" s="76" t="s">
        <v>381</v>
      </c>
      <c r="AH139" s="76" t="s">
        <v>212</v>
      </c>
      <c r="AI139" s="76" t="s">
        <v>213</v>
      </c>
      <c r="AJ139" s="76" t="s">
        <v>210</v>
      </c>
      <c r="AK139" s="76" t="s">
        <v>366</v>
      </c>
      <c r="AL139" s="76" t="s">
        <v>382</v>
      </c>
      <c r="AM139" s="76" t="s">
        <v>366</v>
      </c>
      <c r="AN139" s="76" t="s">
        <v>233</v>
      </c>
      <c r="AO139" s="76" t="s">
        <v>366</v>
      </c>
      <c r="AP139" s="76" t="s">
        <v>589</v>
      </c>
      <c r="AQ139" s="76" t="s">
        <v>379</v>
      </c>
      <c r="AR139" s="76" t="s">
        <v>383</v>
      </c>
      <c r="AS139" s="76" t="s">
        <v>366</v>
      </c>
      <c r="AT139" s="76" t="s">
        <v>366</v>
      </c>
      <c r="AU139" s="77">
        <v>0</v>
      </c>
      <c r="AV139" s="76" t="s">
        <v>366</v>
      </c>
      <c r="AW139" s="76" t="s">
        <v>366</v>
      </c>
      <c r="AX139" s="76" t="s">
        <v>366</v>
      </c>
      <c r="AY139" s="76" t="s">
        <v>1106</v>
      </c>
      <c r="AZ139" s="76" t="s">
        <v>1107</v>
      </c>
      <c r="BA139" s="76" t="s">
        <v>232</v>
      </c>
      <c r="BB139" s="76" t="s">
        <v>379</v>
      </c>
      <c r="BC139" s="76" t="s">
        <v>382</v>
      </c>
      <c r="BD139" s="76" t="s">
        <v>1108</v>
      </c>
      <c r="BE139" s="76" t="s">
        <v>382</v>
      </c>
      <c r="BF139" s="76" t="s">
        <v>387</v>
      </c>
      <c r="BG139" s="76" t="s">
        <v>387</v>
      </c>
      <c r="BH139" s="76" t="s">
        <v>240</v>
      </c>
      <c r="BI139" s="76" t="s">
        <v>234</v>
      </c>
      <c r="BJ139" s="76" t="s">
        <v>234</v>
      </c>
      <c r="BK139" s="76" t="s">
        <v>234</v>
      </c>
      <c r="BL139" s="76" t="s">
        <v>234</v>
      </c>
      <c r="BM139" s="76" t="s">
        <v>240</v>
      </c>
      <c r="BN139" s="76" t="s">
        <v>240</v>
      </c>
      <c r="BO139" s="76" t="s">
        <v>240</v>
      </c>
      <c r="BP139" s="76" t="s">
        <v>366</v>
      </c>
      <c r="BQ139" s="76" t="s">
        <v>366</v>
      </c>
      <c r="BR139" s="76" t="s">
        <v>366</v>
      </c>
      <c r="BS139" s="76" t="s">
        <v>388</v>
      </c>
      <c r="BT139" s="76" t="s">
        <v>382</v>
      </c>
      <c r="BU139" s="76" t="s">
        <v>388</v>
      </c>
      <c r="BV139" s="76" t="s">
        <v>382</v>
      </c>
      <c r="BW139" s="76" t="s">
        <v>388</v>
      </c>
      <c r="BX139" s="76" t="s">
        <v>590</v>
      </c>
      <c r="BY139" s="77">
        <v>1</v>
      </c>
      <c r="BZ139" s="77">
        <v>96557</v>
      </c>
      <c r="CA139" s="77">
        <v>0</v>
      </c>
      <c r="CB139" s="77">
        <v>4</v>
      </c>
      <c r="CC139" s="77">
        <v>5</v>
      </c>
      <c r="CD139" s="76" t="s">
        <v>977</v>
      </c>
      <c r="CE139" s="102">
        <v>45082.3916898148</v>
      </c>
      <c r="CF139" s="75" t="s">
        <v>389</v>
      </c>
      <c r="CG139" s="103">
        <v>45082.3894727546</v>
      </c>
      <c r="CH139" s="104">
        <v>0.389467592592593</v>
      </c>
      <c r="CI139" s="75" t="s">
        <v>389</v>
      </c>
      <c r="CJ139" s="76" t="s">
        <v>390</v>
      </c>
      <c r="CK139" s="76" t="s">
        <v>234</v>
      </c>
      <c r="CL139" s="76" t="s">
        <v>234</v>
      </c>
      <c r="CM139" s="76" t="s">
        <v>225</v>
      </c>
      <c r="CN139" s="76" t="s">
        <v>225</v>
      </c>
      <c r="CO139" s="76" t="s">
        <v>225</v>
      </c>
      <c r="CP139" s="76" t="s">
        <v>225</v>
      </c>
      <c r="CQ139" s="76" t="s">
        <v>978</v>
      </c>
      <c r="CR139" s="76" t="s">
        <v>225</v>
      </c>
      <c r="CS139" s="76" t="s">
        <v>225</v>
      </c>
      <c r="CT139" s="76" t="s">
        <v>225</v>
      </c>
      <c r="CU139" s="76" t="s">
        <v>234</v>
      </c>
      <c r="CV139" s="76" t="s">
        <v>225</v>
      </c>
      <c r="CW139" s="76" t="s">
        <v>234</v>
      </c>
      <c r="CX139" s="76" t="s">
        <v>234</v>
      </c>
      <c r="CY139" s="76" t="s">
        <v>225</v>
      </c>
      <c r="CZ139" s="76" t="s">
        <v>234</v>
      </c>
      <c r="DA139" s="76" t="s">
        <v>234</v>
      </c>
      <c r="DB139" s="76" t="s">
        <v>225</v>
      </c>
      <c r="DC139" s="76" t="s">
        <v>234</v>
      </c>
      <c r="DD139" s="76" t="s">
        <v>234</v>
      </c>
      <c r="DE139" s="76" t="s">
        <v>234</v>
      </c>
      <c r="DF139" s="76" t="s">
        <v>234</v>
      </c>
      <c r="DG139" s="76" t="s">
        <v>225</v>
      </c>
      <c r="DH139" s="76" t="s">
        <v>234</v>
      </c>
      <c r="DI139" s="76" t="s">
        <v>225</v>
      </c>
      <c r="DJ139" s="76" t="s">
        <v>225</v>
      </c>
      <c r="DK139" s="76" t="s">
        <v>225</v>
      </c>
      <c r="DL139" s="76" t="s">
        <v>382</v>
      </c>
      <c r="DM139" s="76" t="s">
        <v>382</v>
      </c>
      <c r="DN139" s="76" t="s">
        <v>382</v>
      </c>
      <c r="DO139" s="103">
        <v>45082.4012627199</v>
      </c>
      <c r="DP139" s="103">
        <v>45082.3894727546</v>
      </c>
      <c r="DQ139" s="76" t="s">
        <v>1109</v>
      </c>
      <c r="DR139"/>
    </row>
    <row r="140" s="41" customFormat="1" spans="1:122">
      <c r="A140" s="43" t="s">
        <v>442</v>
      </c>
      <c r="B140" s="45">
        <v>44874</v>
      </c>
      <c r="C140" s="45">
        <v>44874</v>
      </c>
      <c r="D140" s="46" t="s">
        <v>1099</v>
      </c>
      <c r="E140" s="46" t="s">
        <v>366</v>
      </c>
      <c r="F140" s="46" t="s">
        <v>583</v>
      </c>
      <c r="G140" s="46" t="s">
        <v>591</v>
      </c>
      <c r="H140" s="47">
        <v>1</v>
      </c>
      <c r="I140" s="47">
        <v>0</v>
      </c>
      <c r="J140" s="46" t="s">
        <v>234</v>
      </c>
      <c r="K140" s="46" t="s">
        <v>369</v>
      </c>
      <c r="L140" s="46" t="s">
        <v>369</v>
      </c>
      <c r="M140" s="45">
        <v>44874</v>
      </c>
      <c r="N140" s="46" t="s">
        <v>1100</v>
      </c>
      <c r="O140" s="46" t="s">
        <v>366</v>
      </c>
      <c r="P140" s="47">
        <v>0</v>
      </c>
      <c r="Q140" s="46" t="s">
        <v>586</v>
      </c>
      <c r="R140" s="46" t="s">
        <v>372</v>
      </c>
      <c r="S140" s="47">
        <v>57</v>
      </c>
      <c r="T140" s="46" t="s">
        <v>1101</v>
      </c>
      <c r="U140" s="47">
        <v>2</v>
      </c>
      <c r="V140" s="46" t="s">
        <v>591</v>
      </c>
      <c r="W140" s="46" t="s">
        <v>374</v>
      </c>
      <c r="X140" s="46" t="s">
        <v>234</v>
      </c>
      <c r="Y140" s="46" t="s">
        <v>588</v>
      </c>
      <c r="Z140" s="46" t="s">
        <v>376</v>
      </c>
      <c r="AA140" s="46" t="s">
        <v>377</v>
      </c>
      <c r="AB140" s="46" t="s">
        <v>518</v>
      </c>
      <c r="AC140" s="47">
        <v>2217</v>
      </c>
      <c r="AD140" s="46" t="s">
        <v>379</v>
      </c>
      <c r="AE140" s="62">
        <v>44875.2553819444</v>
      </c>
      <c r="AF140" s="46" t="s">
        <v>380</v>
      </c>
      <c r="AG140" s="46" t="s">
        <v>381</v>
      </c>
      <c r="AH140" s="46" t="s">
        <v>212</v>
      </c>
      <c r="AI140" s="46" t="s">
        <v>213</v>
      </c>
      <c r="AJ140" s="46" t="s">
        <v>210</v>
      </c>
      <c r="AK140" s="46" t="s">
        <v>366</v>
      </c>
      <c r="AL140" s="46" t="s">
        <v>382</v>
      </c>
      <c r="AM140" s="46" t="s">
        <v>366</v>
      </c>
      <c r="AN140" s="46" t="s">
        <v>233</v>
      </c>
      <c r="AO140" s="46" t="s">
        <v>366</v>
      </c>
      <c r="AP140" s="46" t="s">
        <v>589</v>
      </c>
      <c r="AQ140" s="46" t="s">
        <v>379</v>
      </c>
      <c r="AR140" s="46" t="s">
        <v>383</v>
      </c>
      <c r="AS140" s="46" t="s">
        <v>366</v>
      </c>
      <c r="AT140" s="46" t="s">
        <v>366</v>
      </c>
      <c r="AU140" s="47">
        <v>0</v>
      </c>
      <c r="AV140" s="46" t="s">
        <v>366</v>
      </c>
      <c r="AW140" s="46" t="s">
        <v>366</v>
      </c>
      <c r="AX140" s="46" t="s">
        <v>366</v>
      </c>
      <c r="AY140" s="46" t="s">
        <v>1106</v>
      </c>
      <c r="AZ140" s="46" t="s">
        <v>1107</v>
      </c>
      <c r="BA140" s="46" t="s">
        <v>232</v>
      </c>
      <c r="BB140" s="46" t="s">
        <v>379</v>
      </c>
      <c r="BC140" s="46" t="s">
        <v>382</v>
      </c>
      <c r="BD140" s="46" t="s">
        <v>1108</v>
      </c>
      <c r="BE140" s="46" t="s">
        <v>382</v>
      </c>
      <c r="BF140" s="46" t="s">
        <v>387</v>
      </c>
      <c r="BG140" s="46" t="s">
        <v>387</v>
      </c>
      <c r="BH140" s="46" t="s">
        <v>240</v>
      </c>
      <c r="BI140" s="46" t="s">
        <v>234</v>
      </c>
      <c r="BJ140" s="46" t="s">
        <v>234</v>
      </c>
      <c r="BK140" s="46" t="s">
        <v>234</v>
      </c>
      <c r="BL140" s="46" t="s">
        <v>234</v>
      </c>
      <c r="BM140" s="46" t="s">
        <v>240</v>
      </c>
      <c r="BN140" s="46" t="s">
        <v>240</v>
      </c>
      <c r="BO140" s="46" t="s">
        <v>240</v>
      </c>
      <c r="BP140" s="46" t="s">
        <v>366</v>
      </c>
      <c r="BQ140" s="46" t="s">
        <v>366</v>
      </c>
      <c r="BR140" s="46" t="s">
        <v>366</v>
      </c>
      <c r="BS140" s="46" t="s">
        <v>388</v>
      </c>
      <c r="BT140" s="46" t="s">
        <v>382</v>
      </c>
      <c r="BU140" s="46" t="s">
        <v>388</v>
      </c>
      <c r="BV140" s="46" t="s">
        <v>382</v>
      </c>
      <c r="BW140" s="46" t="s">
        <v>388</v>
      </c>
      <c r="BX140" s="46" t="s">
        <v>590</v>
      </c>
      <c r="BY140" s="47">
        <v>17</v>
      </c>
      <c r="BZ140" s="47">
        <v>96557</v>
      </c>
      <c r="CA140" s="47">
        <v>0</v>
      </c>
      <c r="CB140" s="47">
        <v>4</v>
      </c>
      <c r="CC140" s="47">
        <v>6</v>
      </c>
      <c r="CD140" s="46" t="s">
        <v>219</v>
      </c>
      <c r="CE140" s="62">
        <v>45084.5235532407</v>
      </c>
      <c r="CF140" s="45" t="s">
        <v>389</v>
      </c>
      <c r="CG140" s="66">
        <v>45084.5205971296</v>
      </c>
      <c r="CH140" s="67">
        <v>0.520590277777778</v>
      </c>
      <c r="CI140" s="45" t="s">
        <v>389</v>
      </c>
      <c r="CJ140" s="46" t="s">
        <v>390</v>
      </c>
      <c r="CK140" s="46" t="s">
        <v>234</v>
      </c>
      <c r="CL140" s="46" t="s">
        <v>234</v>
      </c>
      <c r="CM140" s="46" t="s">
        <v>225</v>
      </c>
      <c r="CN140" s="46" t="s">
        <v>225</v>
      </c>
      <c r="CO140" s="46" t="s">
        <v>366</v>
      </c>
      <c r="CP140" s="46" t="s">
        <v>225</v>
      </c>
      <c r="CQ140" s="46" t="s">
        <v>391</v>
      </c>
      <c r="CR140" s="46" t="s">
        <v>225</v>
      </c>
      <c r="CS140" s="46" t="s">
        <v>225</v>
      </c>
      <c r="CT140" s="46" t="s">
        <v>234</v>
      </c>
      <c r="CU140" s="46" t="s">
        <v>234</v>
      </c>
      <c r="CV140" s="46" t="s">
        <v>225</v>
      </c>
      <c r="CW140" s="46" t="s">
        <v>234</v>
      </c>
      <c r="CX140" s="46" t="s">
        <v>234</v>
      </c>
      <c r="CY140" s="46" t="s">
        <v>225</v>
      </c>
      <c r="CZ140" s="46" t="s">
        <v>234</v>
      </c>
      <c r="DA140" s="46" t="s">
        <v>234</v>
      </c>
      <c r="DB140" s="46" t="s">
        <v>225</v>
      </c>
      <c r="DC140" s="46" t="s">
        <v>234</v>
      </c>
      <c r="DD140" s="46" t="s">
        <v>234</v>
      </c>
      <c r="DE140" s="46" t="s">
        <v>234</v>
      </c>
      <c r="DF140" s="46" t="s">
        <v>234</v>
      </c>
      <c r="DG140" s="46" t="s">
        <v>225</v>
      </c>
      <c r="DH140" s="46" t="s">
        <v>234</v>
      </c>
      <c r="DI140" s="46" t="s">
        <v>225</v>
      </c>
      <c r="DJ140" s="46" t="s">
        <v>225</v>
      </c>
      <c r="DK140" s="46" t="s">
        <v>225</v>
      </c>
      <c r="DL140" s="46" t="s">
        <v>382</v>
      </c>
      <c r="DM140" s="46" t="s">
        <v>382</v>
      </c>
      <c r="DN140" s="46" t="s">
        <v>382</v>
      </c>
      <c r="DO140" s="66">
        <v>45084.5205971296</v>
      </c>
      <c r="DP140" s="66">
        <v>45084.5205971296</v>
      </c>
      <c r="DQ140" s="46" t="s">
        <v>1109</v>
      </c>
      <c r="DR140"/>
    </row>
    <row r="141" s="41" customFormat="1" spans="1:122">
      <c r="A141" s="43"/>
      <c r="B141" s="61" t="str">
        <f t="shared" ref="B141:BM141" si="10">IF(B139&lt;&gt;B140,"差異あり","")</f>
        <v/>
      </c>
      <c r="C141" s="61" t="str">
        <f t="shared" si="10"/>
        <v/>
      </c>
      <c r="D141" s="61" t="str">
        <f t="shared" si="10"/>
        <v/>
      </c>
      <c r="E141" s="61" t="str">
        <f t="shared" si="10"/>
        <v/>
      </c>
      <c r="F141" s="61" t="str">
        <f t="shared" si="10"/>
        <v/>
      </c>
      <c r="G141" s="61" t="str">
        <f t="shared" si="10"/>
        <v/>
      </c>
      <c r="H141" s="61" t="str">
        <f t="shared" si="10"/>
        <v/>
      </c>
      <c r="I141" s="61" t="str">
        <f t="shared" si="10"/>
        <v/>
      </c>
      <c r="J141" s="61" t="str">
        <f t="shared" si="10"/>
        <v/>
      </c>
      <c r="K141" s="61" t="str">
        <f t="shared" si="10"/>
        <v/>
      </c>
      <c r="L141" s="61" t="str">
        <f t="shared" si="10"/>
        <v/>
      </c>
      <c r="M141" s="61" t="str">
        <f t="shared" si="10"/>
        <v/>
      </c>
      <c r="N141" s="61" t="str">
        <f t="shared" si="10"/>
        <v/>
      </c>
      <c r="O141" s="61" t="str">
        <f t="shared" si="10"/>
        <v/>
      </c>
      <c r="P141" s="61" t="str">
        <f t="shared" si="10"/>
        <v/>
      </c>
      <c r="Q141" s="61" t="str">
        <f t="shared" si="10"/>
        <v/>
      </c>
      <c r="R141" s="61" t="str">
        <f t="shared" si="10"/>
        <v/>
      </c>
      <c r="S141" s="61" t="str">
        <f t="shared" si="10"/>
        <v/>
      </c>
      <c r="T141" s="61" t="str">
        <f t="shared" si="10"/>
        <v/>
      </c>
      <c r="U141" s="61" t="str">
        <f t="shared" si="10"/>
        <v/>
      </c>
      <c r="V141" s="61" t="str">
        <f t="shared" si="10"/>
        <v/>
      </c>
      <c r="W141" s="61" t="str">
        <f t="shared" si="10"/>
        <v/>
      </c>
      <c r="X141" s="61" t="str">
        <f t="shared" si="10"/>
        <v/>
      </c>
      <c r="Y141" s="61" t="str">
        <f t="shared" si="10"/>
        <v/>
      </c>
      <c r="Z141" s="61" t="str">
        <f t="shared" si="10"/>
        <v/>
      </c>
      <c r="AA141" s="61" t="str">
        <f t="shared" si="10"/>
        <v/>
      </c>
      <c r="AB141" s="61" t="str">
        <f t="shared" si="10"/>
        <v/>
      </c>
      <c r="AC141" s="61" t="str">
        <f t="shared" si="10"/>
        <v/>
      </c>
      <c r="AD141" s="61" t="str">
        <f t="shared" si="10"/>
        <v/>
      </c>
      <c r="AE141" s="61" t="str">
        <f t="shared" si="10"/>
        <v/>
      </c>
      <c r="AF141" s="61" t="str">
        <f t="shared" si="10"/>
        <v/>
      </c>
      <c r="AG141" s="61" t="str">
        <f t="shared" si="10"/>
        <v/>
      </c>
      <c r="AH141" s="61" t="str">
        <f t="shared" si="10"/>
        <v/>
      </c>
      <c r="AI141" s="61" t="str">
        <f t="shared" si="10"/>
        <v/>
      </c>
      <c r="AJ141" s="61" t="str">
        <f t="shared" si="10"/>
        <v/>
      </c>
      <c r="AK141" s="61" t="str">
        <f t="shared" si="10"/>
        <v/>
      </c>
      <c r="AL141" s="61" t="str">
        <f t="shared" si="10"/>
        <v/>
      </c>
      <c r="AM141" s="61" t="str">
        <f t="shared" si="10"/>
        <v/>
      </c>
      <c r="AN141" s="61" t="str">
        <f t="shared" si="10"/>
        <v/>
      </c>
      <c r="AO141" s="61" t="str">
        <f t="shared" si="10"/>
        <v/>
      </c>
      <c r="AP141" s="61" t="str">
        <f t="shared" si="10"/>
        <v/>
      </c>
      <c r="AQ141" s="61" t="str">
        <f t="shared" si="10"/>
        <v/>
      </c>
      <c r="AR141" s="61" t="str">
        <f t="shared" si="10"/>
        <v/>
      </c>
      <c r="AS141" s="61" t="str">
        <f t="shared" si="10"/>
        <v/>
      </c>
      <c r="AT141" s="61" t="str">
        <f t="shared" si="10"/>
        <v/>
      </c>
      <c r="AU141" s="61" t="str">
        <f t="shared" si="10"/>
        <v/>
      </c>
      <c r="AV141" s="61" t="str">
        <f t="shared" si="10"/>
        <v/>
      </c>
      <c r="AW141" s="61" t="str">
        <f t="shared" si="10"/>
        <v/>
      </c>
      <c r="AX141" s="61" t="str">
        <f t="shared" si="10"/>
        <v/>
      </c>
      <c r="AY141" s="61" t="str">
        <f t="shared" si="10"/>
        <v/>
      </c>
      <c r="AZ141" s="61" t="str">
        <f t="shared" si="10"/>
        <v/>
      </c>
      <c r="BA141" s="61" t="str">
        <f t="shared" si="10"/>
        <v/>
      </c>
      <c r="BB141" s="61" t="str">
        <f t="shared" si="10"/>
        <v/>
      </c>
      <c r="BC141" s="61" t="str">
        <f t="shared" si="10"/>
        <v/>
      </c>
      <c r="BD141" s="61" t="str">
        <f t="shared" si="10"/>
        <v/>
      </c>
      <c r="BE141" s="61" t="str">
        <f t="shared" si="10"/>
        <v/>
      </c>
      <c r="BF141" s="61" t="str">
        <f t="shared" si="10"/>
        <v/>
      </c>
      <c r="BG141" s="61" t="str">
        <f t="shared" si="10"/>
        <v/>
      </c>
      <c r="BH141" s="61" t="str">
        <f t="shared" si="10"/>
        <v/>
      </c>
      <c r="BI141" s="61" t="str">
        <f t="shared" si="10"/>
        <v/>
      </c>
      <c r="BJ141" s="61" t="str">
        <f t="shared" si="10"/>
        <v/>
      </c>
      <c r="BK141" s="61" t="str">
        <f t="shared" si="10"/>
        <v/>
      </c>
      <c r="BL141" s="61" t="str">
        <f t="shared" si="10"/>
        <v/>
      </c>
      <c r="BM141" s="61" t="str">
        <f t="shared" si="10"/>
        <v/>
      </c>
      <c r="BN141" s="61" t="str">
        <f t="shared" ref="BN141:DQ141" si="11">IF(BN139&lt;&gt;BN140,"差異あり","")</f>
        <v/>
      </c>
      <c r="BO141" s="61" t="str">
        <f t="shared" si="11"/>
        <v/>
      </c>
      <c r="BP141" s="61" t="str">
        <f t="shared" si="11"/>
        <v/>
      </c>
      <c r="BQ141" s="61" t="str">
        <f t="shared" si="11"/>
        <v/>
      </c>
      <c r="BR141" s="61" t="str">
        <f t="shared" si="11"/>
        <v/>
      </c>
      <c r="BS141" s="61" t="str">
        <f t="shared" si="11"/>
        <v/>
      </c>
      <c r="BT141" s="61" t="str">
        <f t="shared" si="11"/>
        <v/>
      </c>
      <c r="BU141" s="61" t="str">
        <f t="shared" si="11"/>
        <v/>
      </c>
      <c r="BV141" s="61" t="str">
        <f t="shared" si="11"/>
        <v/>
      </c>
      <c r="BW141" s="61" t="str">
        <f t="shared" si="11"/>
        <v/>
      </c>
      <c r="BX141" s="61" t="str">
        <f t="shared" si="11"/>
        <v/>
      </c>
      <c r="BY141" s="61" t="str">
        <f t="shared" si="11"/>
        <v>差異あり</v>
      </c>
      <c r="BZ141" s="61" t="str">
        <f t="shared" si="11"/>
        <v/>
      </c>
      <c r="CA141" s="61" t="str">
        <f t="shared" si="11"/>
        <v/>
      </c>
      <c r="CB141" s="61" t="str">
        <f t="shared" si="11"/>
        <v/>
      </c>
      <c r="CC141" s="61" t="str">
        <f t="shared" si="11"/>
        <v>差異あり</v>
      </c>
      <c r="CD141" s="61" t="str">
        <f t="shared" si="11"/>
        <v>差異あり</v>
      </c>
      <c r="CE141" s="61" t="str">
        <f t="shared" si="11"/>
        <v>差異あり</v>
      </c>
      <c r="CF141" s="61" t="str">
        <f t="shared" si="11"/>
        <v/>
      </c>
      <c r="CG141" s="61" t="str">
        <f t="shared" si="11"/>
        <v>差異あり</v>
      </c>
      <c r="CH141" s="61" t="str">
        <f t="shared" si="11"/>
        <v>差異あり</v>
      </c>
      <c r="CI141" s="61" t="str">
        <f t="shared" si="11"/>
        <v/>
      </c>
      <c r="CJ141" s="61" t="str">
        <f t="shared" si="11"/>
        <v/>
      </c>
      <c r="CK141" s="61" t="str">
        <f t="shared" si="11"/>
        <v/>
      </c>
      <c r="CL141" s="61" t="str">
        <f t="shared" si="11"/>
        <v/>
      </c>
      <c r="CM141" s="61" t="str">
        <f t="shared" si="11"/>
        <v/>
      </c>
      <c r="CN141" s="61" t="str">
        <f t="shared" si="11"/>
        <v/>
      </c>
      <c r="CO141" s="61" t="str">
        <f t="shared" si="11"/>
        <v>差異あり</v>
      </c>
      <c r="CP141" s="61" t="str">
        <f t="shared" si="11"/>
        <v/>
      </c>
      <c r="CQ141" s="61" t="str">
        <f t="shared" si="11"/>
        <v>差異あり</v>
      </c>
      <c r="CR141" s="61" t="str">
        <f t="shared" si="11"/>
        <v/>
      </c>
      <c r="CS141" s="61" t="str">
        <f t="shared" si="11"/>
        <v/>
      </c>
      <c r="CT141" s="61" t="str">
        <f t="shared" si="11"/>
        <v>差異あり</v>
      </c>
      <c r="CU141" s="61" t="str">
        <f t="shared" si="11"/>
        <v/>
      </c>
      <c r="CV141" s="61" t="str">
        <f t="shared" si="11"/>
        <v/>
      </c>
      <c r="CW141" s="61" t="str">
        <f t="shared" si="11"/>
        <v/>
      </c>
      <c r="CX141" s="61" t="str">
        <f t="shared" si="11"/>
        <v/>
      </c>
      <c r="CY141" s="61" t="str">
        <f t="shared" si="11"/>
        <v/>
      </c>
      <c r="CZ141" s="61" t="str">
        <f t="shared" si="11"/>
        <v/>
      </c>
      <c r="DA141" s="61" t="str">
        <f t="shared" si="11"/>
        <v/>
      </c>
      <c r="DB141" s="61" t="str">
        <f t="shared" si="11"/>
        <v/>
      </c>
      <c r="DC141" s="61" t="str">
        <f t="shared" si="11"/>
        <v/>
      </c>
      <c r="DD141" s="61" t="str">
        <f t="shared" si="11"/>
        <v/>
      </c>
      <c r="DE141" s="61" t="str">
        <f t="shared" si="11"/>
        <v/>
      </c>
      <c r="DF141" s="61" t="str">
        <f t="shared" si="11"/>
        <v/>
      </c>
      <c r="DG141" s="61" t="str">
        <f t="shared" si="11"/>
        <v/>
      </c>
      <c r="DH141" s="61" t="str">
        <f t="shared" si="11"/>
        <v/>
      </c>
      <c r="DI141" s="61" t="str">
        <f t="shared" si="11"/>
        <v/>
      </c>
      <c r="DJ141" s="61" t="str">
        <f t="shared" si="11"/>
        <v/>
      </c>
      <c r="DK141" s="61" t="str">
        <f t="shared" si="11"/>
        <v/>
      </c>
      <c r="DL141" s="61" t="str">
        <f t="shared" si="11"/>
        <v/>
      </c>
      <c r="DM141" s="61" t="str">
        <f t="shared" si="11"/>
        <v/>
      </c>
      <c r="DN141" s="61" t="str">
        <f t="shared" si="11"/>
        <v/>
      </c>
      <c r="DO141" s="61" t="str">
        <f t="shared" si="11"/>
        <v>差異あり</v>
      </c>
      <c r="DP141" s="61" t="str">
        <f t="shared" si="11"/>
        <v>差異あり</v>
      </c>
      <c r="DQ141" s="61" t="str">
        <f t="shared" si="11"/>
        <v/>
      </c>
      <c r="DR141" s="43"/>
    </row>
    <row r="142" s="41" customFormat="1" spans="1:122">
      <c r="A142" s="43"/>
      <c r="DR142" s="43"/>
    </row>
    <row r="143" s="41" customFormat="1" spans="2:122">
      <c r="B143" s="43" t="s">
        <v>438</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41" customFormat="1" ht="27" spans="1:122">
      <c r="A144" s="43"/>
      <c r="B144" s="60" t="s">
        <v>249</v>
      </c>
      <c r="C144" s="60" t="s">
        <v>250</v>
      </c>
      <c r="D144" s="60" t="s">
        <v>251</v>
      </c>
      <c r="E144" s="60" t="s">
        <v>252</v>
      </c>
      <c r="F144" s="60" t="s">
        <v>253</v>
      </c>
      <c r="G144" s="60" t="s">
        <v>156</v>
      </c>
      <c r="H144" s="60" t="s">
        <v>254</v>
      </c>
      <c r="I144" s="60" t="s">
        <v>255</v>
      </c>
      <c r="J144" s="60" t="s">
        <v>256</v>
      </c>
      <c r="K144" s="60" t="s">
        <v>257</v>
      </c>
      <c r="L144" s="60" t="s">
        <v>258</v>
      </c>
      <c r="M144" s="60" t="s">
        <v>259</v>
      </c>
      <c r="N144" s="60" t="s">
        <v>260</v>
      </c>
      <c r="O144" s="60" t="s">
        <v>261</v>
      </c>
      <c r="P144" s="60" t="s">
        <v>262</v>
      </c>
      <c r="Q144" s="60" t="s">
        <v>263</v>
      </c>
      <c r="R144" s="60" t="s">
        <v>264</v>
      </c>
      <c r="S144" s="60" t="s">
        <v>265</v>
      </c>
      <c r="T144" s="60" t="s">
        <v>266</v>
      </c>
      <c r="U144" s="60" t="s">
        <v>267</v>
      </c>
      <c r="V144" s="60" t="s">
        <v>268</v>
      </c>
      <c r="W144" s="60" t="s">
        <v>269</v>
      </c>
      <c r="X144" s="60" t="s">
        <v>270</v>
      </c>
      <c r="Y144" s="60" t="s">
        <v>271</v>
      </c>
      <c r="Z144" s="60" t="s">
        <v>272</v>
      </c>
      <c r="AA144" s="60" t="s">
        <v>273</v>
      </c>
      <c r="AB144" s="60" t="s">
        <v>274</v>
      </c>
      <c r="AC144" s="60" t="s">
        <v>275</v>
      </c>
      <c r="AD144" s="60" t="s">
        <v>276</v>
      </c>
      <c r="AE144" s="60" t="s">
        <v>277</v>
      </c>
      <c r="AF144" s="60" t="s">
        <v>278</v>
      </c>
      <c r="AG144" s="60" t="s">
        <v>279</v>
      </c>
      <c r="AH144" s="60" t="s">
        <v>159</v>
      </c>
      <c r="AI144" s="60" t="s">
        <v>280</v>
      </c>
      <c r="AJ144" s="60" t="s">
        <v>157</v>
      </c>
      <c r="AK144" s="60" t="s">
        <v>281</v>
      </c>
      <c r="AL144" s="60" t="s">
        <v>282</v>
      </c>
      <c r="AM144" s="60" t="s">
        <v>283</v>
      </c>
      <c r="AN144" s="60" t="s">
        <v>284</v>
      </c>
      <c r="AO144" s="60" t="s">
        <v>285</v>
      </c>
      <c r="AP144" s="60" t="s">
        <v>286</v>
      </c>
      <c r="AQ144" s="60" t="s">
        <v>287</v>
      </c>
      <c r="AR144" s="60" t="s">
        <v>288</v>
      </c>
      <c r="AS144" s="60" t="s">
        <v>289</v>
      </c>
      <c r="AT144" s="60" t="s">
        <v>290</v>
      </c>
      <c r="AU144" s="60" t="s">
        <v>291</v>
      </c>
      <c r="AV144" s="60" t="s">
        <v>292</v>
      </c>
      <c r="AW144" s="60" t="s">
        <v>293</v>
      </c>
      <c r="AX144" s="60" t="s">
        <v>294</v>
      </c>
      <c r="AY144" s="60" t="s">
        <v>295</v>
      </c>
      <c r="AZ144" s="60" t="s">
        <v>296</v>
      </c>
      <c r="BA144" s="60" t="s">
        <v>297</v>
      </c>
      <c r="BB144" s="60" t="s">
        <v>298</v>
      </c>
      <c r="BC144" s="60" t="s">
        <v>299</v>
      </c>
      <c r="BD144" s="60" t="s">
        <v>300</v>
      </c>
      <c r="BE144" s="60" t="s">
        <v>301</v>
      </c>
      <c r="BF144" s="60" t="s">
        <v>302</v>
      </c>
      <c r="BG144" s="60" t="s">
        <v>303</v>
      </c>
      <c r="BH144" s="60" t="s">
        <v>304</v>
      </c>
      <c r="BI144" s="60" t="s">
        <v>305</v>
      </c>
      <c r="BJ144" s="60" t="s">
        <v>306</v>
      </c>
      <c r="BK144" s="60" t="s">
        <v>307</v>
      </c>
      <c r="BL144" s="60" t="s">
        <v>308</v>
      </c>
      <c r="BM144" s="60" t="s">
        <v>309</v>
      </c>
      <c r="BN144" s="60" t="s">
        <v>310</v>
      </c>
      <c r="BO144" s="60" t="s">
        <v>311</v>
      </c>
      <c r="BP144" s="60" t="s">
        <v>312</v>
      </c>
      <c r="BQ144" s="60" t="s">
        <v>313</v>
      </c>
      <c r="BR144" s="60" t="s">
        <v>314</v>
      </c>
      <c r="BS144" s="60" t="s">
        <v>315</v>
      </c>
      <c r="BT144" s="60" t="s">
        <v>316</v>
      </c>
      <c r="BU144" s="60" t="s">
        <v>317</v>
      </c>
      <c r="BV144" s="60" t="s">
        <v>318</v>
      </c>
      <c r="BW144" s="60" t="s">
        <v>319</v>
      </c>
      <c r="BX144" s="60" t="s">
        <v>320</v>
      </c>
      <c r="BY144" s="60" t="s">
        <v>321</v>
      </c>
      <c r="BZ144" s="60" t="s">
        <v>322</v>
      </c>
      <c r="CA144" s="60" t="s">
        <v>323</v>
      </c>
      <c r="CB144" s="60" t="s">
        <v>324</v>
      </c>
      <c r="CC144" s="60" t="s">
        <v>325</v>
      </c>
      <c r="CD144" s="60" t="s">
        <v>326</v>
      </c>
      <c r="CE144" s="60" t="s">
        <v>327</v>
      </c>
      <c r="CF144" s="60" t="s">
        <v>328</v>
      </c>
      <c r="CG144" s="60" t="s">
        <v>329</v>
      </c>
      <c r="CH144" s="60" t="s">
        <v>330</v>
      </c>
      <c r="CI144" s="60" t="s">
        <v>331</v>
      </c>
      <c r="CJ144" s="60" t="s">
        <v>332</v>
      </c>
      <c r="CK144" s="60" t="s">
        <v>333</v>
      </c>
      <c r="CL144" s="60" t="s">
        <v>334</v>
      </c>
      <c r="CM144" s="60" t="s">
        <v>335</v>
      </c>
      <c r="CN144" s="60" t="s">
        <v>336</v>
      </c>
      <c r="CO144" s="60" t="s">
        <v>337</v>
      </c>
      <c r="CP144" s="60" t="s">
        <v>338</v>
      </c>
      <c r="CQ144" s="60" t="s">
        <v>339</v>
      </c>
      <c r="CR144" s="60" t="s">
        <v>340</v>
      </c>
      <c r="CS144" s="60" t="s">
        <v>341</v>
      </c>
      <c r="CT144" s="60" t="s">
        <v>342</v>
      </c>
      <c r="CU144" s="60" t="s">
        <v>343</v>
      </c>
      <c r="CV144" s="60" t="s">
        <v>344</v>
      </c>
      <c r="CW144" s="60" t="s">
        <v>345</v>
      </c>
      <c r="CX144" s="60" t="s">
        <v>346</v>
      </c>
      <c r="CY144" s="60" t="s">
        <v>347</v>
      </c>
      <c r="CZ144" s="60" t="s">
        <v>348</v>
      </c>
      <c r="DA144" s="60" t="s">
        <v>349</v>
      </c>
      <c r="DB144" s="60" t="s">
        <v>350</v>
      </c>
      <c r="DC144" s="60" t="s">
        <v>351</v>
      </c>
      <c r="DD144" s="60" t="s">
        <v>352</v>
      </c>
      <c r="DE144" s="60" t="s">
        <v>353</v>
      </c>
      <c r="DF144" s="60" t="s">
        <v>354</v>
      </c>
      <c r="DG144" s="60" t="s">
        <v>355</v>
      </c>
      <c r="DH144" s="60" t="s">
        <v>356</v>
      </c>
      <c r="DI144" s="60" t="s">
        <v>357</v>
      </c>
      <c r="DJ144" s="60" t="s">
        <v>358</v>
      </c>
      <c r="DK144" s="60" t="s">
        <v>359</v>
      </c>
      <c r="DL144" s="60" t="s">
        <v>360</v>
      </c>
      <c r="DM144" s="60" t="s">
        <v>361</v>
      </c>
      <c r="DN144" s="60" t="s">
        <v>362</v>
      </c>
      <c r="DO144" s="60" t="s">
        <v>208</v>
      </c>
      <c r="DP144" s="60" t="s">
        <v>363</v>
      </c>
      <c r="DQ144" s="60" t="s">
        <v>364</v>
      </c>
      <c r="DR144"/>
    </row>
    <row r="145" s="41" customFormat="1" spans="1:122">
      <c r="A145" s="43" t="s">
        <v>441</v>
      </c>
      <c r="B145" s="75">
        <v>44874</v>
      </c>
      <c r="C145" s="75">
        <v>44874</v>
      </c>
      <c r="D145" s="76" t="s">
        <v>1099</v>
      </c>
      <c r="E145" s="76" t="s">
        <v>366</v>
      </c>
      <c r="F145" s="76" t="s">
        <v>583</v>
      </c>
      <c r="G145" s="76" t="s">
        <v>592</v>
      </c>
      <c r="H145" s="77">
        <v>1</v>
      </c>
      <c r="I145" s="77">
        <v>0</v>
      </c>
      <c r="J145" s="76" t="s">
        <v>234</v>
      </c>
      <c r="K145" s="76" t="s">
        <v>369</v>
      </c>
      <c r="L145" s="76" t="s">
        <v>369</v>
      </c>
      <c r="M145" s="75">
        <v>44874</v>
      </c>
      <c r="N145" s="76" t="s">
        <v>1100</v>
      </c>
      <c r="O145" s="76" t="s">
        <v>366</v>
      </c>
      <c r="P145" s="77">
        <v>0</v>
      </c>
      <c r="Q145" s="76" t="s">
        <v>586</v>
      </c>
      <c r="R145" s="76" t="s">
        <v>372</v>
      </c>
      <c r="S145" s="77">
        <v>57</v>
      </c>
      <c r="T145" s="76" t="s">
        <v>1101</v>
      </c>
      <c r="U145" s="77">
        <v>2</v>
      </c>
      <c r="V145" s="76" t="s">
        <v>592</v>
      </c>
      <c r="W145" s="76" t="s">
        <v>374</v>
      </c>
      <c r="X145" s="76" t="s">
        <v>234</v>
      </c>
      <c r="Y145" s="76" t="s">
        <v>588</v>
      </c>
      <c r="Z145" s="76" t="s">
        <v>376</v>
      </c>
      <c r="AA145" s="76" t="s">
        <v>377</v>
      </c>
      <c r="AB145" s="76" t="s">
        <v>409</v>
      </c>
      <c r="AC145" s="77">
        <v>2217</v>
      </c>
      <c r="AD145" s="76" t="s">
        <v>379</v>
      </c>
      <c r="AE145" s="102">
        <v>44875.2553819444</v>
      </c>
      <c r="AF145" s="76" t="s">
        <v>395</v>
      </c>
      <c r="AG145" s="76" t="s">
        <v>381</v>
      </c>
      <c r="AH145" s="76" t="s">
        <v>212</v>
      </c>
      <c r="AI145" s="76" t="s">
        <v>213</v>
      </c>
      <c r="AJ145" s="76" t="s">
        <v>210</v>
      </c>
      <c r="AK145" s="76" t="s">
        <v>366</v>
      </c>
      <c r="AL145" s="76" t="s">
        <v>382</v>
      </c>
      <c r="AM145" s="76" t="s">
        <v>366</v>
      </c>
      <c r="AN145" s="76" t="s">
        <v>233</v>
      </c>
      <c r="AO145" s="76" t="s">
        <v>366</v>
      </c>
      <c r="AP145" s="76" t="s">
        <v>589</v>
      </c>
      <c r="AQ145" s="76" t="s">
        <v>379</v>
      </c>
      <c r="AR145" s="76" t="s">
        <v>383</v>
      </c>
      <c r="AS145" s="76" t="s">
        <v>366</v>
      </c>
      <c r="AT145" s="76" t="s">
        <v>366</v>
      </c>
      <c r="AU145" s="77">
        <v>0</v>
      </c>
      <c r="AV145" s="76" t="s">
        <v>366</v>
      </c>
      <c r="AW145" s="76" t="s">
        <v>366</v>
      </c>
      <c r="AX145" s="76" t="s">
        <v>366</v>
      </c>
      <c r="AY145" s="76" t="s">
        <v>1039</v>
      </c>
      <c r="AZ145" s="76" t="s">
        <v>1040</v>
      </c>
      <c r="BA145" s="76" t="s">
        <v>232</v>
      </c>
      <c r="BB145" s="76" t="s">
        <v>379</v>
      </c>
      <c r="BC145" s="76" t="s">
        <v>382</v>
      </c>
      <c r="BD145" s="76" t="s">
        <v>1041</v>
      </c>
      <c r="BE145" s="76" t="s">
        <v>382</v>
      </c>
      <c r="BF145" s="76" t="s">
        <v>387</v>
      </c>
      <c r="BG145" s="76" t="s">
        <v>387</v>
      </c>
      <c r="BH145" s="76" t="s">
        <v>240</v>
      </c>
      <c r="BI145" s="76" t="s">
        <v>234</v>
      </c>
      <c r="BJ145" s="76" t="s">
        <v>234</v>
      </c>
      <c r="BK145" s="76" t="s">
        <v>234</v>
      </c>
      <c r="BL145" s="76" t="s">
        <v>234</v>
      </c>
      <c r="BM145" s="76" t="s">
        <v>529</v>
      </c>
      <c r="BN145" s="76" t="s">
        <v>529</v>
      </c>
      <c r="BO145" s="76" t="s">
        <v>529</v>
      </c>
      <c r="BP145" s="76" t="s">
        <v>366</v>
      </c>
      <c r="BQ145" s="76" t="s">
        <v>366</v>
      </c>
      <c r="BR145" s="76" t="s">
        <v>366</v>
      </c>
      <c r="BS145" s="76" t="s">
        <v>388</v>
      </c>
      <c r="BT145" s="76" t="s">
        <v>382</v>
      </c>
      <c r="BU145" s="76" t="s">
        <v>388</v>
      </c>
      <c r="BV145" s="76" t="s">
        <v>382</v>
      </c>
      <c r="BW145" s="76" t="s">
        <v>388</v>
      </c>
      <c r="BX145" s="76" t="s">
        <v>590</v>
      </c>
      <c r="BY145" s="77">
        <v>1</v>
      </c>
      <c r="BZ145" s="77">
        <v>96557</v>
      </c>
      <c r="CA145" s="77">
        <v>0</v>
      </c>
      <c r="CB145" s="77">
        <v>2</v>
      </c>
      <c r="CC145" s="77">
        <v>12</v>
      </c>
      <c r="CD145" s="76" t="s">
        <v>977</v>
      </c>
      <c r="CE145" s="102">
        <v>45082.3916898148</v>
      </c>
      <c r="CF145" s="75" t="s">
        <v>389</v>
      </c>
      <c r="CG145" s="103">
        <v>45082.3894727315</v>
      </c>
      <c r="CH145" s="104">
        <v>0.389467592592593</v>
      </c>
      <c r="CI145" s="75" t="s">
        <v>389</v>
      </c>
      <c r="CJ145" s="76" t="s">
        <v>390</v>
      </c>
      <c r="CK145" s="76" t="s">
        <v>234</v>
      </c>
      <c r="CL145" s="76" t="s">
        <v>234</v>
      </c>
      <c r="CM145" s="76" t="s">
        <v>225</v>
      </c>
      <c r="CN145" s="76" t="s">
        <v>225</v>
      </c>
      <c r="CO145" s="76" t="s">
        <v>225</v>
      </c>
      <c r="CP145" s="76" t="s">
        <v>225</v>
      </c>
      <c r="CQ145" s="76" t="s">
        <v>978</v>
      </c>
      <c r="CR145" s="76" t="s">
        <v>225</v>
      </c>
      <c r="CS145" s="76" t="s">
        <v>234</v>
      </c>
      <c r="CT145" s="76" t="s">
        <v>225</v>
      </c>
      <c r="CU145" s="76" t="s">
        <v>234</v>
      </c>
      <c r="CV145" s="76" t="s">
        <v>225</v>
      </c>
      <c r="CW145" s="76" t="s">
        <v>234</v>
      </c>
      <c r="CX145" s="76" t="s">
        <v>234</v>
      </c>
      <c r="CY145" s="76" t="s">
        <v>225</v>
      </c>
      <c r="CZ145" s="76" t="s">
        <v>234</v>
      </c>
      <c r="DA145" s="76" t="s">
        <v>234</v>
      </c>
      <c r="DB145" s="76" t="s">
        <v>225</v>
      </c>
      <c r="DC145" s="76" t="s">
        <v>234</v>
      </c>
      <c r="DD145" s="76" t="s">
        <v>234</v>
      </c>
      <c r="DE145" s="76" t="s">
        <v>234</v>
      </c>
      <c r="DF145" s="76" t="s">
        <v>234</v>
      </c>
      <c r="DG145" s="76" t="s">
        <v>225</v>
      </c>
      <c r="DH145" s="76" t="s">
        <v>234</v>
      </c>
      <c r="DI145" s="76" t="s">
        <v>225</v>
      </c>
      <c r="DJ145" s="76" t="s">
        <v>225</v>
      </c>
      <c r="DK145" s="76" t="s">
        <v>225</v>
      </c>
      <c r="DL145" s="76" t="s">
        <v>382</v>
      </c>
      <c r="DM145" s="76" t="s">
        <v>382</v>
      </c>
      <c r="DN145" s="76" t="s">
        <v>382</v>
      </c>
      <c r="DO145" s="103">
        <v>45082.4012632523</v>
      </c>
      <c r="DP145" s="103">
        <v>45082.3894727315</v>
      </c>
      <c r="DQ145" s="76" t="s">
        <v>1042</v>
      </c>
      <c r="DR145"/>
    </row>
    <row r="146" s="41" customFormat="1" spans="1:122">
      <c r="A146" s="43" t="s">
        <v>442</v>
      </c>
      <c r="B146" s="45">
        <v>44874</v>
      </c>
      <c r="C146" s="45">
        <v>44874</v>
      </c>
      <c r="D146" s="46" t="s">
        <v>1099</v>
      </c>
      <c r="E146" s="46" t="s">
        <v>366</v>
      </c>
      <c r="F146" s="46" t="s">
        <v>583</v>
      </c>
      <c r="G146" s="46" t="s">
        <v>592</v>
      </c>
      <c r="H146" s="47">
        <v>1</v>
      </c>
      <c r="I146" s="47">
        <v>0</v>
      </c>
      <c r="J146" s="46" t="s">
        <v>234</v>
      </c>
      <c r="K146" s="46" t="s">
        <v>369</v>
      </c>
      <c r="L146" s="46" t="s">
        <v>369</v>
      </c>
      <c r="M146" s="45">
        <v>44874</v>
      </c>
      <c r="N146" s="46" t="s">
        <v>1100</v>
      </c>
      <c r="O146" s="46" t="s">
        <v>366</v>
      </c>
      <c r="P146" s="47">
        <v>0</v>
      </c>
      <c r="Q146" s="46" t="s">
        <v>586</v>
      </c>
      <c r="R146" s="46" t="s">
        <v>372</v>
      </c>
      <c r="S146" s="47">
        <v>57</v>
      </c>
      <c r="T146" s="46" t="s">
        <v>1101</v>
      </c>
      <c r="U146" s="47">
        <v>2</v>
      </c>
      <c r="V146" s="46" t="s">
        <v>592</v>
      </c>
      <c r="W146" s="46" t="s">
        <v>374</v>
      </c>
      <c r="X146" s="46" t="s">
        <v>234</v>
      </c>
      <c r="Y146" s="46" t="s">
        <v>588</v>
      </c>
      <c r="Z146" s="46" t="s">
        <v>376</v>
      </c>
      <c r="AA146" s="46" t="s">
        <v>377</v>
      </c>
      <c r="AB146" s="46" t="s">
        <v>409</v>
      </c>
      <c r="AC146" s="47">
        <v>2217</v>
      </c>
      <c r="AD146" s="46" t="s">
        <v>379</v>
      </c>
      <c r="AE146" s="62">
        <v>44875.2553819444</v>
      </c>
      <c r="AF146" s="46" t="s">
        <v>395</v>
      </c>
      <c r="AG146" s="46" t="s">
        <v>381</v>
      </c>
      <c r="AH146" s="46" t="s">
        <v>212</v>
      </c>
      <c r="AI146" s="46" t="s">
        <v>213</v>
      </c>
      <c r="AJ146" s="46" t="s">
        <v>210</v>
      </c>
      <c r="AK146" s="46" t="s">
        <v>366</v>
      </c>
      <c r="AL146" s="46" t="s">
        <v>382</v>
      </c>
      <c r="AM146" s="46" t="s">
        <v>366</v>
      </c>
      <c r="AN146" s="46" t="s">
        <v>233</v>
      </c>
      <c r="AO146" s="46" t="s">
        <v>366</v>
      </c>
      <c r="AP146" s="46" t="s">
        <v>589</v>
      </c>
      <c r="AQ146" s="46" t="s">
        <v>379</v>
      </c>
      <c r="AR146" s="46" t="s">
        <v>383</v>
      </c>
      <c r="AS146" s="46" t="s">
        <v>366</v>
      </c>
      <c r="AT146" s="46" t="s">
        <v>366</v>
      </c>
      <c r="AU146" s="47">
        <v>0</v>
      </c>
      <c r="AV146" s="46" t="s">
        <v>366</v>
      </c>
      <c r="AW146" s="46" t="s">
        <v>366</v>
      </c>
      <c r="AX146" s="46" t="s">
        <v>366</v>
      </c>
      <c r="AY146" s="46" t="s">
        <v>1039</v>
      </c>
      <c r="AZ146" s="46" t="s">
        <v>1040</v>
      </c>
      <c r="BA146" s="46" t="s">
        <v>232</v>
      </c>
      <c r="BB146" s="46" t="s">
        <v>379</v>
      </c>
      <c r="BC146" s="46" t="s">
        <v>382</v>
      </c>
      <c r="BD146" s="46" t="s">
        <v>1041</v>
      </c>
      <c r="BE146" s="46" t="s">
        <v>382</v>
      </c>
      <c r="BF146" s="46" t="s">
        <v>387</v>
      </c>
      <c r="BG146" s="46" t="s">
        <v>387</v>
      </c>
      <c r="BH146" s="46" t="s">
        <v>240</v>
      </c>
      <c r="BI146" s="46" t="s">
        <v>234</v>
      </c>
      <c r="BJ146" s="46" t="s">
        <v>234</v>
      </c>
      <c r="BK146" s="46" t="s">
        <v>234</v>
      </c>
      <c r="BL146" s="46" t="s">
        <v>234</v>
      </c>
      <c r="BM146" s="46" t="s">
        <v>529</v>
      </c>
      <c r="BN146" s="46" t="s">
        <v>529</v>
      </c>
      <c r="BO146" s="46" t="s">
        <v>529</v>
      </c>
      <c r="BP146" s="46" t="s">
        <v>366</v>
      </c>
      <c r="BQ146" s="46" t="s">
        <v>366</v>
      </c>
      <c r="BR146" s="46" t="s">
        <v>366</v>
      </c>
      <c r="BS146" s="46" t="s">
        <v>388</v>
      </c>
      <c r="BT146" s="46" t="s">
        <v>382</v>
      </c>
      <c r="BU146" s="46" t="s">
        <v>388</v>
      </c>
      <c r="BV146" s="46" t="s">
        <v>382</v>
      </c>
      <c r="BW146" s="46" t="s">
        <v>388</v>
      </c>
      <c r="BX146" s="46" t="s">
        <v>590</v>
      </c>
      <c r="BY146" s="47">
        <v>17</v>
      </c>
      <c r="BZ146" s="47">
        <v>96557</v>
      </c>
      <c r="CA146" s="47">
        <v>0</v>
      </c>
      <c r="CB146" s="47">
        <v>2</v>
      </c>
      <c r="CC146" s="47">
        <v>1</v>
      </c>
      <c r="CD146" s="46" t="s">
        <v>219</v>
      </c>
      <c r="CE146" s="62">
        <v>45084.5235532407</v>
      </c>
      <c r="CF146" s="45" t="s">
        <v>389</v>
      </c>
      <c r="CG146" s="66">
        <v>45084.5205971181</v>
      </c>
      <c r="CH146" s="67">
        <v>0.520590277777778</v>
      </c>
      <c r="CI146" s="45" t="s">
        <v>389</v>
      </c>
      <c r="CJ146" s="46" t="s">
        <v>390</v>
      </c>
      <c r="CK146" s="46" t="s">
        <v>234</v>
      </c>
      <c r="CL146" s="46" t="s">
        <v>234</v>
      </c>
      <c r="CM146" s="46" t="s">
        <v>225</v>
      </c>
      <c r="CN146" s="46" t="s">
        <v>225</v>
      </c>
      <c r="CO146" s="46" t="s">
        <v>366</v>
      </c>
      <c r="CP146" s="46" t="s">
        <v>225</v>
      </c>
      <c r="CQ146" s="46" t="s">
        <v>391</v>
      </c>
      <c r="CR146" s="46" t="s">
        <v>225</v>
      </c>
      <c r="CS146" s="46" t="s">
        <v>234</v>
      </c>
      <c r="CT146" s="46" t="s">
        <v>234</v>
      </c>
      <c r="CU146" s="46" t="s">
        <v>234</v>
      </c>
      <c r="CV146" s="46" t="s">
        <v>225</v>
      </c>
      <c r="CW146" s="46" t="s">
        <v>234</v>
      </c>
      <c r="CX146" s="46" t="s">
        <v>234</v>
      </c>
      <c r="CY146" s="46" t="s">
        <v>225</v>
      </c>
      <c r="CZ146" s="46" t="s">
        <v>234</v>
      </c>
      <c r="DA146" s="46" t="s">
        <v>234</v>
      </c>
      <c r="DB146" s="46" t="s">
        <v>225</v>
      </c>
      <c r="DC146" s="46" t="s">
        <v>234</v>
      </c>
      <c r="DD146" s="46" t="s">
        <v>234</v>
      </c>
      <c r="DE146" s="46" t="s">
        <v>234</v>
      </c>
      <c r="DF146" s="46" t="s">
        <v>234</v>
      </c>
      <c r="DG146" s="46" t="s">
        <v>225</v>
      </c>
      <c r="DH146" s="46" t="s">
        <v>234</v>
      </c>
      <c r="DI146" s="46" t="s">
        <v>225</v>
      </c>
      <c r="DJ146" s="46" t="s">
        <v>225</v>
      </c>
      <c r="DK146" s="46" t="s">
        <v>225</v>
      </c>
      <c r="DL146" s="46" t="s">
        <v>382</v>
      </c>
      <c r="DM146" s="46" t="s">
        <v>382</v>
      </c>
      <c r="DN146" s="46" t="s">
        <v>382</v>
      </c>
      <c r="DO146" s="66">
        <v>45084.5205971181</v>
      </c>
      <c r="DP146" s="66">
        <v>45084.5205971181</v>
      </c>
      <c r="DQ146" s="46" t="s">
        <v>1042</v>
      </c>
      <c r="DR146"/>
    </row>
    <row r="147" s="41" customFormat="1" spans="1:121">
      <c r="A147" s="43"/>
      <c r="B147" s="61" t="str">
        <f t="shared" ref="B147:BM147" si="12">IF(B145&lt;&gt;B146,"差異あり","")</f>
        <v/>
      </c>
      <c r="C147" s="61" t="str">
        <f t="shared" si="12"/>
        <v/>
      </c>
      <c r="D147" s="61" t="str">
        <f t="shared" si="12"/>
        <v/>
      </c>
      <c r="E147" s="61" t="str">
        <f t="shared" si="12"/>
        <v/>
      </c>
      <c r="F147" s="61" t="str">
        <f t="shared" si="12"/>
        <v/>
      </c>
      <c r="G147" s="61" t="str">
        <f t="shared" si="12"/>
        <v/>
      </c>
      <c r="H147" s="61" t="str">
        <f t="shared" si="12"/>
        <v/>
      </c>
      <c r="I147" s="61" t="str">
        <f t="shared" si="12"/>
        <v/>
      </c>
      <c r="J147" s="61" t="str">
        <f t="shared" si="12"/>
        <v/>
      </c>
      <c r="K147" s="61" t="str">
        <f t="shared" si="12"/>
        <v/>
      </c>
      <c r="L147" s="61" t="str">
        <f t="shared" si="12"/>
        <v/>
      </c>
      <c r="M147" s="61" t="str">
        <f t="shared" si="12"/>
        <v/>
      </c>
      <c r="N147" s="61" t="str">
        <f t="shared" si="12"/>
        <v/>
      </c>
      <c r="O147" s="61" t="str">
        <f t="shared" si="12"/>
        <v/>
      </c>
      <c r="P147" s="61" t="str">
        <f t="shared" si="12"/>
        <v/>
      </c>
      <c r="Q147" s="61" t="str">
        <f t="shared" si="12"/>
        <v/>
      </c>
      <c r="R147" s="61" t="str">
        <f t="shared" si="12"/>
        <v/>
      </c>
      <c r="S147" s="61" t="str">
        <f t="shared" si="12"/>
        <v/>
      </c>
      <c r="T147" s="61" t="str">
        <f t="shared" si="12"/>
        <v/>
      </c>
      <c r="U147" s="61" t="str">
        <f t="shared" si="12"/>
        <v/>
      </c>
      <c r="V147" s="61" t="str">
        <f t="shared" si="12"/>
        <v/>
      </c>
      <c r="W147" s="61" t="str">
        <f t="shared" si="12"/>
        <v/>
      </c>
      <c r="X147" s="61" t="str">
        <f t="shared" si="12"/>
        <v/>
      </c>
      <c r="Y147" s="61" t="str">
        <f t="shared" si="12"/>
        <v/>
      </c>
      <c r="Z147" s="61" t="str">
        <f t="shared" si="12"/>
        <v/>
      </c>
      <c r="AA147" s="61" t="str">
        <f t="shared" si="12"/>
        <v/>
      </c>
      <c r="AB147" s="61" t="str">
        <f t="shared" si="12"/>
        <v/>
      </c>
      <c r="AC147" s="61" t="str">
        <f t="shared" si="12"/>
        <v/>
      </c>
      <c r="AD147" s="61" t="str">
        <f t="shared" si="12"/>
        <v/>
      </c>
      <c r="AE147" s="61" t="str">
        <f t="shared" si="12"/>
        <v/>
      </c>
      <c r="AF147" s="61" t="str">
        <f t="shared" si="12"/>
        <v/>
      </c>
      <c r="AG147" s="61" t="str">
        <f t="shared" si="12"/>
        <v/>
      </c>
      <c r="AH147" s="61" t="str">
        <f t="shared" si="12"/>
        <v/>
      </c>
      <c r="AI147" s="61" t="str">
        <f t="shared" si="12"/>
        <v/>
      </c>
      <c r="AJ147" s="61" t="str">
        <f t="shared" si="12"/>
        <v/>
      </c>
      <c r="AK147" s="61" t="str">
        <f t="shared" si="12"/>
        <v/>
      </c>
      <c r="AL147" s="61" t="str">
        <f t="shared" si="12"/>
        <v/>
      </c>
      <c r="AM147" s="61" t="str">
        <f t="shared" si="12"/>
        <v/>
      </c>
      <c r="AN147" s="61" t="str">
        <f t="shared" si="12"/>
        <v/>
      </c>
      <c r="AO147" s="61" t="str">
        <f t="shared" si="12"/>
        <v/>
      </c>
      <c r="AP147" s="61" t="str">
        <f t="shared" si="12"/>
        <v/>
      </c>
      <c r="AQ147" s="61" t="str">
        <f t="shared" si="12"/>
        <v/>
      </c>
      <c r="AR147" s="61" t="str">
        <f t="shared" si="12"/>
        <v/>
      </c>
      <c r="AS147" s="61" t="str">
        <f t="shared" si="12"/>
        <v/>
      </c>
      <c r="AT147" s="61" t="str">
        <f t="shared" si="12"/>
        <v/>
      </c>
      <c r="AU147" s="61" t="str">
        <f t="shared" si="12"/>
        <v/>
      </c>
      <c r="AV147" s="61" t="str">
        <f t="shared" si="12"/>
        <v/>
      </c>
      <c r="AW147" s="61" t="str">
        <f t="shared" si="12"/>
        <v/>
      </c>
      <c r="AX147" s="61" t="str">
        <f t="shared" si="12"/>
        <v/>
      </c>
      <c r="AY147" s="61" t="str">
        <f t="shared" si="12"/>
        <v/>
      </c>
      <c r="AZ147" s="61" t="str">
        <f t="shared" si="12"/>
        <v/>
      </c>
      <c r="BA147" s="61" t="str">
        <f t="shared" si="12"/>
        <v/>
      </c>
      <c r="BB147" s="61" t="str">
        <f t="shared" si="12"/>
        <v/>
      </c>
      <c r="BC147" s="61" t="str">
        <f t="shared" si="12"/>
        <v/>
      </c>
      <c r="BD147" s="61" t="str">
        <f t="shared" si="12"/>
        <v/>
      </c>
      <c r="BE147" s="61" t="str">
        <f t="shared" si="12"/>
        <v/>
      </c>
      <c r="BF147" s="61" t="str">
        <f t="shared" si="12"/>
        <v/>
      </c>
      <c r="BG147" s="61" t="str">
        <f t="shared" si="12"/>
        <v/>
      </c>
      <c r="BH147" s="61" t="str">
        <f t="shared" si="12"/>
        <v/>
      </c>
      <c r="BI147" s="61" t="str">
        <f t="shared" si="12"/>
        <v/>
      </c>
      <c r="BJ147" s="61" t="str">
        <f t="shared" si="12"/>
        <v/>
      </c>
      <c r="BK147" s="61" t="str">
        <f t="shared" si="12"/>
        <v/>
      </c>
      <c r="BL147" s="61" t="str">
        <f t="shared" si="12"/>
        <v/>
      </c>
      <c r="BM147" s="61" t="str">
        <f t="shared" si="12"/>
        <v/>
      </c>
      <c r="BN147" s="61" t="str">
        <f t="shared" ref="BN147:DQ147" si="13">IF(BN145&lt;&gt;BN146,"差異あり","")</f>
        <v/>
      </c>
      <c r="BO147" s="61" t="str">
        <f t="shared" si="13"/>
        <v/>
      </c>
      <c r="BP147" s="61" t="str">
        <f t="shared" si="13"/>
        <v/>
      </c>
      <c r="BQ147" s="61" t="str">
        <f t="shared" si="13"/>
        <v/>
      </c>
      <c r="BR147" s="61" t="str">
        <f t="shared" si="13"/>
        <v/>
      </c>
      <c r="BS147" s="61" t="str">
        <f t="shared" si="13"/>
        <v/>
      </c>
      <c r="BT147" s="61" t="str">
        <f t="shared" si="13"/>
        <v/>
      </c>
      <c r="BU147" s="61" t="str">
        <f t="shared" si="13"/>
        <v/>
      </c>
      <c r="BV147" s="61" t="str">
        <f t="shared" si="13"/>
        <v/>
      </c>
      <c r="BW147" s="61" t="str">
        <f t="shared" si="13"/>
        <v/>
      </c>
      <c r="BX147" s="61" t="str">
        <f t="shared" si="13"/>
        <v/>
      </c>
      <c r="BY147" s="61" t="str">
        <f t="shared" si="13"/>
        <v>差異あり</v>
      </c>
      <c r="BZ147" s="61" t="str">
        <f t="shared" si="13"/>
        <v/>
      </c>
      <c r="CA147" s="61" t="str">
        <f t="shared" si="13"/>
        <v/>
      </c>
      <c r="CB147" s="61" t="str">
        <f t="shared" si="13"/>
        <v/>
      </c>
      <c r="CC147" s="61" t="str">
        <f t="shared" si="13"/>
        <v>差異あり</v>
      </c>
      <c r="CD147" s="61" t="str">
        <f t="shared" si="13"/>
        <v>差異あり</v>
      </c>
      <c r="CE147" s="61" t="str">
        <f t="shared" si="13"/>
        <v>差異あり</v>
      </c>
      <c r="CF147" s="61" t="str">
        <f t="shared" si="13"/>
        <v/>
      </c>
      <c r="CG147" s="61" t="str">
        <f t="shared" si="13"/>
        <v>差異あり</v>
      </c>
      <c r="CH147" s="61" t="str">
        <f t="shared" si="13"/>
        <v>差異あり</v>
      </c>
      <c r="CI147" s="61" t="str">
        <f t="shared" si="13"/>
        <v/>
      </c>
      <c r="CJ147" s="61" t="str">
        <f t="shared" si="13"/>
        <v/>
      </c>
      <c r="CK147" s="61" t="str">
        <f t="shared" si="13"/>
        <v/>
      </c>
      <c r="CL147" s="61" t="str">
        <f t="shared" si="13"/>
        <v/>
      </c>
      <c r="CM147" s="61" t="str">
        <f t="shared" si="13"/>
        <v/>
      </c>
      <c r="CN147" s="61" t="str">
        <f t="shared" si="13"/>
        <v/>
      </c>
      <c r="CO147" s="61" t="str">
        <f t="shared" si="13"/>
        <v>差異あり</v>
      </c>
      <c r="CP147" s="61" t="str">
        <f t="shared" si="13"/>
        <v/>
      </c>
      <c r="CQ147" s="61" t="str">
        <f t="shared" si="13"/>
        <v>差異あり</v>
      </c>
      <c r="CR147" s="61" t="str">
        <f t="shared" si="13"/>
        <v/>
      </c>
      <c r="CS147" s="61" t="str">
        <f t="shared" si="13"/>
        <v/>
      </c>
      <c r="CT147" s="61" t="str">
        <f t="shared" si="13"/>
        <v>差異あり</v>
      </c>
      <c r="CU147" s="61" t="str">
        <f t="shared" si="13"/>
        <v/>
      </c>
      <c r="CV147" s="61" t="str">
        <f t="shared" si="13"/>
        <v/>
      </c>
      <c r="CW147" s="61" t="str">
        <f t="shared" si="13"/>
        <v/>
      </c>
      <c r="CX147" s="61" t="str">
        <f t="shared" si="13"/>
        <v/>
      </c>
      <c r="CY147" s="61" t="str">
        <f t="shared" si="13"/>
        <v/>
      </c>
      <c r="CZ147" s="61" t="str">
        <f t="shared" si="13"/>
        <v/>
      </c>
      <c r="DA147" s="61" t="str">
        <f t="shared" si="13"/>
        <v/>
      </c>
      <c r="DB147" s="61" t="str">
        <f t="shared" si="13"/>
        <v/>
      </c>
      <c r="DC147" s="61" t="str">
        <f t="shared" si="13"/>
        <v/>
      </c>
      <c r="DD147" s="61" t="str">
        <f t="shared" si="13"/>
        <v/>
      </c>
      <c r="DE147" s="61" t="str">
        <f t="shared" si="13"/>
        <v/>
      </c>
      <c r="DF147" s="61" t="str">
        <f t="shared" si="13"/>
        <v/>
      </c>
      <c r="DG147" s="61" t="str">
        <f t="shared" si="13"/>
        <v/>
      </c>
      <c r="DH147" s="61" t="str">
        <f t="shared" si="13"/>
        <v/>
      </c>
      <c r="DI147" s="61" t="str">
        <f t="shared" si="13"/>
        <v/>
      </c>
      <c r="DJ147" s="61" t="str">
        <f t="shared" si="13"/>
        <v/>
      </c>
      <c r="DK147" s="61" t="str">
        <f t="shared" si="13"/>
        <v/>
      </c>
      <c r="DL147" s="61" t="str">
        <f t="shared" si="13"/>
        <v/>
      </c>
      <c r="DM147" s="61" t="str">
        <f t="shared" si="13"/>
        <v/>
      </c>
      <c r="DN147" s="61" t="str">
        <f t="shared" si="13"/>
        <v/>
      </c>
      <c r="DO147" s="61" t="str">
        <f t="shared" si="13"/>
        <v>差異あり</v>
      </c>
      <c r="DP147" s="61" t="str">
        <f t="shared" si="13"/>
        <v>差異あり</v>
      </c>
      <c r="DQ147" s="61" t="str">
        <f t="shared" si="13"/>
        <v/>
      </c>
    </row>
    <row r="148" s="41" customFormat="1" spans="1:122">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43"/>
      <c r="CW148" s="43"/>
      <c r="CX148" s="43"/>
      <c r="CY148" s="43"/>
      <c r="CZ148" s="43"/>
      <c r="DA148" s="43"/>
      <c r="DB148" s="43"/>
      <c r="DC148" s="43"/>
      <c r="DD148" s="43"/>
      <c r="DE148" s="43"/>
      <c r="DF148" s="43"/>
      <c r="DG148" s="43"/>
      <c r="DH148" s="43"/>
      <c r="DI148" s="43"/>
      <c r="DJ148" s="43"/>
      <c r="DK148" s="43"/>
      <c r="DL148" s="43"/>
      <c r="DM148" s="43"/>
      <c r="DN148" s="43"/>
      <c r="DO148" s="43"/>
      <c r="DP148" s="43"/>
      <c r="DQ148" s="43"/>
      <c r="DR148" s="43"/>
    </row>
    <row r="149" s="41" customFormat="1" spans="1:122">
      <c r="A149" s="43"/>
      <c r="B149" s="41" t="s">
        <v>439</v>
      </c>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c r="BU149" s="43"/>
      <c r="BV149" s="43"/>
      <c r="BW149" s="43"/>
      <c r="BX149" s="43"/>
      <c r="BY149" s="43"/>
      <c r="BZ149" s="43"/>
      <c r="CA149" s="43"/>
      <c r="CB149" s="43"/>
      <c r="CC149" s="43"/>
      <c r="CD149" s="43"/>
      <c r="CE149" s="43"/>
      <c r="CF149" s="43"/>
      <c r="CG149" s="43"/>
      <c r="CH149" s="43"/>
      <c r="CI149" s="43"/>
      <c r="CJ149" s="43"/>
      <c r="CK149" s="43"/>
      <c r="CL149" s="43"/>
      <c r="CM149" s="43"/>
      <c r="CN149" s="43"/>
      <c r="CO149" s="43"/>
      <c r="CP149" s="43"/>
      <c r="CQ149" s="43"/>
      <c r="CR149" s="43"/>
      <c r="CS149" s="43"/>
      <c r="CT149" s="43"/>
      <c r="CU149" s="43"/>
      <c r="CV149" s="43"/>
      <c r="CW149" s="43"/>
      <c r="CX149" s="43"/>
      <c r="CY149" s="43"/>
      <c r="CZ149" s="43"/>
      <c r="DA149" s="43"/>
      <c r="DB149" s="43"/>
      <c r="DC149" s="43"/>
      <c r="DD149" s="43"/>
      <c r="DE149" s="43"/>
      <c r="DF149" s="43"/>
      <c r="DG149" s="43"/>
      <c r="DH149" s="43"/>
      <c r="DI149" s="43"/>
      <c r="DJ149" s="43"/>
      <c r="DK149" s="43"/>
      <c r="DL149" s="43"/>
      <c r="DM149" s="43"/>
      <c r="DN149" s="43"/>
      <c r="DO149" s="43"/>
      <c r="DP149" s="43"/>
      <c r="DQ149" s="43"/>
      <c r="DR149" s="43"/>
    </row>
    <row r="150" s="41" customFormat="1" ht="27" spans="1:122">
      <c r="A150" s="43"/>
      <c r="B150" s="60" t="s">
        <v>249</v>
      </c>
      <c r="C150" s="60" t="s">
        <v>250</v>
      </c>
      <c r="D150" s="60" t="s">
        <v>251</v>
      </c>
      <c r="E150" s="60" t="s">
        <v>252</v>
      </c>
      <c r="F150" s="60" t="s">
        <v>253</v>
      </c>
      <c r="G150" s="60" t="s">
        <v>156</v>
      </c>
      <c r="H150" s="60" t="s">
        <v>254</v>
      </c>
      <c r="I150" s="60" t="s">
        <v>255</v>
      </c>
      <c r="J150" s="60" t="s">
        <v>256</v>
      </c>
      <c r="K150" s="60" t="s">
        <v>257</v>
      </c>
      <c r="L150" s="60" t="s">
        <v>258</v>
      </c>
      <c r="M150" s="60" t="s">
        <v>259</v>
      </c>
      <c r="N150" s="60" t="s">
        <v>260</v>
      </c>
      <c r="O150" s="60" t="s">
        <v>261</v>
      </c>
      <c r="P150" s="60" t="s">
        <v>262</v>
      </c>
      <c r="Q150" s="60" t="s">
        <v>263</v>
      </c>
      <c r="R150" s="60" t="s">
        <v>264</v>
      </c>
      <c r="S150" s="60" t="s">
        <v>265</v>
      </c>
      <c r="T150" s="60" t="s">
        <v>266</v>
      </c>
      <c r="U150" s="60" t="s">
        <v>267</v>
      </c>
      <c r="V150" s="60" t="s">
        <v>268</v>
      </c>
      <c r="W150" s="60" t="s">
        <v>269</v>
      </c>
      <c r="X150" s="60" t="s">
        <v>270</v>
      </c>
      <c r="Y150" s="60" t="s">
        <v>271</v>
      </c>
      <c r="Z150" s="60" t="s">
        <v>272</v>
      </c>
      <c r="AA150" s="60" t="s">
        <v>273</v>
      </c>
      <c r="AB150" s="60" t="s">
        <v>274</v>
      </c>
      <c r="AC150" s="60" t="s">
        <v>275</v>
      </c>
      <c r="AD150" s="60" t="s">
        <v>276</v>
      </c>
      <c r="AE150" s="60" t="s">
        <v>277</v>
      </c>
      <c r="AF150" s="60" t="s">
        <v>278</v>
      </c>
      <c r="AG150" s="60" t="s">
        <v>279</v>
      </c>
      <c r="AH150" s="60" t="s">
        <v>159</v>
      </c>
      <c r="AI150" s="60" t="s">
        <v>280</v>
      </c>
      <c r="AJ150" s="60" t="s">
        <v>157</v>
      </c>
      <c r="AK150" s="60" t="s">
        <v>281</v>
      </c>
      <c r="AL150" s="60" t="s">
        <v>282</v>
      </c>
      <c r="AM150" s="60" t="s">
        <v>283</v>
      </c>
      <c r="AN150" s="60" t="s">
        <v>284</v>
      </c>
      <c r="AO150" s="60" t="s">
        <v>285</v>
      </c>
      <c r="AP150" s="60" t="s">
        <v>286</v>
      </c>
      <c r="AQ150" s="60" t="s">
        <v>287</v>
      </c>
      <c r="AR150" s="60" t="s">
        <v>288</v>
      </c>
      <c r="AS150" s="60" t="s">
        <v>289</v>
      </c>
      <c r="AT150" s="60" t="s">
        <v>290</v>
      </c>
      <c r="AU150" s="60" t="s">
        <v>291</v>
      </c>
      <c r="AV150" s="60" t="s">
        <v>292</v>
      </c>
      <c r="AW150" s="60" t="s">
        <v>293</v>
      </c>
      <c r="AX150" s="60" t="s">
        <v>294</v>
      </c>
      <c r="AY150" s="60" t="s">
        <v>295</v>
      </c>
      <c r="AZ150" s="60" t="s">
        <v>296</v>
      </c>
      <c r="BA150" s="60" t="s">
        <v>297</v>
      </c>
      <c r="BB150" s="60" t="s">
        <v>298</v>
      </c>
      <c r="BC150" s="60" t="s">
        <v>299</v>
      </c>
      <c r="BD150" s="60" t="s">
        <v>300</v>
      </c>
      <c r="BE150" s="60" t="s">
        <v>301</v>
      </c>
      <c r="BF150" s="60" t="s">
        <v>302</v>
      </c>
      <c r="BG150" s="60" t="s">
        <v>303</v>
      </c>
      <c r="BH150" s="60" t="s">
        <v>304</v>
      </c>
      <c r="BI150" s="60" t="s">
        <v>305</v>
      </c>
      <c r="BJ150" s="60" t="s">
        <v>306</v>
      </c>
      <c r="BK150" s="60" t="s">
        <v>307</v>
      </c>
      <c r="BL150" s="60" t="s">
        <v>308</v>
      </c>
      <c r="BM150" s="60" t="s">
        <v>309</v>
      </c>
      <c r="BN150" s="60" t="s">
        <v>310</v>
      </c>
      <c r="BO150" s="60" t="s">
        <v>311</v>
      </c>
      <c r="BP150" s="60" t="s">
        <v>312</v>
      </c>
      <c r="BQ150" s="60" t="s">
        <v>313</v>
      </c>
      <c r="BR150" s="60" t="s">
        <v>314</v>
      </c>
      <c r="BS150" s="60" t="s">
        <v>315</v>
      </c>
      <c r="BT150" s="60" t="s">
        <v>316</v>
      </c>
      <c r="BU150" s="60" t="s">
        <v>317</v>
      </c>
      <c r="BV150" s="60" t="s">
        <v>318</v>
      </c>
      <c r="BW150" s="60" t="s">
        <v>319</v>
      </c>
      <c r="BX150" s="60" t="s">
        <v>320</v>
      </c>
      <c r="BY150" s="60" t="s">
        <v>321</v>
      </c>
      <c r="BZ150" s="60" t="s">
        <v>322</v>
      </c>
      <c r="CA150" s="60" t="s">
        <v>323</v>
      </c>
      <c r="CB150" s="60" t="s">
        <v>324</v>
      </c>
      <c r="CC150" s="60" t="s">
        <v>325</v>
      </c>
      <c r="CD150" s="60" t="s">
        <v>326</v>
      </c>
      <c r="CE150" s="60" t="s">
        <v>327</v>
      </c>
      <c r="CF150" s="60" t="s">
        <v>328</v>
      </c>
      <c r="CG150" s="60" t="s">
        <v>329</v>
      </c>
      <c r="CH150" s="60" t="s">
        <v>330</v>
      </c>
      <c r="CI150" s="60" t="s">
        <v>331</v>
      </c>
      <c r="CJ150" s="60" t="s">
        <v>332</v>
      </c>
      <c r="CK150" s="60" t="s">
        <v>333</v>
      </c>
      <c r="CL150" s="60" t="s">
        <v>334</v>
      </c>
      <c r="CM150" s="60" t="s">
        <v>335</v>
      </c>
      <c r="CN150" s="60" t="s">
        <v>336</v>
      </c>
      <c r="CO150" s="60" t="s">
        <v>337</v>
      </c>
      <c r="CP150" s="60" t="s">
        <v>338</v>
      </c>
      <c r="CQ150" s="60" t="s">
        <v>339</v>
      </c>
      <c r="CR150" s="60" t="s">
        <v>340</v>
      </c>
      <c r="CS150" s="60" t="s">
        <v>341</v>
      </c>
      <c r="CT150" s="60" t="s">
        <v>342</v>
      </c>
      <c r="CU150" s="60" t="s">
        <v>343</v>
      </c>
      <c r="CV150" s="60" t="s">
        <v>344</v>
      </c>
      <c r="CW150" s="60" t="s">
        <v>345</v>
      </c>
      <c r="CX150" s="60" t="s">
        <v>346</v>
      </c>
      <c r="CY150" s="60" t="s">
        <v>347</v>
      </c>
      <c r="CZ150" s="60" t="s">
        <v>348</v>
      </c>
      <c r="DA150" s="60" t="s">
        <v>349</v>
      </c>
      <c r="DB150" s="60" t="s">
        <v>350</v>
      </c>
      <c r="DC150" s="60" t="s">
        <v>351</v>
      </c>
      <c r="DD150" s="60" t="s">
        <v>352</v>
      </c>
      <c r="DE150" s="60" t="s">
        <v>353</v>
      </c>
      <c r="DF150" s="60" t="s">
        <v>354</v>
      </c>
      <c r="DG150" s="60" t="s">
        <v>355</v>
      </c>
      <c r="DH150" s="60" t="s">
        <v>356</v>
      </c>
      <c r="DI150" s="60" t="s">
        <v>357</v>
      </c>
      <c r="DJ150" s="60" t="s">
        <v>358</v>
      </c>
      <c r="DK150" s="60" t="s">
        <v>359</v>
      </c>
      <c r="DL150" s="60" t="s">
        <v>360</v>
      </c>
      <c r="DM150" s="60" t="s">
        <v>361</v>
      </c>
      <c r="DN150" s="60" t="s">
        <v>362</v>
      </c>
      <c r="DO150" s="60" t="s">
        <v>208</v>
      </c>
      <c r="DP150" s="60" t="s">
        <v>363</v>
      </c>
      <c r="DQ150" s="60" t="s">
        <v>364</v>
      </c>
      <c r="DR150"/>
    </row>
    <row r="151" s="41" customFormat="1" spans="1:122">
      <c r="A151" s="43" t="s">
        <v>441</v>
      </c>
      <c r="B151" s="75">
        <v>44874</v>
      </c>
      <c r="C151" s="75">
        <v>44874</v>
      </c>
      <c r="D151" s="76" t="s">
        <v>1099</v>
      </c>
      <c r="E151" s="76" t="s">
        <v>366</v>
      </c>
      <c r="F151" s="76" t="s">
        <v>583</v>
      </c>
      <c r="G151" s="76" t="s">
        <v>241</v>
      </c>
      <c r="H151" s="77">
        <v>1</v>
      </c>
      <c r="I151" s="77">
        <v>0</v>
      </c>
      <c r="J151" s="76" t="s">
        <v>234</v>
      </c>
      <c r="K151" s="76" t="s">
        <v>369</v>
      </c>
      <c r="L151" s="76" t="s">
        <v>369</v>
      </c>
      <c r="M151" s="75">
        <v>44874</v>
      </c>
      <c r="N151" s="76" t="s">
        <v>1100</v>
      </c>
      <c r="O151" s="76" t="s">
        <v>366</v>
      </c>
      <c r="P151" s="77">
        <v>0</v>
      </c>
      <c r="Q151" s="76" t="s">
        <v>586</v>
      </c>
      <c r="R151" s="76" t="s">
        <v>372</v>
      </c>
      <c r="S151" s="77">
        <v>57</v>
      </c>
      <c r="T151" s="76" t="s">
        <v>1101</v>
      </c>
      <c r="U151" s="77">
        <v>2</v>
      </c>
      <c r="V151" s="76" t="s">
        <v>241</v>
      </c>
      <c r="W151" s="76" t="s">
        <v>374</v>
      </c>
      <c r="X151" s="76" t="s">
        <v>234</v>
      </c>
      <c r="Y151" s="76" t="s">
        <v>588</v>
      </c>
      <c r="Z151" s="76" t="s">
        <v>376</v>
      </c>
      <c r="AA151" s="76" t="s">
        <v>377</v>
      </c>
      <c r="AB151" s="76" t="s">
        <v>593</v>
      </c>
      <c r="AC151" s="77">
        <v>2217</v>
      </c>
      <c r="AD151" s="76" t="s">
        <v>594</v>
      </c>
      <c r="AE151" s="102">
        <v>44875.2553819444</v>
      </c>
      <c r="AF151" s="76" t="s">
        <v>410</v>
      </c>
      <c r="AG151" s="76" t="s">
        <v>381</v>
      </c>
      <c r="AH151" s="76" t="s">
        <v>212</v>
      </c>
      <c r="AI151" s="76" t="s">
        <v>213</v>
      </c>
      <c r="AJ151" s="76" t="s">
        <v>210</v>
      </c>
      <c r="AK151" s="76" t="s">
        <v>366</v>
      </c>
      <c r="AL151" s="76" t="s">
        <v>382</v>
      </c>
      <c r="AM151" s="76" t="s">
        <v>366</v>
      </c>
      <c r="AN151" s="76" t="s">
        <v>233</v>
      </c>
      <c r="AO151" s="76" t="s">
        <v>366</v>
      </c>
      <c r="AP151" s="76" t="s">
        <v>589</v>
      </c>
      <c r="AQ151" s="76" t="s">
        <v>379</v>
      </c>
      <c r="AR151" s="76" t="s">
        <v>411</v>
      </c>
      <c r="AS151" s="76" t="s">
        <v>366</v>
      </c>
      <c r="AT151" s="76" t="s">
        <v>366</v>
      </c>
      <c r="AU151" s="77">
        <v>0</v>
      </c>
      <c r="AV151" s="76" t="s">
        <v>366</v>
      </c>
      <c r="AW151" s="76" t="s">
        <v>366</v>
      </c>
      <c r="AX151" s="76" t="s">
        <v>366</v>
      </c>
      <c r="AY151" s="76" t="s">
        <v>988</v>
      </c>
      <c r="AZ151" s="76" t="s">
        <v>989</v>
      </c>
      <c r="BA151" s="76" t="s">
        <v>990</v>
      </c>
      <c r="BB151" s="76" t="s">
        <v>388</v>
      </c>
      <c r="BC151" s="76" t="s">
        <v>382</v>
      </c>
      <c r="BD151" s="76" t="s">
        <v>991</v>
      </c>
      <c r="BE151" s="76" t="s">
        <v>382</v>
      </c>
      <c r="BF151" s="76" t="s">
        <v>387</v>
      </c>
      <c r="BG151" s="76" t="s">
        <v>387</v>
      </c>
      <c r="BH151" s="76" t="s">
        <v>240</v>
      </c>
      <c r="BI151" s="76" t="s">
        <v>234</v>
      </c>
      <c r="BJ151" s="76" t="s">
        <v>234</v>
      </c>
      <c r="BK151" s="76" t="s">
        <v>234</v>
      </c>
      <c r="BL151" s="76" t="s">
        <v>234</v>
      </c>
      <c r="BM151" s="76" t="s">
        <v>366</v>
      </c>
      <c r="BN151" s="76" t="s">
        <v>366</v>
      </c>
      <c r="BO151" s="76" t="s">
        <v>366</v>
      </c>
      <c r="BP151" s="76" t="s">
        <v>366</v>
      </c>
      <c r="BQ151" s="76" t="s">
        <v>366</v>
      </c>
      <c r="BR151" s="76" t="s">
        <v>366</v>
      </c>
      <c r="BS151" s="76" t="s">
        <v>388</v>
      </c>
      <c r="BT151" s="76" t="s">
        <v>382</v>
      </c>
      <c r="BU151" s="76" t="s">
        <v>388</v>
      </c>
      <c r="BV151" s="76" t="s">
        <v>382</v>
      </c>
      <c r="BW151" s="76" t="s">
        <v>388</v>
      </c>
      <c r="BX151" s="76" t="s">
        <v>590</v>
      </c>
      <c r="BY151" s="77">
        <v>1</v>
      </c>
      <c r="BZ151" s="77">
        <v>96557</v>
      </c>
      <c r="CA151" s="77">
        <v>0</v>
      </c>
      <c r="CB151" s="77">
        <v>2</v>
      </c>
      <c r="CC151" s="77">
        <v>17</v>
      </c>
      <c r="CD151" s="76" t="s">
        <v>977</v>
      </c>
      <c r="CE151" s="102">
        <v>45082.3916898148</v>
      </c>
      <c r="CF151" s="75" t="s">
        <v>389</v>
      </c>
      <c r="CG151" s="103">
        <v>45082.3894727893</v>
      </c>
      <c r="CH151" s="104">
        <v>0.389467592592593</v>
      </c>
      <c r="CI151" s="75" t="s">
        <v>389</v>
      </c>
      <c r="CJ151" s="76" t="s">
        <v>390</v>
      </c>
      <c r="CK151" s="76" t="s">
        <v>234</v>
      </c>
      <c r="CL151" s="76" t="s">
        <v>234</v>
      </c>
      <c r="CM151" s="76" t="s">
        <v>225</v>
      </c>
      <c r="CN151" s="76" t="s">
        <v>225</v>
      </c>
      <c r="CO151" s="76" t="s">
        <v>225</v>
      </c>
      <c r="CP151" s="76" t="s">
        <v>225</v>
      </c>
      <c r="CQ151" s="76" t="s">
        <v>978</v>
      </c>
      <c r="CR151" s="76" t="s">
        <v>225</v>
      </c>
      <c r="CS151" s="76" t="s">
        <v>234</v>
      </c>
      <c r="CT151" s="76" t="s">
        <v>225</v>
      </c>
      <c r="CU151" s="76" t="s">
        <v>234</v>
      </c>
      <c r="CV151" s="76" t="s">
        <v>225</v>
      </c>
      <c r="CW151" s="76" t="s">
        <v>234</v>
      </c>
      <c r="CX151" s="76" t="s">
        <v>234</v>
      </c>
      <c r="CY151" s="76" t="s">
        <v>225</v>
      </c>
      <c r="CZ151" s="76" t="s">
        <v>234</v>
      </c>
      <c r="DA151" s="76" t="s">
        <v>234</v>
      </c>
      <c r="DB151" s="76" t="s">
        <v>225</v>
      </c>
      <c r="DC151" s="76" t="s">
        <v>234</v>
      </c>
      <c r="DD151" s="76" t="s">
        <v>234</v>
      </c>
      <c r="DE151" s="76" t="s">
        <v>234</v>
      </c>
      <c r="DF151" s="76" t="s">
        <v>234</v>
      </c>
      <c r="DG151" s="76" t="s">
        <v>225</v>
      </c>
      <c r="DH151" s="76" t="s">
        <v>234</v>
      </c>
      <c r="DI151" s="76" t="s">
        <v>225</v>
      </c>
      <c r="DJ151" s="76" t="s">
        <v>225</v>
      </c>
      <c r="DK151" s="76" t="s">
        <v>225</v>
      </c>
      <c r="DL151" s="76" t="s">
        <v>382</v>
      </c>
      <c r="DM151" s="76" t="s">
        <v>382</v>
      </c>
      <c r="DN151" s="76" t="s">
        <v>382</v>
      </c>
      <c r="DO151" s="103">
        <v>45082.4012663657</v>
      </c>
      <c r="DP151" s="103">
        <v>45082.3894727893</v>
      </c>
      <c r="DQ151" s="76" t="s">
        <v>992</v>
      </c>
      <c r="DR151"/>
    </row>
    <row r="152" s="41" customFormat="1" spans="1:122">
      <c r="A152" s="43" t="s">
        <v>442</v>
      </c>
      <c r="B152" s="45">
        <v>44874</v>
      </c>
      <c r="C152" s="45">
        <v>44874</v>
      </c>
      <c r="D152" s="46" t="s">
        <v>1099</v>
      </c>
      <c r="E152" s="46" t="s">
        <v>366</v>
      </c>
      <c r="F152" s="46" t="s">
        <v>583</v>
      </c>
      <c r="G152" s="46" t="s">
        <v>241</v>
      </c>
      <c r="H152" s="47">
        <v>1</v>
      </c>
      <c r="I152" s="47">
        <v>0</v>
      </c>
      <c r="J152" s="46" t="s">
        <v>234</v>
      </c>
      <c r="K152" s="46" t="s">
        <v>369</v>
      </c>
      <c r="L152" s="46" t="s">
        <v>369</v>
      </c>
      <c r="M152" s="45">
        <v>44874</v>
      </c>
      <c r="N152" s="46" t="s">
        <v>1100</v>
      </c>
      <c r="O152" s="46" t="s">
        <v>366</v>
      </c>
      <c r="P152" s="47">
        <v>0</v>
      </c>
      <c r="Q152" s="46" t="s">
        <v>586</v>
      </c>
      <c r="R152" s="46" t="s">
        <v>372</v>
      </c>
      <c r="S152" s="47">
        <v>57</v>
      </c>
      <c r="T152" s="46" t="s">
        <v>1101</v>
      </c>
      <c r="U152" s="47">
        <v>2</v>
      </c>
      <c r="V152" s="46" t="s">
        <v>241</v>
      </c>
      <c r="W152" s="46" t="s">
        <v>374</v>
      </c>
      <c r="X152" s="46" t="s">
        <v>234</v>
      </c>
      <c r="Y152" s="46" t="s">
        <v>588</v>
      </c>
      <c r="Z152" s="46" t="s">
        <v>376</v>
      </c>
      <c r="AA152" s="46" t="s">
        <v>377</v>
      </c>
      <c r="AB152" s="46" t="s">
        <v>593</v>
      </c>
      <c r="AC152" s="47">
        <v>2217</v>
      </c>
      <c r="AD152" s="46" t="s">
        <v>594</v>
      </c>
      <c r="AE152" s="62">
        <v>44875.2553819444</v>
      </c>
      <c r="AF152" s="46" t="s">
        <v>410</v>
      </c>
      <c r="AG152" s="46" t="s">
        <v>381</v>
      </c>
      <c r="AH152" s="46" t="s">
        <v>212</v>
      </c>
      <c r="AI152" s="46" t="s">
        <v>213</v>
      </c>
      <c r="AJ152" s="46" t="s">
        <v>210</v>
      </c>
      <c r="AK152" s="46" t="s">
        <v>366</v>
      </c>
      <c r="AL152" s="46" t="s">
        <v>382</v>
      </c>
      <c r="AM152" s="46" t="s">
        <v>366</v>
      </c>
      <c r="AN152" s="46" t="s">
        <v>233</v>
      </c>
      <c r="AO152" s="46" t="s">
        <v>366</v>
      </c>
      <c r="AP152" s="46" t="s">
        <v>589</v>
      </c>
      <c r="AQ152" s="46" t="s">
        <v>379</v>
      </c>
      <c r="AR152" s="46" t="s">
        <v>411</v>
      </c>
      <c r="AS152" s="46" t="s">
        <v>366</v>
      </c>
      <c r="AT152" s="46" t="s">
        <v>366</v>
      </c>
      <c r="AU152" s="47">
        <v>0</v>
      </c>
      <c r="AV152" s="46" t="s">
        <v>366</v>
      </c>
      <c r="AW152" s="46" t="s">
        <v>366</v>
      </c>
      <c r="AX152" s="46" t="s">
        <v>366</v>
      </c>
      <c r="AY152" s="46" t="s">
        <v>1002</v>
      </c>
      <c r="AZ152" s="46" t="s">
        <v>989</v>
      </c>
      <c r="BA152" s="46" t="s">
        <v>990</v>
      </c>
      <c r="BB152" s="46" t="s">
        <v>388</v>
      </c>
      <c r="BC152" s="46" t="s">
        <v>382</v>
      </c>
      <c r="BD152" s="46" t="s">
        <v>991</v>
      </c>
      <c r="BE152" s="46" t="s">
        <v>382</v>
      </c>
      <c r="BF152" s="46" t="s">
        <v>387</v>
      </c>
      <c r="BG152" s="46" t="s">
        <v>387</v>
      </c>
      <c r="BH152" s="46" t="s">
        <v>240</v>
      </c>
      <c r="BI152" s="46" t="s">
        <v>234</v>
      </c>
      <c r="BJ152" s="46" t="s">
        <v>234</v>
      </c>
      <c r="BK152" s="46" t="s">
        <v>234</v>
      </c>
      <c r="BL152" s="46" t="s">
        <v>234</v>
      </c>
      <c r="BM152" s="46" t="s">
        <v>366</v>
      </c>
      <c r="BN152" s="46" t="s">
        <v>366</v>
      </c>
      <c r="BO152" s="46" t="s">
        <v>366</v>
      </c>
      <c r="BP152" s="46" t="s">
        <v>366</v>
      </c>
      <c r="BQ152" s="46" t="s">
        <v>366</v>
      </c>
      <c r="BR152" s="46" t="s">
        <v>366</v>
      </c>
      <c r="BS152" s="46" t="s">
        <v>388</v>
      </c>
      <c r="BT152" s="46" t="s">
        <v>382</v>
      </c>
      <c r="BU152" s="46" t="s">
        <v>388</v>
      </c>
      <c r="BV152" s="46" t="s">
        <v>382</v>
      </c>
      <c r="BW152" s="46" t="s">
        <v>388</v>
      </c>
      <c r="BX152" s="46" t="s">
        <v>590</v>
      </c>
      <c r="BY152" s="47">
        <v>17</v>
      </c>
      <c r="BZ152" s="47">
        <v>96557</v>
      </c>
      <c r="CA152" s="47">
        <v>0</v>
      </c>
      <c r="CB152" s="47">
        <v>2</v>
      </c>
      <c r="CC152" s="47">
        <v>2</v>
      </c>
      <c r="CD152" s="46" t="s">
        <v>219</v>
      </c>
      <c r="CE152" s="62">
        <v>45084.5235532407</v>
      </c>
      <c r="CF152" s="45" t="s">
        <v>389</v>
      </c>
      <c r="CG152" s="66">
        <v>45084.5205971644</v>
      </c>
      <c r="CH152" s="67">
        <v>0.520590277777778</v>
      </c>
      <c r="CI152" s="45" t="s">
        <v>389</v>
      </c>
      <c r="CJ152" s="46" t="s">
        <v>390</v>
      </c>
      <c r="CK152" s="46" t="s">
        <v>234</v>
      </c>
      <c r="CL152" s="46" t="s">
        <v>234</v>
      </c>
      <c r="CM152" s="46" t="s">
        <v>225</v>
      </c>
      <c r="CN152" s="46" t="s">
        <v>225</v>
      </c>
      <c r="CO152" s="46" t="s">
        <v>366</v>
      </c>
      <c r="CP152" s="46" t="s">
        <v>225</v>
      </c>
      <c r="CQ152" s="46" t="s">
        <v>391</v>
      </c>
      <c r="CR152" s="46" t="s">
        <v>225</v>
      </c>
      <c r="CS152" s="46" t="s">
        <v>234</v>
      </c>
      <c r="CT152" s="46" t="s">
        <v>234</v>
      </c>
      <c r="CU152" s="46" t="s">
        <v>234</v>
      </c>
      <c r="CV152" s="46" t="s">
        <v>225</v>
      </c>
      <c r="CW152" s="46" t="s">
        <v>234</v>
      </c>
      <c r="CX152" s="46" t="s">
        <v>234</v>
      </c>
      <c r="CY152" s="46" t="s">
        <v>234</v>
      </c>
      <c r="CZ152" s="46" t="s">
        <v>234</v>
      </c>
      <c r="DA152" s="46" t="s">
        <v>234</v>
      </c>
      <c r="DB152" s="46" t="s">
        <v>225</v>
      </c>
      <c r="DC152" s="46" t="s">
        <v>234</v>
      </c>
      <c r="DD152" s="46" t="s">
        <v>234</v>
      </c>
      <c r="DE152" s="46" t="s">
        <v>234</v>
      </c>
      <c r="DF152" s="46" t="s">
        <v>234</v>
      </c>
      <c r="DG152" s="46" t="s">
        <v>225</v>
      </c>
      <c r="DH152" s="46" t="s">
        <v>234</v>
      </c>
      <c r="DI152" s="46" t="s">
        <v>225</v>
      </c>
      <c r="DJ152" s="46" t="s">
        <v>225</v>
      </c>
      <c r="DK152" s="46" t="s">
        <v>225</v>
      </c>
      <c r="DL152" s="46" t="s">
        <v>382</v>
      </c>
      <c r="DM152" s="46" t="s">
        <v>382</v>
      </c>
      <c r="DN152" s="46" t="s">
        <v>382</v>
      </c>
      <c r="DO152" s="66">
        <v>45084.5205971644</v>
      </c>
      <c r="DP152" s="66">
        <v>45084.5205971644</v>
      </c>
      <c r="DQ152" s="46" t="s">
        <v>992</v>
      </c>
      <c r="DR152"/>
    </row>
    <row r="153" s="41" customFormat="1" spans="1:121">
      <c r="A153" s="43"/>
      <c r="B153" s="61" t="str">
        <f t="shared" ref="B153:BM153" si="14">IF(B151&lt;&gt;B152,"差異あり","")</f>
        <v/>
      </c>
      <c r="C153" s="61" t="str">
        <f t="shared" si="14"/>
        <v/>
      </c>
      <c r="D153" s="61" t="str">
        <f t="shared" si="14"/>
        <v/>
      </c>
      <c r="E153" s="61" t="str">
        <f t="shared" si="14"/>
        <v/>
      </c>
      <c r="F153" s="61" t="str">
        <f t="shared" si="14"/>
        <v/>
      </c>
      <c r="G153" s="61" t="str">
        <f t="shared" si="14"/>
        <v/>
      </c>
      <c r="H153" s="61" t="str">
        <f t="shared" si="14"/>
        <v/>
      </c>
      <c r="I153" s="61" t="str">
        <f t="shared" si="14"/>
        <v/>
      </c>
      <c r="J153" s="61" t="str">
        <f t="shared" si="14"/>
        <v/>
      </c>
      <c r="K153" s="61" t="str">
        <f t="shared" si="14"/>
        <v/>
      </c>
      <c r="L153" s="61" t="str">
        <f t="shared" si="14"/>
        <v/>
      </c>
      <c r="M153" s="61" t="str">
        <f t="shared" si="14"/>
        <v/>
      </c>
      <c r="N153" s="61" t="str">
        <f t="shared" si="14"/>
        <v/>
      </c>
      <c r="O153" s="61" t="str">
        <f t="shared" si="14"/>
        <v/>
      </c>
      <c r="P153" s="61" t="str">
        <f t="shared" si="14"/>
        <v/>
      </c>
      <c r="Q153" s="61" t="str">
        <f t="shared" si="14"/>
        <v/>
      </c>
      <c r="R153" s="61" t="str">
        <f t="shared" si="14"/>
        <v/>
      </c>
      <c r="S153" s="61" t="str">
        <f t="shared" si="14"/>
        <v/>
      </c>
      <c r="T153" s="61" t="str">
        <f t="shared" si="14"/>
        <v/>
      </c>
      <c r="U153" s="61" t="str">
        <f t="shared" si="14"/>
        <v/>
      </c>
      <c r="V153" s="61" t="str">
        <f t="shared" si="14"/>
        <v/>
      </c>
      <c r="W153" s="61" t="str">
        <f t="shared" si="14"/>
        <v/>
      </c>
      <c r="X153" s="61" t="str">
        <f t="shared" si="14"/>
        <v/>
      </c>
      <c r="Y153" s="61" t="str">
        <f t="shared" si="14"/>
        <v/>
      </c>
      <c r="Z153" s="61" t="str">
        <f t="shared" si="14"/>
        <v/>
      </c>
      <c r="AA153" s="61" t="str">
        <f t="shared" si="14"/>
        <v/>
      </c>
      <c r="AB153" s="61" t="str">
        <f t="shared" si="14"/>
        <v/>
      </c>
      <c r="AC153" s="61" t="str">
        <f t="shared" si="14"/>
        <v/>
      </c>
      <c r="AD153" s="61" t="str">
        <f t="shared" si="14"/>
        <v/>
      </c>
      <c r="AE153" s="61" t="str">
        <f t="shared" si="14"/>
        <v/>
      </c>
      <c r="AF153" s="61" t="str">
        <f t="shared" si="14"/>
        <v/>
      </c>
      <c r="AG153" s="61" t="str">
        <f t="shared" si="14"/>
        <v/>
      </c>
      <c r="AH153" s="61" t="str">
        <f t="shared" si="14"/>
        <v/>
      </c>
      <c r="AI153" s="61" t="str">
        <f t="shared" si="14"/>
        <v/>
      </c>
      <c r="AJ153" s="61" t="str">
        <f t="shared" si="14"/>
        <v/>
      </c>
      <c r="AK153" s="61" t="str">
        <f t="shared" si="14"/>
        <v/>
      </c>
      <c r="AL153" s="61" t="str">
        <f t="shared" si="14"/>
        <v/>
      </c>
      <c r="AM153" s="61" t="str">
        <f t="shared" si="14"/>
        <v/>
      </c>
      <c r="AN153" s="61" t="str">
        <f t="shared" si="14"/>
        <v/>
      </c>
      <c r="AO153" s="61" t="str">
        <f t="shared" si="14"/>
        <v/>
      </c>
      <c r="AP153" s="61" t="str">
        <f t="shared" si="14"/>
        <v/>
      </c>
      <c r="AQ153" s="61" t="str">
        <f t="shared" si="14"/>
        <v/>
      </c>
      <c r="AR153" s="61" t="str">
        <f t="shared" si="14"/>
        <v/>
      </c>
      <c r="AS153" s="61" t="str">
        <f t="shared" si="14"/>
        <v/>
      </c>
      <c r="AT153" s="61" t="str">
        <f t="shared" si="14"/>
        <v/>
      </c>
      <c r="AU153" s="61" t="str">
        <f t="shared" si="14"/>
        <v/>
      </c>
      <c r="AV153" s="61" t="str">
        <f t="shared" si="14"/>
        <v/>
      </c>
      <c r="AW153" s="61" t="str">
        <f t="shared" si="14"/>
        <v/>
      </c>
      <c r="AX153" s="61" t="str">
        <f t="shared" si="14"/>
        <v/>
      </c>
      <c r="AY153" s="61" t="str">
        <f t="shared" si="14"/>
        <v>差異あり</v>
      </c>
      <c r="AZ153" s="61" t="str">
        <f t="shared" si="14"/>
        <v/>
      </c>
      <c r="BA153" s="61" t="str">
        <f t="shared" si="14"/>
        <v/>
      </c>
      <c r="BB153" s="61" t="str">
        <f t="shared" si="14"/>
        <v/>
      </c>
      <c r="BC153" s="61" t="str">
        <f t="shared" si="14"/>
        <v/>
      </c>
      <c r="BD153" s="61" t="str">
        <f t="shared" si="14"/>
        <v/>
      </c>
      <c r="BE153" s="61" t="str">
        <f t="shared" si="14"/>
        <v/>
      </c>
      <c r="BF153" s="61" t="str">
        <f t="shared" si="14"/>
        <v/>
      </c>
      <c r="BG153" s="61" t="str">
        <f t="shared" si="14"/>
        <v/>
      </c>
      <c r="BH153" s="61" t="str">
        <f t="shared" si="14"/>
        <v/>
      </c>
      <c r="BI153" s="61" t="str">
        <f t="shared" si="14"/>
        <v/>
      </c>
      <c r="BJ153" s="61" t="str">
        <f t="shared" si="14"/>
        <v/>
      </c>
      <c r="BK153" s="61" t="str">
        <f t="shared" si="14"/>
        <v/>
      </c>
      <c r="BL153" s="61" t="str">
        <f t="shared" si="14"/>
        <v/>
      </c>
      <c r="BM153" s="61" t="str">
        <f t="shared" si="14"/>
        <v/>
      </c>
      <c r="BN153" s="61" t="str">
        <f t="shared" ref="BN153:DQ153" si="15">IF(BN151&lt;&gt;BN152,"差異あり","")</f>
        <v/>
      </c>
      <c r="BO153" s="61" t="str">
        <f t="shared" si="15"/>
        <v/>
      </c>
      <c r="BP153" s="61" t="str">
        <f t="shared" si="15"/>
        <v/>
      </c>
      <c r="BQ153" s="61" t="str">
        <f t="shared" si="15"/>
        <v/>
      </c>
      <c r="BR153" s="61" t="str">
        <f t="shared" si="15"/>
        <v/>
      </c>
      <c r="BS153" s="61" t="str">
        <f t="shared" si="15"/>
        <v/>
      </c>
      <c r="BT153" s="61" t="str">
        <f t="shared" si="15"/>
        <v/>
      </c>
      <c r="BU153" s="61" t="str">
        <f t="shared" si="15"/>
        <v/>
      </c>
      <c r="BV153" s="61" t="str">
        <f t="shared" si="15"/>
        <v/>
      </c>
      <c r="BW153" s="61" t="str">
        <f t="shared" si="15"/>
        <v/>
      </c>
      <c r="BX153" s="61" t="str">
        <f t="shared" si="15"/>
        <v/>
      </c>
      <c r="BY153" s="61" t="str">
        <f t="shared" si="15"/>
        <v>差異あり</v>
      </c>
      <c r="BZ153" s="61" t="str">
        <f t="shared" si="15"/>
        <v/>
      </c>
      <c r="CA153" s="61" t="str">
        <f t="shared" si="15"/>
        <v/>
      </c>
      <c r="CB153" s="61" t="str">
        <f t="shared" si="15"/>
        <v/>
      </c>
      <c r="CC153" s="61" t="str">
        <f t="shared" si="15"/>
        <v>差異あり</v>
      </c>
      <c r="CD153" s="61" t="str">
        <f t="shared" si="15"/>
        <v>差異あり</v>
      </c>
      <c r="CE153" s="61" t="str">
        <f t="shared" si="15"/>
        <v>差異あり</v>
      </c>
      <c r="CF153" s="61" t="str">
        <f t="shared" si="15"/>
        <v/>
      </c>
      <c r="CG153" s="61" t="str">
        <f t="shared" si="15"/>
        <v>差異あり</v>
      </c>
      <c r="CH153" s="61" t="str">
        <f t="shared" si="15"/>
        <v>差異あり</v>
      </c>
      <c r="CI153" s="61" t="str">
        <f t="shared" si="15"/>
        <v/>
      </c>
      <c r="CJ153" s="61" t="str">
        <f t="shared" si="15"/>
        <v/>
      </c>
      <c r="CK153" s="61" t="str">
        <f t="shared" si="15"/>
        <v/>
      </c>
      <c r="CL153" s="61" t="str">
        <f t="shared" si="15"/>
        <v/>
      </c>
      <c r="CM153" s="61" t="str">
        <f t="shared" si="15"/>
        <v/>
      </c>
      <c r="CN153" s="61" t="str">
        <f t="shared" si="15"/>
        <v/>
      </c>
      <c r="CO153" s="61" t="str">
        <f t="shared" si="15"/>
        <v>差異あり</v>
      </c>
      <c r="CP153" s="61" t="str">
        <f t="shared" si="15"/>
        <v/>
      </c>
      <c r="CQ153" s="61" t="str">
        <f t="shared" si="15"/>
        <v>差異あり</v>
      </c>
      <c r="CR153" s="61" t="str">
        <f t="shared" si="15"/>
        <v/>
      </c>
      <c r="CS153" s="61" t="str">
        <f t="shared" si="15"/>
        <v/>
      </c>
      <c r="CT153" s="61" t="str">
        <f t="shared" si="15"/>
        <v>差異あり</v>
      </c>
      <c r="CU153" s="61" t="str">
        <f t="shared" si="15"/>
        <v/>
      </c>
      <c r="CV153" s="61" t="str">
        <f t="shared" si="15"/>
        <v/>
      </c>
      <c r="CW153" s="61" t="str">
        <f t="shared" si="15"/>
        <v/>
      </c>
      <c r="CX153" s="61" t="str">
        <f t="shared" si="15"/>
        <v/>
      </c>
      <c r="CY153" s="61" t="str">
        <f t="shared" si="15"/>
        <v>差異あり</v>
      </c>
      <c r="CZ153" s="61" t="str">
        <f t="shared" si="15"/>
        <v/>
      </c>
      <c r="DA153" s="61" t="str">
        <f t="shared" si="15"/>
        <v/>
      </c>
      <c r="DB153" s="61" t="str">
        <f t="shared" si="15"/>
        <v/>
      </c>
      <c r="DC153" s="61" t="str">
        <f t="shared" si="15"/>
        <v/>
      </c>
      <c r="DD153" s="61" t="str">
        <f t="shared" si="15"/>
        <v/>
      </c>
      <c r="DE153" s="61" t="str">
        <f t="shared" si="15"/>
        <v/>
      </c>
      <c r="DF153" s="61" t="str">
        <f t="shared" si="15"/>
        <v/>
      </c>
      <c r="DG153" s="61" t="str">
        <f t="shared" si="15"/>
        <v/>
      </c>
      <c r="DH153" s="61" t="str">
        <f t="shared" si="15"/>
        <v/>
      </c>
      <c r="DI153" s="61" t="str">
        <f t="shared" si="15"/>
        <v/>
      </c>
      <c r="DJ153" s="61" t="str">
        <f t="shared" si="15"/>
        <v/>
      </c>
      <c r="DK153" s="61" t="str">
        <f t="shared" si="15"/>
        <v/>
      </c>
      <c r="DL153" s="61" t="str">
        <f t="shared" si="15"/>
        <v/>
      </c>
      <c r="DM153" s="61" t="str">
        <f t="shared" si="15"/>
        <v/>
      </c>
      <c r="DN153" s="61" t="str">
        <f t="shared" si="15"/>
        <v/>
      </c>
      <c r="DO153" s="61" t="str">
        <f t="shared" si="15"/>
        <v>差異あり</v>
      </c>
      <c r="DP153" s="61" t="str">
        <f t="shared" si="15"/>
        <v>差異あり</v>
      </c>
      <c r="DQ153" s="61" t="str">
        <f t="shared" si="15"/>
        <v/>
      </c>
    </row>
    <row r="154" s="41" customFormat="1" spans="1:122">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c r="BU154" s="43"/>
      <c r="BV154" s="43"/>
      <c r="BW154" s="43"/>
      <c r="BX154" s="43"/>
      <c r="BY154" s="43"/>
      <c r="BZ154" s="43"/>
      <c r="CA154" s="43"/>
      <c r="CB154" s="43"/>
      <c r="CC154" s="43"/>
      <c r="CD154" s="43"/>
      <c r="CE154" s="43"/>
      <c r="CF154" s="43"/>
      <c r="CG154" s="43"/>
      <c r="CH154" s="43"/>
      <c r="CI154" s="43"/>
      <c r="CJ154" s="43"/>
      <c r="CK154" s="43"/>
      <c r="CL154" s="43"/>
      <c r="CM154" s="43"/>
      <c r="CN154" s="43"/>
      <c r="CO154" s="43"/>
      <c r="CP154" s="43"/>
      <c r="CQ154" s="43"/>
      <c r="CR154" s="43"/>
      <c r="CS154" s="43"/>
      <c r="CT154" s="43"/>
      <c r="CU154" s="43"/>
      <c r="CV154" s="43"/>
      <c r="CW154" s="43"/>
      <c r="CX154" s="43"/>
      <c r="CY154" s="43"/>
      <c r="CZ154" s="43"/>
      <c r="DA154" s="43"/>
      <c r="DB154" s="43"/>
      <c r="DC154" s="43"/>
      <c r="DD154" s="43"/>
      <c r="DE154" s="43"/>
      <c r="DF154" s="43"/>
      <c r="DG154" s="43"/>
      <c r="DH154" s="43"/>
      <c r="DI154" s="43"/>
      <c r="DJ154" s="43"/>
      <c r="DK154" s="43"/>
      <c r="DL154" s="43"/>
      <c r="DM154" s="43"/>
      <c r="DN154" s="43"/>
      <c r="DO154" s="43"/>
      <c r="DP154" s="43"/>
      <c r="DQ154" s="43"/>
      <c r="DR154" s="43"/>
    </row>
    <row r="155" s="41" customFormat="1" spans="1:122">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43"/>
      <c r="DA155" s="43"/>
      <c r="DB155" s="43"/>
      <c r="DC155" s="43"/>
      <c r="DD155" s="43"/>
      <c r="DE155" s="43"/>
      <c r="DF155" s="43"/>
      <c r="DG155" s="43"/>
      <c r="DH155" s="43"/>
      <c r="DI155" s="43"/>
      <c r="DJ155" s="43"/>
      <c r="DK155" s="43"/>
      <c r="DL155" s="43"/>
      <c r="DM155" s="43"/>
      <c r="DN155" s="43"/>
      <c r="DO155" s="43"/>
      <c r="DP155" s="43"/>
      <c r="DQ155" s="43"/>
      <c r="DR155" s="43"/>
    </row>
    <row r="156" s="41" customFormat="1" ht="30.75" spans="1:122">
      <c r="A156" s="23" t="s">
        <v>1126</v>
      </c>
      <c r="B156" s="78"/>
      <c r="C156" s="40"/>
      <c r="D156" s="40"/>
      <c r="E156" s="40"/>
      <c r="F156" s="40"/>
      <c r="G156" s="40"/>
      <c r="H156" s="40"/>
      <c r="CW156" s="43"/>
      <c r="CX156" s="43"/>
      <c r="CY156" s="43"/>
      <c r="CZ156" s="43"/>
      <c r="DA156" s="43"/>
      <c r="DB156" s="43"/>
      <c r="DC156" s="43"/>
      <c r="DD156" s="43"/>
      <c r="DE156" s="43"/>
      <c r="DF156" s="43"/>
      <c r="DG156" s="43"/>
      <c r="DH156" s="43"/>
      <c r="DI156" s="43"/>
      <c r="DJ156" s="43"/>
      <c r="DK156" s="43"/>
      <c r="DL156" s="43"/>
      <c r="DM156" s="43"/>
      <c r="DN156" s="43"/>
      <c r="DO156" s="43"/>
      <c r="DP156" s="43"/>
      <c r="DQ156" s="43"/>
      <c r="DR156" s="43"/>
    </row>
    <row r="157" s="41" customFormat="1" ht="12" customHeight="1" spans="1:122">
      <c r="A157" s="23"/>
      <c r="B157" s="78"/>
      <c r="C157" s="40"/>
      <c r="D157" s="40"/>
      <c r="E157" s="40"/>
      <c r="F157" s="40"/>
      <c r="G157" s="40"/>
      <c r="H157" s="40"/>
      <c r="CW157" s="43"/>
      <c r="CX157" s="43"/>
      <c r="CY157" s="43"/>
      <c r="CZ157" s="43"/>
      <c r="DA157" s="43"/>
      <c r="DB157" s="43"/>
      <c r="DC157" s="43"/>
      <c r="DD157" s="43"/>
      <c r="DE157" s="43"/>
      <c r="DF157" s="43"/>
      <c r="DG157" s="43"/>
      <c r="DH157" s="43"/>
      <c r="DI157" s="43"/>
      <c r="DJ157" s="43"/>
      <c r="DK157" s="43"/>
      <c r="DL157" s="43"/>
      <c r="DM157" s="43"/>
      <c r="DN157" s="43"/>
      <c r="DO157" s="43"/>
      <c r="DP157" s="43"/>
      <c r="DQ157" s="43"/>
      <c r="DR157" s="43"/>
    </row>
    <row r="158" s="41" customFormat="1" spans="1:122">
      <c r="A158" s="78"/>
      <c r="B158" s="78" t="s">
        <v>444</v>
      </c>
      <c r="C158" s="40"/>
      <c r="D158" s="40"/>
      <c r="E158" s="40"/>
      <c r="F158" s="40"/>
      <c r="G158" s="40"/>
      <c r="H158" s="40"/>
      <c r="CW158" s="43"/>
      <c r="CX158" s="43"/>
      <c r="CY158" s="43"/>
      <c r="CZ158" s="43"/>
      <c r="DA158" s="43"/>
      <c r="DB158" s="43"/>
      <c r="DC158" s="43"/>
      <c r="DD158" s="43"/>
      <c r="DE158" s="43"/>
      <c r="DF158" s="43"/>
      <c r="DG158" s="43"/>
      <c r="DH158" s="43"/>
      <c r="DI158" s="43"/>
      <c r="DJ158" s="43"/>
      <c r="DK158" s="43"/>
      <c r="DL158" s="43"/>
      <c r="DM158" s="43"/>
      <c r="DN158" s="43"/>
      <c r="DO158" s="43"/>
      <c r="DP158" s="43"/>
      <c r="DQ158" s="43"/>
      <c r="DR158" s="43"/>
    </row>
    <row r="159" s="41" customFormat="1"/>
    <row r="160" s="41" customFormat="1" spans="1:15">
      <c r="A160" s="41" t="s">
        <v>445</v>
      </c>
      <c r="B160" s="41" t="s">
        <v>828</v>
      </c>
      <c r="J160" s="41" t="s">
        <v>1127</v>
      </c>
      <c r="O160" s="41" t="s">
        <v>448</v>
      </c>
    </row>
    <row r="161" s="41" customFormat="1" spans="1:15">
      <c r="A161" s="79">
        <v>1</v>
      </c>
      <c r="B161" s="80" t="s">
        <v>1128</v>
      </c>
      <c r="C161" s="81"/>
      <c r="D161" s="81"/>
      <c r="E161" s="81"/>
      <c r="F161" s="81"/>
      <c r="G161" s="81"/>
      <c r="H161" s="81"/>
      <c r="I161" s="92"/>
      <c r="J161" s="93" t="s">
        <v>1128</v>
      </c>
      <c r="K161" s="81"/>
      <c r="L161" s="81"/>
      <c r="M161" s="81"/>
      <c r="N161" s="81"/>
      <c r="O161" s="94">
        <f t="shared" ref="O161:O183" si="16">MATCH(J161,$B$161:$B$183,0)</f>
        <v>1</v>
      </c>
    </row>
    <row r="162" s="41" customFormat="1" spans="1:15">
      <c r="A162" s="82">
        <v>2</v>
      </c>
      <c r="B162" s="83" t="s">
        <v>1129</v>
      </c>
      <c r="C162" s="84"/>
      <c r="D162" s="84"/>
      <c r="E162" s="84"/>
      <c r="F162" s="84"/>
      <c r="G162" s="84"/>
      <c r="H162" s="84"/>
      <c r="I162" s="95"/>
      <c r="J162" s="96" t="s">
        <v>1129</v>
      </c>
      <c r="K162" s="84"/>
      <c r="L162" s="84"/>
      <c r="M162" s="84"/>
      <c r="N162" s="84"/>
      <c r="O162" s="97">
        <f t="shared" si="16"/>
        <v>2</v>
      </c>
    </row>
    <row r="163" s="41" customFormat="1" spans="1:15">
      <c r="A163" s="82">
        <v>3</v>
      </c>
      <c r="B163" s="83" t="s">
        <v>1130</v>
      </c>
      <c r="C163" s="84"/>
      <c r="D163" s="84"/>
      <c r="E163" s="84"/>
      <c r="F163" s="84"/>
      <c r="G163" s="84"/>
      <c r="H163" s="84"/>
      <c r="I163" s="95"/>
      <c r="J163" s="96" t="s">
        <v>1130</v>
      </c>
      <c r="K163" s="84"/>
      <c r="L163" s="84"/>
      <c r="M163" s="84"/>
      <c r="N163" s="84"/>
      <c r="O163" s="97">
        <f t="shared" si="16"/>
        <v>3</v>
      </c>
    </row>
    <row r="164" s="41" customFormat="1" spans="1:15">
      <c r="A164" s="82">
        <v>4</v>
      </c>
      <c r="B164" s="83" t="s">
        <v>1131</v>
      </c>
      <c r="C164" s="84"/>
      <c r="D164" s="84"/>
      <c r="E164" s="84"/>
      <c r="F164" s="84"/>
      <c r="G164" s="84"/>
      <c r="H164" s="84"/>
      <c r="I164" s="95"/>
      <c r="J164" s="96" t="s">
        <v>1131</v>
      </c>
      <c r="K164" s="84"/>
      <c r="L164" s="84"/>
      <c r="M164" s="84"/>
      <c r="N164" s="84"/>
      <c r="O164" s="97">
        <f t="shared" si="16"/>
        <v>4</v>
      </c>
    </row>
    <row r="165" s="41" customFormat="1" spans="1:15">
      <c r="A165" s="82">
        <v>5</v>
      </c>
      <c r="B165" s="83" t="s">
        <v>1132</v>
      </c>
      <c r="C165" s="84"/>
      <c r="D165" s="84"/>
      <c r="E165" s="84"/>
      <c r="F165" s="84"/>
      <c r="G165" s="84"/>
      <c r="H165" s="84"/>
      <c r="I165" s="95"/>
      <c r="J165" s="96" t="s">
        <v>1132</v>
      </c>
      <c r="K165" s="84"/>
      <c r="L165" s="84"/>
      <c r="M165" s="84"/>
      <c r="N165" s="84"/>
      <c r="O165" s="97">
        <f t="shared" si="16"/>
        <v>5</v>
      </c>
    </row>
    <row r="166" s="41" customFormat="1" spans="1:15">
      <c r="A166" s="82">
        <v>6</v>
      </c>
      <c r="B166" s="83" t="s">
        <v>1133</v>
      </c>
      <c r="C166" s="84"/>
      <c r="D166" s="84"/>
      <c r="E166" s="84"/>
      <c r="F166" s="84"/>
      <c r="G166" s="84"/>
      <c r="H166" s="84"/>
      <c r="I166" s="95"/>
      <c r="J166" s="96" t="s">
        <v>1133</v>
      </c>
      <c r="K166" s="84"/>
      <c r="L166" s="84"/>
      <c r="M166" s="84"/>
      <c r="N166" s="84"/>
      <c r="O166" s="97">
        <f t="shared" si="16"/>
        <v>6</v>
      </c>
    </row>
    <row r="167" s="41" customFormat="1" spans="1:15">
      <c r="A167" s="82">
        <v>7</v>
      </c>
      <c r="B167" s="83" t="s">
        <v>1134</v>
      </c>
      <c r="C167" s="84"/>
      <c r="D167" s="84"/>
      <c r="E167" s="84"/>
      <c r="F167" s="84"/>
      <c r="G167" s="84"/>
      <c r="H167" s="84"/>
      <c r="I167" s="95"/>
      <c r="J167" s="96" t="s">
        <v>1134</v>
      </c>
      <c r="K167" s="84"/>
      <c r="L167" s="84"/>
      <c r="M167" s="84"/>
      <c r="N167" s="84"/>
      <c r="O167" s="97">
        <f t="shared" si="16"/>
        <v>7</v>
      </c>
    </row>
    <row r="168" s="41" customFormat="1" spans="1:15">
      <c r="A168" s="82">
        <v>8</v>
      </c>
      <c r="B168" s="83" t="s">
        <v>1135</v>
      </c>
      <c r="C168" s="84"/>
      <c r="D168" s="84"/>
      <c r="E168" s="84"/>
      <c r="F168" s="84"/>
      <c r="G168" s="84"/>
      <c r="H168" s="84"/>
      <c r="I168" s="95"/>
      <c r="J168" s="96" t="s">
        <v>1135</v>
      </c>
      <c r="K168" s="84"/>
      <c r="L168" s="84"/>
      <c r="M168" s="84"/>
      <c r="N168" s="84"/>
      <c r="O168" s="97">
        <f t="shared" si="16"/>
        <v>8</v>
      </c>
    </row>
    <row r="169" s="41" customFormat="1" spans="1:15">
      <c r="A169" s="82">
        <v>9</v>
      </c>
      <c r="B169" s="83" t="s">
        <v>1136</v>
      </c>
      <c r="C169" s="84"/>
      <c r="D169" s="84"/>
      <c r="E169" s="84"/>
      <c r="F169" s="84"/>
      <c r="G169" s="84"/>
      <c r="H169" s="84"/>
      <c r="I169" s="95"/>
      <c r="J169" s="96" t="s">
        <v>1136</v>
      </c>
      <c r="K169" s="84"/>
      <c r="L169" s="84"/>
      <c r="M169" s="84"/>
      <c r="N169" s="84"/>
      <c r="O169" s="97">
        <f t="shared" si="16"/>
        <v>9</v>
      </c>
    </row>
    <row r="170" s="41" customFormat="1" spans="1:15">
      <c r="A170" s="82">
        <v>10</v>
      </c>
      <c r="B170" s="83" t="s">
        <v>1137</v>
      </c>
      <c r="C170" s="84"/>
      <c r="D170" s="84"/>
      <c r="E170" s="84"/>
      <c r="F170" s="84"/>
      <c r="G170" s="84"/>
      <c r="H170" s="84"/>
      <c r="I170" s="95"/>
      <c r="J170" s="96" t="s">
        <v>1137</v>
      </c>
      <c r="K170" s="84"/>
      <c r="L170" s="84"/>
      <c r="M170" s="84"/>
      <c r="N170" s="84"/>
      <c r="O170" s="97">
        <f t="shared" si="16"/>
        <v>10</v>
      </c>
    </row>
    <row r="171" s="41" customFormat="1" spans="1:15">
      <c r="A171" s="82">
        <v>11</v>
      </c>
      <c r="B171" s="83" t="s">
        <v>1138</v>
      </c>
      <c r="C171" s="85"/>
      <c r="D171" s="85"/>
      <c r="E171" s="85"/>
      <c r="F171" s="85"/>
      <c r="G171" s="85"/>
      <c r="H171" s="85"/>
      <c r="I171" s="85"/>
      <c r="J171" s="96" t="s">
        <v>1138</v>
      </c>
      <c r="K171" s="85"/>
      <c r="L171" s="85"/>
      <c r="M171" s="85"/>
      <c r="N171" s="85"/>
      <c r="O171" s="97">
        <f t="shared" si="16"/>
        <v>11</v>
      </c>
    </row>
    <row r="172" spans="1:122">
      <c r="A172" s="82">
        <v>12</v>
      </c>
      <c r="B172" s="83" t="s">
        <v>1139</v>
      </c>
      <c r="C172" s="86"/>
      <c r="D172" s="86"/>
      <c r="E172" s="86"/>
      <c r="F172" s="86"/>
      <c r="G172" s="87"/>
      <c r="H172" s="87"/>
      <c r="I172" s="86"/>
      <c r="J172" s="96" t="s">
        <v>1139</v>
      </c>
      <c r="K172" s="86"/>
      <c r="L172" s="98"/>
      <c r="M172" s="86"/>
      <c r="N172" s="86"/>
      <c r="O172" s="97">
        <f t="shared" si="16"/>
        <v>12</v>
      </c>
      <c r="P172" s="52"/>
      <c r="Q172" s="52"/>
      <c r="R172" s="53"/>
      <c r="S172" s="52"/>
      <c r="T172" s="53"/>
      <c r="U172" s="52"/>
      <c r="V172" s="52"/>
      <c r="W172" s="52"/>
      <c r="X172" s="52"/>
      <c r="Y172" s="52"/>
      <c r="Z172" s="52"/>
      <c r="AA172" s="52"/>
      <c r="AB172" s="53"/>
      <c r="AC172" s="52"/>
      <c r="AD172" s="64"/>
      <c r="AE172" s="52"/>
      <c r="AF172" s="52"/>
      <c r="AG172" s="52"/>
      <c r="AH172" s="52"/>
      <c r="AI172" s="52"/>
      <c r="AJ172" s="52"/>
      <c r="AK172" s="52"/>
      <c r="AL172" s="52"/>
      <c r="AM172" s="52"/>
      <c r="AN172" s="52"/>
      <c r="AO172" s="52"/>
      <c r="AP172" s="52"/>
      <c r="AQ172" s="52"/>
      <c r="AR172" s="52"/>
      <c r="AS172" s="52"/>
      <c r="AT172" s="53"/>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3"/>
      <c r="BY172" s="53"/>
      <c r="BZ172" s="53"/>
      <c r="CA172" s="53"/>
      <c r="CB172" s="53"/>
      <c r="CC172" s="52"/>
      <c r="CD172" s="64"/>
      <c r="CE172" s="51"/>
      <c r="CF172" s="70"/>
      <c r="CG172" s="71"/>
      <c r="CH172" s="51"/>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70"/>
      <c r="DO172" s="70"/>
      <c r="DP172" s="52"/>
      <c r="DQ172" s="74"/>
      <c r="DR172" s="74"/>
    </row>
    <row r="173" spans="1:122">
      <c r="A173" s="82">
        <v>13</v>
      </c>
      <c r="B173" s="83" t="s">
        <v>1140</v>
      </c>
      <c r="C173" s="86"/>
      <c r="D173" s="86"/>
      <c r="E173" s="86"/>
      <c r="F173" s="86"/>
      <c r="G173" s="87"/>
      <c r="H173" s="87"/>
      <c r="I173" s="86"/>
      <c r="J173" s="96" t="s">
        <v>1140</v>
      </c>
      <c r="K173" s="86"/>
      <c r="L173" s="98"/>
      <c r="M173" s="86"/>
      <c r="N173" s="86"/>
      <c r="O173" s="97">
        <f t="shared" si="16"/>
        <v>13</v>
      </c>
      <c r="P173" s="52"/>
      <c r="Q173" s="52"/>
      <c r="R173" s="53"/>
      <c r="S173" s="52"/>
      <c r="T173" s="53"/>
      <c r="U173" s="52"/>
      <c r="V173" s="52"/>
      <c r="W173" s="52"/>
      <c r="X173" s="52"/>
      <c r="Y173" s="52"/>
      <c r="Z173" s="52"/>
      <c r="AA173" s="52"/>
      <c r="AB173" s="53"/>
      <c r="AC173" s="52"/>
      <c r="AD173" s="64"/>
      <c r="AE173" s="52"/>
      <c r="AF173" s="52"/>
      <c r="AG173" s="52"/>
      <c r="AH173" s="52"/>
      <c r="AI173" s="52"/>
      <c r="AJ173" s="52"/>
      <c r="AK173" s="52"/>
      <c r="AL173" s="52"/>
      <c r="AM173" s="52"/>
      <c r="AN173" s="52"/>
      <c r="AO173" s="52"/>
      <c r="AP173" s="52"/>
      <c r="AQ173" s="52"/>
      <c r="AR173" s="52"/>
      <c r="AS173" s="52"/>
      <c r="AT173" s="53"/>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3"/>
      <c r="BY173" s="53"/>
      <c r="BZ173" s="53"/>
      <c r="CA173" s="53"/>
      <c r="CB173" s="53"/>
      <c r="CC173" s="52"/>
      <c r="CD173" s="64"/>
      <c r="CE173" s="51"/>
      <c r="CF173" s="70"/>
      <c r="CG173" s="71"/>
      <c r="CH173" s="51"/>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c r="DJ173" s="52"/>
      <c r="DK173" s="52"/>
      <c r="DL173" s="52"/>
      <c r="DM173" s="52"/>
      <c r="DN173" s="70"/>
      <c r="DO173" s="70"/>
      <c r="DP173" s="52"/>
      <c r="DQ173" s="74"/>
      <c r="DR173" s="74"/>
    </row>
    <row r="174" spans="1:122">
      <c r="A174" s="82">
        <v>14</v>
      </c>
      <c r="B174" s="83" t="s">
        <v>1141</v>
      </c>
      <c r="C174" s="86"/>
      <c r="D174" s="86"/>
      <c r="E174" s="86"/>
      <c r="F174" s="86"/>
      <c r="G174" s="87"/>
      <c r="H174" s="87"/>
      <c r="I174" s="86"/>
      <c r="J174" s="96" t="s">
        <v>1141</v>
      </c>
      <c r="K174" s="86"/>
      <c r="L174" s="98"/>
      <c r="M174" s="86"/>
      <c r="N174" s="86"/>
      <c r="O174" s="97">
        <f t="shared" si="16"/>
        <v>14</v>
      </c>
      <c r="P174" s="52"/>
      <c r="Q174" s="52"/>
      <c r="R174" s="53"/>
      <c r="S174" s="52"/>
      <c r="T174" s="53"/>
      <c r="U174" s="52"/>
      <c r="V174" s="52"/>
      <c r="W174" s="52"/>
      <c r="X174" s="52"/>
      <c r="Y174" s="52"/>
      <c r="Z174" s="52"/>
      <c r="AA174" s="52"/>
      <c r="AB174" s="53"/>
      <c r="AC174" s="52"/>
      <c r="AD174" s="64"/>
      <c r="AE174" s="52"/>
      <c r="AF174" s="52"/>
      <c r="AG174" s="52"/>
      <c r="AH174" s="52"/>
      <c r="AI174" s="52"/>
      <c r="AJ174" s="52"/>
      <c r="AK174" s="52"/>
      <c r="AL174" s="52"/>
      <c r="AM174" s="52"/>
      <c r="AN174" s="52"/>
      <c r="AO174" s="52"/>
      <c r="AP174" s="52"/>
      <c r="AQ174" s="52"/>
      <c r="AR174" s="52"/>
      <c r="AS174" s="52"/>
      <c r="AT174" s="53"/>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3"/>
      <c r="BY174" s="53"/>
      <c r="BZ174" s="53"/>
      <c r="CA174" s="53"/>
      <c r="CB174" s="53"/>
      <c r="CC174" s="52"/>
      <c r="CD174" s="64"/>
      <c r="CE174" s="51"/>
      <c r="CF174" s="70"/>
      <c r="CG174" s="71"/>
      <c r="CH174" s="51"/>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70"/>
      <c r="DO174" s="70"/>
      <c r="DP174" s="52"/>
      <c r="DQ174" s="74"/>
      <c r="DR174" s="74"/>
    </row>
    <row r="175" spans="1:122">
      <c r="A175" s="82">
        <v>15</v>
      </c>
      <c r="B175" s="83" t="s">
        <v>1142</v>
      </c>
      <c r="C175" s="86"/>
      <c r="D175" s="86"/>
      <c r="E175" s="86"/>
      <c r="F175" s="86"/>
      <c r="G175" s="87"/>
      <c r="H175" s="87"/>
      <c r="I175" s="86"/>
      <c r="J175" s="96" t="s">
        <v>1142</v>
      </c>
      <c r="K175" s="86"/>
      <c r="L175" s="98"/>
      <c r="M175" s="86"/>
      <c r="N175" s="86"/>
      <c r="O175" s="97">
        <f t="shared" si="16"/>
        <v>15</v>
      </c>
      <c r="P175" s="52"/>
      <c r="Q175" s="52"/>
      <c r="R175" s="53"/>
      <c r="S175" s="52"/>
      <c r="T175" s="53"/>
      <c r="U175" s="52"/>
      <c r="V175" s="52"/>
      <c r="W175" s="52"/>
      <c r="X175" s="52"/>
      <c r="Y175" s="52"/>
      <c r="Z175" s="52"/>
      <c r="AA175" s="52"/>
      <c r="AB175" s="53"/>
      <c r="AC175" s="52"/>
      <c r="AD175" s="64"/>
      <c r="AE175" s="52"/>
      <c r="AF175" s="52"/>
      <c r="AG175" s="52"/>
      <c r="AH175" s="52"/>
      <c r="AI175" s="52"/>
      <c r="AJ175" s="52"/>
      <c r="AK175" s="52"/>
      <c r="AL175" s="52"/>
      <c r="AM175" s="52"/>
      <c r="AN175" s="52"/>
      <c r="AO175" s="52"/>
      <c r="AP175" s="52"/>
      <c r="AQ175" s="52"/>
      <c r="AR175" s="52"/>
      <c r="AS175" s="52"/>
      <c r="AT175" s="53"/>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3"/>
      <c r="BY175" s="53"/>
      <c r="BZ175" s="53"/>
      <c r="CA175" s="53"/>
      <c r="CB175" s="53"/>
      <c r="CC175" s="52"/>
      <c r="CD175" s="64"/>
      <c r="CE175" s="51"/>
      <c r="CF175" s="70"/>
      <c r="CG175" s="71"/>
      <c r="CH175" s="51"/>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c r="DJ175" s="52"/>
      <c r="DK175" s="52"/>
      <c r="DL175" s="52"/>
      <c r="DM175" s="52"/>
      <c r="DN175" s="70"/>
      <c r="DO175" s="70"/>
      <c r="DP175" s="52"/>
      <c r="DQ175" s="74"/>
      <c r="DR175" s="74"/>
    </row>
    <row r="176" spans="1:122">
      <c r="A176" s="82">
        <v>16</v>
      </c>
      <c r="B176" s="83" t="s">
        <v>1143</v>
      </c>
      <c r="C176" s="86"/>
      <c r="D176" s="86"/>
      <c r="E176" s="86"/>
      <c r="F176" s="86"/>
      <c r="G176" s="87"/>
      <c r="H176" s="87"/>
      <c r="I176" s="86"/>
      <c r="J176" s="96" t="s">
        <v>1143</v>
      </c>
      <c r="K176" s="86"/>
      <c r="L176" s="98"/>
      <c r="M176" s="86"/>
      <c r="N176" s="86"/>
      <c r="O176" s="97">
        <f t="shared" si="16"/>
        <v>16</v>
      </c>
      <c r="P176" s="52"/>
      <c r="Q176" s="52"/>
      <c r="R176" s="53"/>
      <c r="S176" s="52"/>
      <c r="T176" s="53"/>
      <c r="U176" s="52"/>
      <c r="V176" s="52"/>
      <c r="W176" s="52"/>
      <c r="X176" s="52"/>
      <c r="Y176" s="52"/>
      <c r="Z176" s="52"/>
      <c r="AA176" s="52"/>
      <c r="AB176" s="53"/>
      <c r="AC176" s="52"/>
      <c r="AD176" s="64"/>
      <c r="AE176" s="52"/>
      <c r="AF176" s="52"/>
      <c r="AG176" s="52"/>
      <c r="AH176" s="52"/>
      <c r="AI176" s="52"/>
      <c r="AJ176" s="52"/>
      <c r="AK176" s="52"/>
      <c r="AL176" s="52"/>
      <c r="AM176" s="52"/>
      <c r="AN176" s="52"/>
      <c r="AO176" s="52"/>
      <c r="AP176" s="52"/>
      <c r="AQ176" s="52"/>
      <c r="AR176" s="52"/>
      <c r="AS176" s="52"/>
      <c r="AT176" s="53"/>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3"/>
      <c r="BY176" s="53"/>
      <c r="BZ176" s="53"/>
      <c r="CA176" s="53"/>
      <c r="CB176" s="53"/>
      <c r="CC176" s="52"/>
      <c r="CD176" s="64"/>
      <c r="CE176" s="51"/>
      <c r="CF176" s="70"/>
      <c r="CG176" s="71"/>
      <c r="CH176" s="51"/>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c r="DJ176" s="52"/>
      <c r="DK176" s="52"/>
      <c r="DL176" s="52"/>
      <c r="DM176" s="52"/>
      <c r="DN176" s="70"/>
      <c r="DO176" s="70"/>
      <c r="DP176" s="52"/>
      <c r="DQ176" s="74"/>
      <c r="DR176" s="74"/>
    </row>
    <row r="177" spans="1:122">
      <c r="A177" s="82">
        <v>17</v>
      </c>
      <c r="B177" s="83" t="s">
        <v>1144</v>
      </c>
      <c r="C177" s="86"/>
      <c r="D177" s="86"/>
      <c r="E177" s="86"/>
      <c r="F177" s="86"/>
      <c r="G177" s="87"/>
      <c r="H177" s="87"/>
      <c r="I177" s="86"/>
      <c r="J177" s="96" t="s">
        <v>1144</v>
      </c>
      <c r="K177" s="86"/>
      <c r="L177" s="98"/>
      <c r="M177" s="86"/>
      <c r="N177" s="86"/>
      <c r="O177" s="97">
        <f t="shared" si="16"/>
        <v>17</v>
      </c>
      <c r="P177" s="52"/>
      <c r="Q177" s="52"/>
      <c r="R177" s="53"/>
      <c r="S177" s="52"/>
      <c r="T177" s="53"/>
      <c r="U177" s="52"/>
      <c r="V177" s="52"/>
      <c r="W177" s="52"/>
      <c r="X177" s="52"/>
      <c r="Y177" s="52"/>
      <c r="Z177" s="52"/>
      <c r="AA177" s="52"/>
      <c r="AB177" s="53"/>
      <c r="AC177" s="52"/>
      <c r="AD177" s="64"/>
      <c r="AE177" s="52"/>
      <c r="AF177" s="52"/>
      <c r="AG177" s="52"/>
      <c r="AH177" s="52"/>
      <c r="AI177" s="52"/>
      <c r="AJ177" s="52"/>
      <c r="AK177" s="52"/>
      <c r="AL177" s="52"/>
      <c r="AM177" s="52"/>
      <c r="AN177" s="52"/>
      <c r="AO177" s="52"/>
      <c r="AP177" s="52"/>
      <c r="AQ177" s="52"/>
      <c r="AR177" s="52"/>
      <c r="AS177" s="52"/>
      <c r="AT177" s="53"/>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3"/>
      <c r="BY177" s="53"/>
      <c r="BZ177" s="53"/>
      <c r="CA177" s="53"/>
      <c r="CB177" s="53"/>
      <c r="CC177" s="52"/>
      <c r="CD177" s="64"/>
      <c r="CE177" s="51"/>
      <c r="CF177" s="70"/>
      <c r="CG177" s="71"/>
      <c r="CH177" s="51"/>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c r="DJ177" s="52"/>
      <c r="DK177" s="52"/>
      <c r="DL177" s="52"/>
      <c r="DM177" s="52"/>
      <c r="DN177" s="70"/>
      <c r="DO177" s="70"/>
      <c r="DP177" s="52"/>
      <c r="DQ177" s="74"/>
      <c r="DR177" s="74"/>
    </row>
    <row r="178" spans="1:122">
      <c r="A178" s="82">
        <v>18</v>
      </c>
      <c r="B178" s="83" t="s">
        <v>1145</v>
      </c>
      <c r="C178" s="86"/>
      <c r="D178" s="86"/>
      <c r="E178" s="86"/>
      <c r="F178" s="86"/>
      <c r="G178" s="87"/>
      <c r="H178" s="87"/>
      <c r="I178" s="86"/>
      <c r="J178" s="96" t="s">
        <v>1145</v>
      </c>
      <c r="K178" s="86"/>
      <c r="L178" s="98"/>
      <c r="M178" s="86"/>
      <c r="N178" s="86"/>
      <c r="O178" s="97">
        <f t="shared" si="16"/>
        <v>18</v>
      </c>
      <c r="P178" s="52"/>
      <c r="Q178" s="52"/>
      <c r="R178" s="53"/>
      <c r="S178" s="52"/>
      <c r="T178" s="53"/>
      <c r="U178" s="52"/>
      <c r="V178" s="52"/>
      <c r="W178" s="52"/>
      <c r="X178" s="52"/>
      <c r="Y178" s="52"/>
      <c r="Z178" s="52"/>
      <c r="AA178" s="52"/>
      <c r="AB178" s="53"/>
      <c r="AC178" s="52"/>
      <c r="AD178" s="64"/>
      <c r="AE178" s="52"/>
      <c r="AF178" s="52"/>
      <c r="AG178" s="52"/>
      <c r="AH178" s="52"/>
      <c r="AI178" s="52"/>
      <c r="AJ178" s="52"/>
      <c r="AK178" s="52"/>
      <c r="AL178" s="52"/>
      <c r="AM178" s="52"/>
      <c r="AN178" s="52"/>
      <c r="AO178" s="52"/>
      <c r="AP178" s="52"/>
      <c r="AQ178" s="52"/>
      <c r="AR178" s="52"/>
      <c r="AS178" s="52"/>
      <c r="AT178" s="53"/>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3"/>
      <c r="BY178" s="53"/>
      <c r="BZ178" s="53"/>
      <c r="CA178" s="53"/>
      <c r="CB178" s="53"/>
      <c r="CC178" s="52"/>
      <c r="CD178" s="64"/>
      <c r="CE178" s="51"/>
      <c r="CF178" s="70"/>
      <c r="CG178" s="71"/>
      <c r="CH178" s="51"/>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70"/>
      <c r="DO178" s="70"/>
      <c r="DP178" s="52"/>
      <c r="DQ178" s="74"/>
      <c r="DR178" s="74"/>
    </row>
    <row r="179" spans="1:122">
      <c r="A179" s="82">
        <v>19</v>
      </c>
      <c r="B179" s="83" t="s">
        <v>1146</v>
      </c>
      <c r="C179" s="86"/>
      <c r="D179" s="86"/>
      <c r="E179" s="86"/>
      <c r="F179" s="86"/>
      <c r="G179" s="87"/>
      <c r="H179" s="87"/>
      <c r="I179" s="86"/>
      <c r="J179" s="96" t="s">
        <v>1146</v>
      </c>
      <c r="K179" s="86"/>
      <c r="L179" s="98"/>
      <c r="M179" s="86"/>
      <c r="N179" s="86"/>
      <c r="O179" s="97">
        <f t="shared" si="16"/>
        <v>19</v>
      </c>
      <c r="P179" s="52"/>
      <c r="Q179" s="52"/>
      <c r="R179" s="53"/>
      <c r="S179" s="52"/>
      <c r="T179" s="53"/>
      <c r="U179" s="52"/>
      <c r="V179" s="52"/>
      <c r="W179" s="52"/>
      <c r="X179" s="52"/>
      <c r="Y179" s="52"/>
      <c r="Z179" s="52"/>
      <c r="AA179" s="52"/>
      <c r="AB179" s="53"/>
      <c r="AC179" s="52"/>
      <c r="AD179" s="64"/>
      <c r="AE179" s="52"/>
      <c r="AF179" s="52"/>
      <c r="AG179" s="52"/>
      <c r="AH179" s="52"/>
      <c r="AI179" s="52"/>
      <c r="AJ179" s="52"/>
      <c r="AK179" s="52"/>
      <c r="AL179" s="52"/>
      <c r="AM179" s="52"/>
      <c r="AN179" s="52"/>
      <c r="AO179" s="52"/>
      <c r="AP179" s="52"/>
      <c r="AQ179" s="52"/>
      <c r="AR179" s="52"/>
      <c r="AS179" s="52"/>
      <c r="AT179" s="53"/>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3"/>
      <c r="BY179" s="53"/>
      <c r="BZ179" s="53"/>
      <c r="CA179" s="53"/>
      <c r="CB179" s="53"/>
      <c r="CC179" s="52"/>
      <c r="CD179" s="64"/>
      <c r="CE179" s="51"/>
      <c r="CF179" s="70"/>
      <c r="CG179" s="71"/>
      <c r="CH179" s="51"/>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c r="DJ179" s="52"/>
      <c r="DK179" s="52"/>
      <c r="DL179" s="52"/>
      <c r="DM179" s="52"/>
      <c r="DN179" s="70"/>
      <c r="DO179" s="70"/>
      <c r="DP179" s="52"/>
      <c r="DQ179" s="74"/>
      <c r="DR179" s="74"/>
    </row>
    <row r="180" spans="1:122">
      <c r="A180" s="82">
        <v>20</v>
      </c>
      <c r="B180" s="83" t="s">
        <v>1147</v>
      </c>
      <c r="C180" s="86"/>
      <c r="D180" s="86"/>
      <c r="E180" s="86"/>
      <c r="F180" s="86"/>
      <c r="G180" s="87"/>
      <c r="H180" s="87"/>
      <c r="I180" s="86"/>
      <c r="J180" s="96" t="s">
        <v>1147</v>
      </c>
      <c r="K180" s="86"/>
      <c r="L180" s="98"/>
      <c r="M180" s="86"/>
      <c r="N180" s="86"/>
      <c r="O180" s="97">
        <f t="shared" si="16"/>
        <v>20</v>
      </c>
      <c r="P180" s="52"/>
      <c r="Q180" s="52"/>
      <c r="R180" s="53"/>
      <c r="S180" s="52"/>
      <c r="T180" s="53"/>
      <c r="U180" s="52"/>
      <c r="V180" s="52"/>
      <c r="W180" s="52"/>
      <c r="X180" s="52"/>
      <c r="Y180" s="52"/>
      <c r="Z180" s="52"/>
      <c r="AA180" s="52"/>
      <c r="AB180" s="53"/>
      <c r="AC180" s="52"/>
      <c r="AD180" s="64"/>
      <c r="AE180" s="52"/>
      <c r="AF180" s="52"/>
      <c r="AG180" s="52"/>
      <c r="AH180" s="52"/>
      <c r="AI180" s="52"/>
      <c r="AJ180" s="52"/>
      <c r="AK180" s="52"/>
      <c r="AL180" s="52"/>
      <c r="AM180" s="52"/>
      <c r="AN180" s="52"/>
      <c r="AO180" s="52"/>
      <c r="AP180" s="52"/>
      <c r="AQ180" s="52"/>
      <c r="AR180" s="52"/>
      <c r="AS180" s="52"/>
      <c r="AT180" s="53"/>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3"/>
      <c r="BY180" s="53"/>
      <c r="BZ180" s="53"/>
      <c r="CA180" s="53"/>
      <c r="CB180" s="53"/>
      <c r="CC180" s="52"/>
      <c r="CD180" s="64"/>
      <c r="CE180" s="51"/>
      <c r="CF180" s="70"/>
      <c r="CG180" s="71"/>
      <c r="CH180" s="51"/>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c r="DJ180" s="52"/>
      <c r="DK180" s="52"/>
      <c r="DL180" s="52"/>
      <c r="DM180" s="52"/>
      <c r="DN180" s="70"/>
      <c r="DO180" s="70"/>
      <c r="DP180" s="52"/>
      <c r="DQ180" s="74"/>
      <c r="DR180" s="74"/>
    </row>
    <row r="181" spans="1:122">
      <c r="A181" s="82">
        <v>21</v>
      </c>
      <c r="B181" s="83" t="s">
        <v>1148</v>
      </c>
      <c r="C181" s="86"/>
      <c r="D181" s="86"/>
      <c r="E181" s="86"/>
      <c r="F181" s="86"/>
      <c r="G181" s="87"/>
      <c r="H181" s="87"/>
      <c r="I181" s="86"/>
      <c r="J181" s="96" t="s">
        <v>1148</v>
      </c>
      <c r="K181" s="86"/>
      <c r="L181" s="98"/>
      <c r="M181" s="86"/>
      <c r="N181" s="86"/>
      <c r="O181" s="97">
        <f t="shared" si="16"/>
        <v>21</v>
      </c>
      <c r="P181" s="52"/>
      <c r="Q181" s="52"/>
      <c r="R181" s="53"/>
      <c r="S181" s="52"/>
      <c r="T181" s="53"/>
      <c r="U181" s="52"/>
      <c r="V181" s="52"/>
      <c r="W181" s="52"/>
      <c r="X181" s="52"/>
      <c r="Y181" s="52"/>
      <c r="Z181" s="52"/>
      <c r="AA181" s="52"/>
      <c r="AB181" s="53"/>
      <c r="AC181" s="52"/>
      <c r="AD181" s="64"/>
      <c r="AE181" s="52"/>
      <c r="AF181" s="52"/>
      <c r="AG181" s="52"/>
      <c r="AH181" s="52"/>
      <c r="AI181" s="52"/>
      <c r="AJ181" s="52"/>
      <c r="AK181" s="52"/>
      <c r="AL181" s="52"/>
      <c r="AM181" s="52"/>
      <c r="AN181" s="52"/>
      <c r="AO181" s="52"/>
      <c r="AP181" s="52"/>
      <c r="AQ181" s="52"/>
      <c r="AR181" s="52"/>
      <c r="AS181" s="52"/>
      <c r="AT181" s="53"/>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3"/>
      <c r="BY181" s="53"/>
      <c r="BZ181" s="53"/>
      <c r="CA181" s="53"/>
      <c r="CB181" s="53"/>
      <c r="CC181" s="52"/>
      <c r="CD181" s="64"/>
      <c r="CE181" s="51"/>
      <c r="CF181" s="70"/>
      <c r="CG181" s="71"/>
      <c r="CH181" s="51"/>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70"/>
      <c r="DO181" s="70"/>
      <c r="DP181" s="52"/>
      <c r="DQ181" s="74"/>
      <c r="DR181" s="74"/>
    </row>
    <row r="182" spans="1:122">
      <c r="A182" s="82">
        <v>22</v>
      </c>
      <c r="B182" s="83" t="s">
        <v>1149</v>
      </c>
      <c r="C182" s="86"/>
      <c r="D182" s="86"/>
      <c r="E182" s="86"/>
      <c r="F182" s="86"/>
      <c r="G182" s="87"/>
      <c r="H182" s="87"/>
      <c r="I182" s="86"/>
      <c r="J182" s="96" t="s">
        <v>1149</v>
      </c>
      <c r="K182" s="86"/>
      <c r="L182" s="98"/>
      <c r="M182" s="86"/>
      <c r="N182" s="86"/>
      <c r="O182" s="97">
        <f t="shared" si="16"/>
        <v>22</v>
      </c>
      <c r="P182" s="52"/>
      <c r="Q182" s="52"/>
      <c r="R182" s="53"/>
      <c r="S182" s="52"/>
      <c r="T182" s="53"/>
      <c r="U182" s="52"/>
      <c r="V182" s="52"/>
      <c r="W182" s="52"/>
      <c r="X182" s="52"/>
      <c r="Y182" s="52"/>
      <c r="Z182" s="52"/>
      <c r="AA182" s="52"/>
      <c r="AB182" s="53"/>
      <c r="AC182" s="52"/>
      <c r="AD182" s="64"/>
      <c r="AE182" s="52"/>
      <c r="AF182" s="52"/>
      <c r="AG182" s="52"/>
      <c r="AH182" s="52"/>
      <c r="AI182" s="52"/>
      <c r="AJ182" s="52"/>
      <c r="AK182" s="52"/>
      <c r="AL182" s="52"/>
      <c r="AM182" s="52"/>
      <c r="AN182" s="52"/>
      <c r="AO182" s="52"/>
      <c r="AP182" s="52"/>
      <c r="AQ182" s="52"/>
      <c r="AR182" s="52"/>
      <c r="AS182" s="52"/>
      <c r="AT182" s="53"/>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3"/>
      <c r="BY182" s="53"/>
      <c r="BZ182" s="53"/>
      <c r="CA182" s="53"/>
      <c r="CB182" s="53"/>
      <c r="CC182" s="52"/>
      <c r="CD182" s="64"/>
      <c r="CE182" s="51"/>
      <c r="CF182" s="70"/>
      <c r="CG182" s="71"/>
      <c r="CH182" s="51"/>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c r="DJ182" s="52"/>
      <c r="DK182" s="52"/>
      <c r="DL182" s="52"/>
      <c r="DM182" s="52"/>
      <c r="DN182" s="70"/>
      <c r="DO182" s="70"/>
      <c r="DP182" s="52"/>
      <c r="DQ182" s="74"/>
      <c r="DR182" s="74"/>
    </row>
    <row r="183" spans="1:122">
      <c r="A183" s="88">
        <v>23</v>
      </c>
      <c r="B183" s="89" t="s">
        <v>1150</v>
      </c>
      <c r="C183" s="90"/>
      <c r="D183" s="90"/>
      <c r="E183" s="90"/>
      <c r="F183" s="90"/>
      <c r="G183" s="91"/>
      <c r="H183" s="91"/>
      <c r="I183" s="90"/>
      <c r="J183" s="99" t="s">
        <v>1150</v>
      </c>
      <c r="K183" s="90"/>
      <c r="L183" s="100"/>
      <c r="M183" s="90"/>
      <c r="N183" s="90"/>
      <c r="O183" s="101">
        <f t="shared" si="16"/>
        <v>23</v>
      </c>
      <c r="P183" s="52"/>
      <c r="Q183" s="52"/>
      <c r="R183" s="53"/>
      <c r="S183" s="52"/>
      <c r="T183" s="53"/>
      <c r="U183" s="52"/>
      <c r="V183" s="52"/>
      <c r="W183" s="52"/>
      <c r="X183" s="52"/>
      <c r="Y183" s="52"/>
      <c r="Z183" s="52"/>
      <c r="AA183" s="52"/>
      <c r="AB183" s="53"/>
      <c r="AC183" s="52"/>
      <c r="AD183" s="64"/>
      <c r="AE183" s="52"/>
      <c r="AF183" s="52"/>
      <c r="AG183" s="52"/>
      <c r="AH183" s="52"/>
      <c r="AI183" s="52"/>
      <c r="AJ183" s="52"/>
      <c r="AK183" s="52"/>
      <c r="AL183" s="52"/>
      <c r="AM183" s="52"/>
      <c r="AN183" s="52"/>
      <c r="AO183" s="52"/>
      <c r="AP183" s="52"/>
      <c r="AQ183" s="52"/>
      <c r="AR183" s="52"/>
      <c r="AS183" s="52"/>
      <c r="AT183" s="53"/>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3"/>
      <c r="BY183" s="53"/>
      <c r="BZ183" s="53"/>
      <c r="CA183" s="53"/>
      <c r="CB183" s="53"/>
      <c r="CC183" s="52"/>
      <c r="CD183" s="64"/>
      <c r="CE183" s="51"/>
      <c r="CF183" s="70"/>
      <c r="CG183" s="71"/>
      <c r="CH183" s="51"/>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c r="DJ183" s="52"/>
      <c r="DK183" s="52"/>
      <c r="DL183" s="52"/>
      <c r="DM183" s="52"/>
      <c r="DN183" s="70"/>
      <c r="DO183" s="70"/>
      <c r="DP183" s="52"/>
      <c r="DQ183" s="74"/>
      <c r="DR183" s="74"/>
    </row>
    <row r="184" spans="1:122">
      <c r="A184" s="51"/>
      <c r="B184" s="51"/>
      <c r="C184" s="52"/>
      <c r="D184" s="52"/>
      <c r="E184" s="52"/>
      <c r="F184" s="52"/>
      <c r="G184" s="53"/>
      <c r="H184" s="53"/>
      <c r="I184" s="52"/>
      <c r="J184" s="52"/>
      <c r="K184" s="52"/>
      <c r="L184" s="51"/>
      <c r="M184" s="52"/>
      <c r="N184" s="52"/>
      <c r="O184" s="53"/>
      <c r="P184" s="52"/>
      <c r="Q184" s="52"/>
      <c r="R184" s="53"/>
      <c r="S184" s="52"/>
      <c r="T184" s="53"/>
      <c r="U184" s="52"/>
      <c r="V184" s="52"/>
      <c r="W184" s="52"/>
      <c r="X184" s="52"/>
      <c r="Y184" s="52"/>
      <c r="Z184" s="52"/>
      <c r="AA184" s="52"/>
      <c r="AB184" s="53"/>
      <c r="AC184" s="52"/>
      <c r="AD184" s="64"/>
      <c r="AE184" s="52"/>
      <c r="AF184" s="52"/>
      <c r="AG184" s="52"/>
      <c r="AH184" s="52"/>
      <c r="AI184" s="52"/>
      <c r="AJ184" s="52"/>
      <c r="AK184" s="52"/>
      <c r="AL184" s="52"/>
      <c r="AM184" s="52"/>
      <c r="AN184" s="52"/>
      <c r="AO184" s="52"/>
      <c r="AP184" s="52"/>
      <c r="AQ184" s="52"/>
      <c r="AR184" s="52"/>
      <c r="AS184" s="52"/>
      <c r="AT184" s="53"/>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3"/>
      <c r="BY184" s="53"/>
      <c r="BZ184" s="53"/>
      <c r="CA184" s="53"/>
      <c r="CB184" s="53"/>
      <c r="CC184" s="52"/>
      <c r="CD184" s="64"/>
      <c r="CE184" s="51"/>
      <c r="CF184" s="70"/>
      <c r="CG184" s="71"/>
      <c r="CH184" s="51"/>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c r="DJ184" s="52"/>
      <c r="DK184" s="52"/>
      <c r="DL184" s="52"/>
      <c r="DM184" s="52"/>
      <c r="DN184" s="70"/>
      <c r="DO184" s="70"/>
      <c r="DP184" s="52"/>
      <c r="DQ184" s="74"/>
      <c r="DR184" s="74"/>
    </row>
    <row r="185" spans="1:122">
      <c r="A185" s="51"/>
      <c r="B185" s="51"/>
      <c r="C185" s="52"/>
      <c r="D185" s="52"/>
      <c r="E185" s="52"/>
      <c r="F185" s="52"/>
      <c r="G185" s="53"/>
      <c r="H185" s="53"/>
      <c r="I185" s="52"/>
      <c r="J185" s="52"/>
      <c r="K185" s="52"/>
      <c r="L185" s="51"/>
      <c r="M185" s="52"/>
      <c r="N185" s="52"/>
      <c r="O185" s="53"/>
      <c r="P185" s="52"/>
      <c r="Q185" s="52"/>
      <c r="R185" s="53"/>
      <c r="S185" s="52"/>
      <c r="T185" s="53"/>
      <c r="U185" s="52"/>
      <c r="V185" s="52"/>
      <c r="W185" s="52"/>
      <c r="X185" s="52"/>
      <c r="Y185" s="52"/>
      <c r="Z185" s="52"/>
      <c r="AA185" s="52"/>
      <c r="AB185" s="53"/>
      <c r="AC185" s="52"/>
      <c r="AD185" s="64"/>
      <c r="AE185" s="52"/>
      <c r="AF185" s="52"/>
      <c r="AG185" s="52"/>
      <c r="AH185" s="52"/>
      <c r="AI185" s="52"/>
      <c r="AJ185" s="52"/>
      <c r="AK185" s="52"/>
      <c r="AL185" s="52"/>
      <c r="AM185" s="52"/>
      <c r="AN185" s="52"/>
      <c r="AO185" s="52"/>
      <c r="AP185" s="52"/>
      <c r="AQ185" s="52"/>
      <c r="AR185" s="52"/>
      <c r="AS185" s="52"/>
      <c r="AT185" s="53"/>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3"/>
      <c r="BY185" s="53"/>
      <c r="BZ185" s="53"/>
      <c r="CA185" s="53"/>
      <c r="CB185" s="53"/>
      <c r="CC185" s="52"/>
      <c r="CD185" s="64"/>
      <c r="CE185" s="51"/>
      <c r="CF185" s="70"/>
      <c r="CG185" s="71"/>
      <c r="CH185" s="51"/>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70"/>
      <c r="DO185" s="70"/>
      <c r="DP185" s="52"/>
      <c r="DQ185" s="74"/>
      <c r="DR185" s="74"/>
    </row>
    <row r="186" spans="1:122">
      <c r="A186" s="51"/>
      <c r="B186" s="51"/>
      <c r="C186" s="52"/>
      <c r="D186" s="52"/>
      <c r="E186" s="52"/>
      <c r="F186" s="52"/>
      <c r="G186" s="53"/>
      <c r="H186" s="53"/>
      <c r="I186" s="52"/>
      <c r="J186" s="52"/>
      <c r="K186" s="52"/>
      <c r="L186" s="51"/>
      <c r="M186" s="52"/>
      <c r="N186" s="52"/>
      <c r="O186" s="53"/>
      <c r="P186" s="52"/>
      <c r="Q186" s="52"/>
      <c r="R186" s="53"/>
      <c r="S186" s="52"/>
      <c r="T186" s="53"/>
      <c r="U186" s="52"/>
      <c r="V186" s="52"/>
      <c r="W186" s="52"/>
      <c r="X186" s="52"/>
      <c r="Y186" s="52"/>
      <c r="Z186" s="52"/>
      <c r="AA186" s="52"/>
      <c r="AB186" s="53"/>
      <c r="AC186" s="52"/>
      <c r="AD186" s="64"/>
      <c r="AE186" s="52"/>
      <c r="AF186" s="52"/>
      <c r="AG186" s="52"/>
      <c r="AH186" s="52"/>
      <c r="AI186" s="52"/>
      <c r="AJ186" s="52"/>
      <c r="AK186" s="52"/>
      <c r="AL186" s="52"/>
      <c r="AM186" s="52"/>
      <c r="AN186" s="52"/>
      <c r="AO186" s="52"/>
      <c r="AP186" s="52"/>
      <c r="AQ186" s="52"/>
      <c r="AR186" s="52"/>
      <c r="AS186" s="52"/>
      <c r="AT186" s="53"/>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3"/>
      <c r="BY186" s="53"/>
      <c r="BZ186" s="53"/>
      <c r="CA186" s="53"/>
      <c r="CB186" s="53"/>
      <c r="CC186" s="52"/>
      <c r="CD186" s="64"/>
      <c r="CE186" s="51"/>
      <c r="CF186" s="70"/>
      <c r="CG186" s="71"/>
      <c r="CH186" s="51"/>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c r="DJ186" s="52"/>
      <c r="DK186" s="52"/>
      <c r="DL186" s="52"/>
      <c r="DM186" s="52"/>
      <c r="DN186" s="70"/>
      <c r="DO186" s="70"/>
      <c r="DP186" s="52"/>
      <c r="DQ186" s="74"/>
      <c r="DR186" s="74"/>
    </row>
    <row r="187" spans="1:122">
      <c r="A187" s="51"/>
      <c r="B187" s="51"/>
      <c r="C187" s="52"/>
      <c r="D187" s="52"/>
      <c r="E187" s="52"/>
      <c r="F187" s="52"/>
      <c r="G187" s="53"/>
      <c r="H187" s="53"/>
      <c r="I187" s="52"/>
      <c r="J187" s="52"/>
      <c r="K187" s="52"/>
      <c r="L187" s="51"/>
      <c r="M187" s="52"/>
      <c r="N187" s="52"/>
      <c r="O187" s="53"/>
      <c r="P187" s="52"/>
      <c r="Q187" s="52"/>
      <c r="R187" s="53"/>
      <c r="S187" s="52"/>
      <c r="T187" s="53"/>
      <c r="U187" s="52"/>
      <c r="V187" s="52"/>
      <c r="W187" s="52"/>
      <c r="X187" s="52"/>
      <c r="Y187" s="52"/>
      <c r="Z187" s="52"/>
      <c r="AA187" s="52"/>
      <c r="AB187" s="53"/>
      <c r="AC187" s="52"/>
      <c r="AD187" s="64"/>
      <c r="AE187" s="52"/>
      <c r="AF187" s="52"/>
      <c r="AG187" s="52"/>
      <c r="AH187" s="52"/>
      <c r="AI187" s="52"/>
      <c r="AJ187" s="52"/>
      <c r="AK187" s="52"/>
      <c r="AL187" s="52"/>
      <c r="AM187" s="52"/>
      <c r="AN187" s="52"/>
      <c r="AO187" s="52"/>
      <c r="AP187" s="52"/>
      <c r="AQ187" s="52"/>
      <c r="AR187" s="52"/>
      <c r="AS187" s="52"/>
      <c r="AT187" s="53"/>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3"/>
      <c r="BY187" s="53"/>
      <c r="BZ187" s="53"/>
      <c r="CA187" s="53"/>
      <c r="CB187" s="53"/>
      <c r="CC187" s="52"/>
      <c r="CD187" s="64"/>
      <c r="CE187" s="51"/>
      <c r="CF187" s="70"/>
      <c r="CG187" s="71"/>
      <c r="CH187" s="51"/>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c r="DJ187" s="52"/>
      <c r="DK187" s="52"/>
      <c r="DL187" s="52"/>
      <c r="DM187" s="52"/>
      <c r="DN187" s="70"/>
      <c r="DO187" s="70"/>
      <c r="DP187" s="52"/>
      <c r="DQ187" s="74"/>
      <c r="DR187" s="74"/>
    </row>
    <row r="188" spans="1:122">
      <c r="A188" s="51"/>
      <c r="B188" s="51"/>
      <c r="C188" s="52"/>
      <c r="D188" s="52"/>
      <c r="E188" s="52"/>
      <c r="F188" s="52"/>
      <c r="G188" s="53"/>
      <c r="H188" s="53"/>
      <c r="I188" s="52"/>
      <c r="J188" s="52"/>
      <c r="K188" s="52"/>
      <c r="L188" s="51"/>
      <c r="M188" s="52"/>
      <c r="N188" s="52"/>
      <c r="O188" s="53"/>
      <c r="P188" s="52"/>
      <c r="Q188" s="52"/>
      <c r="R188" s="53"/>
      <c r="S188" s="52"/>
      <c r="T188" s="53"/>
      <c r="U188" s="52"/>
      <c r="V188" s="52"/>
      <c r="W188" s="52"/>
      <c r="X188" s="52"/>
      <c r="Y188" s="52"/>
      <c r="Z188" s="52"/>
      <c r="AA188" s="52"/>
      <c r="AB188" s="53"/>
      <c r="AC188" s="52"/>
      <c r="AD188" s="64"/>
      <c r="AE188" s="52"/>
      <c r="AF188" s="52"/>
      <c r="AG188" s="52"/>
      <c r="AH188" s="52"/>
      <c r="AI188" s="52"/>
      <c r="AJ188" s="52"/>
      <c r="AK188" s="52"/>
      <c r="AL188" s="52"/>
      <c r="AM188" s="52"/>
      <c r="AN188" s="52"/>
      <c r="AO188" s="52"/>
      <c r="AP188" s="52"/>
      <c r="AQ188" s="52"/>
      <c r="AR188" s="52"/>
      <c r="AS188" s="52"/>
      <c r="AT188" s="53"/>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3"/>
      <c r="BY188" s="53"/>
      <c r="BZ188" s="53"/>
      <c r="CA188" s="53"/>
      <c r="CB188" s="53"/>
      <c r="CC188" s="52"/>
      <c r="CD188" s="64"/>
      <c r="CE188" s="51"/>
      <c r="CF188" s="70"/>
      <c r="CG188" s="71"/>
      <c r="CH188" s="51"/>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c r="DJ188" s="52"/>
      <c r="DK188" s="52"/>
      <c r="DL188" s="52"/>
      <c r="DM188" s="52"/>
      <c r="DN188" s="70"/>
      <c r="DO188" s="70"/>
      <c r="DP188" s="52"/>
      <c r="DQ188" s="74"/>
      <c r="DR188" s="74"/>
    </row>
    <row r="189" spans="1:122">
      <c r="A189" s="51"/>
      <c r="B189" s="51"/>
      <c r="C189" s="52"/>
      <c r="D189" s="52"/>
      <c r="E189" s="52"/>
      <c r="F189" s="52"/>
      <c r="G189" s="53"/>
      <c r="H189" s="53"/>
      <c r="I189" s="52"/>
      <c r="J189" s="52"/>
      <c r="K189" s="52"/>
      <c r="L189" s="51"/>
      <c r="M189" s="52"/>
      <c r="N189" s="52"/>
      <c r="O189" s="53"/>
      <c r="P189" s="52"/>
      <c r="Q189" s="52"/>
      <c r="R189" s="53"/>
      <c r="S189" s="52"/>
      <c r="T189" s="53"/>
      <c r="U189" s="52"/>
      <c r="V189" s="52"/>
      <c r="W189" s="52"/>
      <c r="X189" s="52"/>
      <c r="Y189" s="52"/>
      <c r="Z189" s="52"/>
      <c r="AA189" s="52"/>
      <c r="AB189" s="53"/>
      <c r="AC189" s="52"/>
      <c r="AD189" s="64"/>
      <c r="AE189" s="52"/>
      <c r="AF189" s="52"/>
      <c r="AG189" s="52"/>
      <c r="AH189" s="52"/>
      <c r="AI189" s="52"/>
      <c r="AJ189" s="52"/>
      <c r="AK189" s="52"/>
      <c r="AL189" s="52"/>
      <c r="AM189" s="52"/>
      <c r="AN189" s="52"/>
      <c r="AO189" s="52"/>
      <c r="AP189" s="52"/>
      <c r="AQ189" s="52"/>
      <c r="AR189" s="52"/>
      <c r="AS189" s="52"/>
      <c r="AT189" s="53"/>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3"/>
      <c r="BY189" s="53"/>
      <c r="BZ189" s="53"/>
      <c r="CA189" s="53"/>
      <c r="CB189" s="53"/>
      <c r="CC189" s="52"/>
      <c r="CD189" s="64"/>
      <c r="CE189" s="51"/>
      <c r="CF189" s="70"/>
      <c r="CG189" s="71"/>
      <c r="CH189" s="51"/>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c r="DJ189" s="52"/>
      <c r="DK189" s="52"/>
      <c r="DL189" s="52"/>
      <c r="DM189" s="52"/>
      <c r="DN189" s="70"/>
      <c r="DO189" s="70"/>
      <c r="DP189" s="52"/>
      <c r="DQ189" s="74"/>
      <c r="DR189" s="74"/>
    </row>
    <row r="190" spans="1:122">
      <c r="A190" s="51"/>
      <c r="B190" s="51"/>
      <c r="C190" s="52"/>
      <c r="D190" s="52"/>
      <c r="E190" s="52"/>
      <c r="F190" s="52"/>
      <c r="G190" s="53"/>
      <c r="H190" s="53"/>
      <c r="I190" s="52"/>
      <c r="J190" s="52"/>
      <c r="K190" s="52"/>
      <c r="L190" s="51"/>
      <c r="M190" s="52"/>
      <c r="N190" s="52"/>
      <c r="O190" s="53"/>
      <c r="P190" s="52"/>
      <c r="Q190" s="52"/>
      <c r="R190" s="53"/>
      <c r="S190" s="52"/>
      <c r="T190" s="53"/>
      <c r="U190" s="52"/>
      <c r="V190" s="52"/>
      <c r="W190" s="52"/>
      <c r="X190" s="52"/>
      <c r="Y190" s="52"/>
      <c r="Z190" s="52"/>
      <c r="AA190" s="52"/>
      <c r="AB190" s="53"/>
      <c r="AC190" s="52"/>
      <c r="AD190" s="64"/>
      <c r="AE190" s="52"/>
      <c r="AF190" s="52"/>
      <c r="AG190" s="52"/>
      <c r="AH190" s="52"/>
      <c r="AI190" s="52"/>
      <c r="AJ190" s="52"/>
      <c r="AK190" s="52"/>
      <c r="AL190" s="52"/>
      <c r="AM190" s="52"/>
      <c r="AN190" s="52"/>
      <c r="AO190" s="52"/>
      <c r="AP190" s="52"/>
      <c r="AQ190" s="52"/>
      <c r="AR190" s="52"/>
      <c r="AS190" s="52"/>
      <c r="AT190" s="53"/>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3"/>
      <c r="BY190" s="53"/>
      <c r="BZ190" s="53"/>
      <c r="CA190" s="53"/>
      <c r="CB190" s="53"/>
      <c r="CC190" s="52"/>
      <c r="CD190" s="64"/>
      <c r="CE190" s="51"/>
      <c r="CF190" s="70"/>
      <c r="CG190" s="71"/>
      <c r="CH190" s="51"/>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70"/>
      <c r="DO190" s="70"/>
      <c r="DP190" s="52"/>
      <c r="DQ190" s="74"/>
      <c r="DR190" s="74"/>
    </row>
    <row r="191" spans="1:122">
      <c r="A191" s="51"/>
      <c r="B191" s="51"/>
      <c r="C191" s="52"/>
      <c r="D191" s="52"/>
      <c r="E191" s="52"/>
      <c r="F191" s="52"/>
      <c r="G191" s="53"/>
      <c r="H191" s="53"/>
      <c r="I191" s="52"/>
      <c r="J191" s="52"/>
      <c r="K191" s="52"/>
      <c r="L191" s="51"/>
      <c r="M191" s="52"/>
      <c r="N191" s="52"/>
      <c r="O191" s="53"/>
      <c r="P191" s="52"/>
      <c r="Q191" s="52"/>
      <c r="R191" s="53"/>
      <c r="S191" s="52"/>
      <c r="T191" s="53"/>
      <c r="U191" s="52"/>
      <c r="V191" s="52"/>
      <c r="W191" s="52"/>
      <c r="X191" s="52"/>
      <c r="Y191" s="52"/>
      <c r="Z191" s="52"/>
      <c r="AA191" s="52"/>
      <c r="AB191" s="53"/>
      <c r="AC191" s="52"/>
      <c r="AD191" s="64"/>
      <c r="AE191" s="52"/>
      <c r="AF191" s="52"/>
      <c r="AG191" s="52"/>
      <c r="AH191" s="52"/>
      <c r="AI191" s="52"/>
      <c r="AJ191" s="52"/>
      <c r="AK191" s="52"/>
      <c r="AL191" s="52"/>
      <c r="AM191" s="52"/>
      <c r="AN191" s="52"/>
      <c r="AO191" s="52"/>
      <c r="AP191" s="52"/>
      <c r="AQ191" s="52"/>
      <c r="AR191" s="52"/>
      <c r="AS191" s="52"/>
      <c r="AT191" s="53"/>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3"/>
      <c r="BY191" s="53"/>
      <c r="BZ191" s="53"/>
      <c r="CA191" s="53"/>
      <c r="CB191" s="53"/>
      <c r="CC191" s="52"/>
      <c r="CD191" s="64"/>
      <c r="CE191" s="51"/>
      <c r="CF191" s="70"/>
      <c r="CG191" s="71"/>
      <c r="CH191" s="51"/>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c r="DJ191" s="52"/>
      <c r="DK191" s="52"/>
      <c r="DL191" s="52"/>
      <c r="DM191" s="52"/>
      <c r="DN191" s="70"/>
      <c r="DO191" s="70"/>
      <c r="DP191" s="52"/>
      <c r="DQ191" s="74"/>
      <c r="DR191" s="74"/>
    </row>
    <row r="192" spans="1:122">
      <c r="A192" s="51"/>
      <c r="B192" s="51"/>
      <c r="C192" s="52"/>
      <c r="D192" s="52"/>
      <c r="E192" s="52"/>
      <c r="F192" s="52"/>
      <c r="G192" s="53"/>
      <c r="H192" s="53"/>
      <c r="I192" s="52"/>
      <c r="J192" s="52"/>
      <c r="K192" s="52"/>
      <c r="L192" s="51"/>
      <c r="M192" s="52"/>
      <c r="N192" s="52"/>
      <c r="O192" s="53"/>
      <c r="P192" s="52"/>
      <c r="Q192" s="52"/>
      <c r="R192" s="53"/>
      <c r="S192" s="52"/>
      <c r="T192" s="53"/>
      <c r="U192" s="52"/>
      <c r="V192" s="52"/>
      <c r="W192" s="52"/>
      <c r="X192" s="52"/>
      <c r="Y192" s="52"/>
      <c r="Z192" s="52"/>
      <c r="AA192" s="52"/>
      <c r="AB192" s="53"/>
      <c r="AC192" s="52"/>
      <c r="AD192" s="64"/>
      <c r="AE192" s="52"/>
      <c r="AF192" s="52"/>
      <c r="AG192" s="52"/>
      <c r="AH192" s="52"/>
      <c r="AI192" s="52"/>
      <c r="AJ192" s="52"/>
      <c r="AK192" s="52"/>
      <c r="AL192" s="52"/>
      <c r="AM192" s="52"/>
      <c r="AN192" s="52"/>
      <c r="AO192" s="52"/>
      <c r="AP192" s="52"/>
      <c r="AQ192" s="52"/>
      <c r="AR192" s="52"/>
      <c r="AS192" s="52"/>
      <c r="AT192" s="53"/>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3"/>
      <c r="BY192" s="53"/>
      <c r="BZ192" s="53"/>
      <c r="CA192" s="53"/>
      <c r="CB192" s="53"/>
      <c r="CC192" s="52"/>
      <c r="CD192" s="64"/>
      <c r="CE192" s="51"/>
      <c r="CF192" s="70"/>
      <c r="CG192" s="71"/>
      <c r="CH192" s="51"/>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70"/>
      <c r="DO192" s="70"/>
      <c r="DP192" s="52"/>
      <c r="DQ192" s="74"/>
      <c r="DR192" s="74"/>
    </row>
    <row r="193" spans="1:122">
      <c r="A193" s="51"/>
      <c r="B193" s="51"/>
      <c r="C193" s="52"/>
      <c r="D193" s="52"/>
      <c r="E193" s="52"/>
      <c r="F193" s="52"/>
      <c r="G193" s="53"/>
      <c r="H193" s="53"/>
      <c r="I193" s="52"/>
      <c r="J193" s="52"/>
      <c r="K193" s="52"/>
      <c r="L193" s="51"/>
      <c r="M193" s="52"/>
      <c r="N193" s="52"/>
      <c r="O193" s="53"/>
      <c r="P193" s="52"/>
      <c r="Q193" s="52"/>
      <c r="R193" s="53"/>
      <c r="S193" s="52"/>
      <c r="T193" s="53"/>
      <c r="U193" s="52"/>
      <c r="V193" s="52"/>
      <c r="W193" s="52"/>
      <c r="X193" s="52"/>
      <c r="Y193" s="52"/>
      <c r="Z193" s="52"/>
      <c r="AA193" s="52"/>
      <c r="AB193" s="53"/>
      <c r="AC193" s="52"/>
      <c r="AD193" s="64"/>
      <c r="AE193" s="52"/>
      <c r="AF193" s="52"/>
      <c r="AG193" s="52"/>
      <c r="AH193" s="52"/>
      <c r="AI193" s="52"/>
      <c r="AJ193" s="52"/>
      <c r="AK193" s="52"/>
      <c r="AL193" s="52"/>
      <c r="AM193" s="52"/>
      <c r="AN193" s="52"/>
      <c r="AO193" s="52"/>
      <c r="AP193" s="52"/>
      <c r="AQ193" s="52"/>
      <c r="AR193" s="52"/>
      <c r="AS193" s="52"/>
      <c r="AT193" s="53"/>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3"/>
      <c r="BY193" s="53"/>
      <c r="BZ193" s="53"/>
      <c r="CA193" s="53"/>
      <c r="CB193" s="53"/>
      <c r="CC193" s="52"/>
      <c r="CD193" s="64"/>
      <c r="CE193" s="51"/>
      <c r="CF193" s="70"/>
      <c r="CG193" s="71"/>
      <c r="CH193" s="51"/>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c r="DJ193" s="52"/>
      <c r="DK193" s="52"/>
      <c r="DL193" s="52"/>
      <c r="DM193" s="52"/>
      <c r="DN193" s="70"/>
      <c r="DO193" s="70"/>
      <c r="DP193" s="52"/>
      <c r="DQ193" s="74"/>
      <c r="DR193" s="74"/>
    </row>
    <row r="194" spans="1:122">
      <c r="A194" s="51"/>
      <c r="B194" s="51"/>
      <c r="C194" s="52"/>
      <c r="D194" s="52"/>
      <c r="E194" s="52"/>
      <c r="F194" s="52"/>
      <c r="G194" s="53"/>
      <c r="H194" s="53"/>
      <c r="I194" s="52"/>
      <c r="J194" s="52"/>
      <c r="K194" s="52"/>
      <c r="L194" s="51"/>
      <c r="M194" s="52"/>
      <c r="N194" s="52"/>
      <c r="O194" s="53"/>
      <c r="P194" s="52"/>
      <c r="Q194" s="52"/>
      <c r="R194" s="53"/>
      <c r="S194" s="52"/>
      <c r="T194" s="53"/>
      <c r="U194" s="52"/>
      <c r="V194" s="52"/>
      <c r="W194" s="52"/>
      <c r="X194" s="52"/>
      <c r="Y194" s="52"/>
      <c r="Z194" s="52"/>
      <c r="AA194" s="52"/>
      <c r="AB194" s="53"/>
      <c r="AC194" s="52"/>
      <c r="AD194" s="64"/>
      <c r="AE194" s="52"/>
      <c r="AF194" s="52"/>
      <c r="AG194" s="52"/>
      <c r="AH194" s="52"/>
      <c r="AI194" s="52"/>
      <c r="AJ194" s="52"/>
      <c r="AK194" s="52"/>
      <c r="AL194" s="52"/>
      <c r="AM194" s="52"/>
      <c r="AN194" s="52"/>
      <c r="AO194" s="52"/>
      <c r="AP194" s="52"/>
      <c r="AQ194" s="52"/>
      <c r="AR194" s="52"/>
      <c r="AS194" s="52"/>
      <c r="AT194" s="53"/>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3"/>
      <c r="BY194" s="53"/>
      <c r="BZ194" s="53"/>
      <c r="CA194" s="53"/>
      <c r="CB194" s="53"/>
      <c r="CC194" s="52"/>
      <c r="CD194" s="64"/>
      <c r="CE194" s="51"/>
      <c r="CF194" s="70"/>
      <c r="CG194" s="71"/>
      <c r="CH194" s="51"/>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c r="DJ194" s="52"/>
      <c r="DK194" s="52"/>
      <c r="DL194" s="52"/>
      <c r="DM194" s="52"/>
      <c r="DN194" s="70"/>
      <c r="DO194" s="70"/>
      <c r="DP194" s="52"/>
      <c r="DQ194" s="74"/>
      <c r="DR194" s="74"/>
    </row>
    <row r="195" spans="1:122">
      <c r="A195" s="51"/>
      <c r="B195" s="51"/>
      <c r="C195" s="52"/>
      <c r="D195" s="52"/>
      <c r="E195" s="52"/>
      <c r="F195" s="52"/>
      <c r="G195" s="53"/>
      <c r="H195" s="53"/>
      <c r="I195" s="52"/>
      <c r="J195" s="52"/>
      <c r="K195" s="52"/>
      <c r="L195" s="51"/>
      <c r="M195" s="52"/>
      <c r="N195" s="52"/>
      <c r="O195" s="53"/>
      <c r="P195" s="52"/>
      <c r="Q195" s="52"/>
      <c r="R195" s="53"/>
      <c r="S195" s="52"/>
      <c r="T195" s="53"/>
      <c r="U195" s="52"/>
      <c r="V195" s="52"/>
      <c r="W195" s="52"/>
      <c r="X195" s="52"/>
      <c r="Y195" s="52"/>
      <c r="Z195" s="52"/>
      <c r="AA195" s="52"/>
      <c r="AB195" s="53"/>
      <c r="AC195" s="52"/>
      <c r="AD195" s="64"/>
      <c r="AE195" s="52"/>
      <c r="AF195" s="52"/>
      <c r="AG195" s="52"/>
      <c r="AH195" s="52"/>
      <c r="AI195" s="52"/>
      <c r="AJ195" s="52"/>
      <c r="AK195" s="52"/>
      <c r="AL195" s="52"/>
      <c r="AM195" s="52"/>
      <c r="AN195" s="52"/>
      <c r="AO195" s="52"/>
      <c r="AP195" s="52"/>
      <c r="AQ195" s="52"/>
      <c r="AR195" s="52"/>
      <c r="AS195" s="52"/>
      <c r="AT195" s="53"/>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3"/>
      <c r="BY195" s="53"/>
      <c r="BZ195" s="53"/>
      <c r="CA195" s="53"/>
      <c r="CB195" s="53"/>
      <c r="CC195" s="52"/>
      <c r="CD195" s="64"/>
      <c r="CE195" s="51"/>
      <c r="CF195" s="70"/>
      <c r="CG195" s="71"/>
      <c r="CH195" s="51"/>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70"/>
      <c r="DO195" s="70"/>
      <c r="DP195" s="52"/>
      <c r="DQ195" s="74"/>
      <c r="DR195" s="74"/>
    </row>
    <row r="196" spans="1:122">
      <c r="A196" s="51"/>
      <c r="B196" s="51"/>
      <c r="C196" s="52"/>
      <c r="D196" s="52"/>
      <c r="E196" s="52"/>
      <c r="F196" s="52"/>
      <c r="G196" s="53"/>
      <c r="H196" s="53"/>
      <c r="I196" s="52"/>
      <c r="J196" s="52"/>
      <c r="K196" s="52"/>
      <c r="L196" s="51"/>
      <c r="M196" s="52"/>
      <c r="N196" s="52"/>
      <c r="O196" s="53"/>
      <c r="P196" s="52"/>
      <c r="Q196" s="52"/>
      <c r="R196" s="53"/>
      <c r="S196" s="52"/>
      <c r="T196" s="53"/>
      <c r="U196" s="52"/>
      <c r="V196" s="52"/>
      <c r="W196" s="52"/>
      <c r="X196" s="52"/>
      <c r="Y196" s="52"/>
      <c r="Z196" s="52"/>
      <c r="AA196" s="52"/>
      <c r="AB196" s="53"/>
      <c r="AC196" s="52"/>
      <c r="AD196" s="64"/>
      <c r="AE196" s="52"/>
      <c r="AF196" s="52"/>
      <c r="AG196" s="52"/>
      <c r="AH196" s="52"/>
      <c r="AI196" s="52"/>
      <c r="AJ196" s="52"/>
      <c r="AK196" s="52"/>
      <c r="AL196" s="52"/>
      <c r="AM196" s="52"/>
      <c r="AN196" s="52"/>
      <c r="AO196" s="52"/>
      <c r="AP196" s="52"/>
      <c r="AQ196" s="52"/>
      <c r="AR196" s="52"/>
      <c r="AS196" s="52"/>
      <c r="AT196" s="53"/>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3"/>
      <c r="BY196" s="53"/>
      <c r="BZ196" s="53"/>
      <c r="CA196" s="53"/>
      <c r="CB196" s="53"/>
      <c r="CC196" s="52"/>
      <c r="CD196" s="64"/>
      <c r="CE196" s="51"/>
      <c r="CF196" s="70"/>
      <c r="CG196" s="71"/>
      <c r="CH196" s="51"/>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c r="DJ196" s="52"/>
      <c r="DK196" s="52"/>
      <c r="DL196" s="52"/>
      <c r="DM196" s="52"/>
      <c r="DN196" s="70"/>
      <c r="DO196" s="70"/>
      <c r="DP196" s="52"/>
      <c r="DQ196" s="74"/>
      <c r="DR196" s="74"/>
    </row>
    <row r="197" spans="1:122">
      <c r="A197" s="51"/>
      <c r="B197" s="51"/>
      <c r="C197" s="52"/>
      <c r="D197" s="52"/>
      <c r="E197" s="52"/>
      <c r="F197" s="52"/>
      <c r="G197" s="53"/>
      <c r="H197" s="53"/>
      <c r="I197" s="52"/>
      <c r="J197" s="52"/>
      <c r="K197" s="52"/>
      <c r="L197" s="51"/>
      <c r="M197" s="52"/>
      <c r="N197" s="52"/>
      <c r="O197" s="53"/>
      <c r="P197" s="52"/>
      <c r="Q197" s="52"/>
      <c r="R197" s="53"/>
      <c r="S197" s="52"/>
      <c r="T197" s="53"/>
      <c r="U197" s="52"/>
      <c r="V197" s="52"/>
      <c r="W197" s="52"/>
      <c r="X197" s="52"/>
      <c r="Y197" s="52"/>
      <c r="Z197" s="52"/>
      <c r="AA197" s="52"/>
      <c r="AB197" s="53"/>
      <c r="AC197" s="52"/>
      <c r="AD197" s="64"/>
      <c r="AE197" s="52"/>
      <c r="AF197" s="52"/>
      <c r="AG197" s="52"/>
      <c r="AH197" s="52"/>
      <c r="AI197" s="52"/>
      <c r="AJ197" s="52"/>
      <c r="AK197" s="52"/>
      <c r="AL197" s="52"/>
      <c r="AM197" s="52"/>
      <c r="AN197" s="52"/>
      <c r="AO197" s="52"/>
      <c r="AP197" s="52"/>
      <c r="AQ197" s="52"/>
      <c r="AR197" s="52"/>
      <c r="AS197" s="52"/>
      <c r="AT197" s="53"/>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3"/>
      <c r="BY197" s="53"/>
      <c r="BZ197" s="53"/>
      <c r="CA197" s="53"/>
      <c r="CB197" s="53"/>
      <c r="CC197" s="52"/>
      <c r="CD197" s="64"/>
      <c r="CE197" s="51"/>
      <c r="CF197" s="70"/>
      <c r="CG197" s="71"/>
      <c r="CH197" s="51"/>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c r="DJ197" s="52"/>
      <c r="DK197" s="52"/>
      <c r="DL197" s="52"/>
      <c r="DM197" s="52"/>
      <c r="DN197" s="70"/>
      <c r="DO197" s="70"/>
      <c r="DP197" s="52"/>
      <c r="DQ197" s="74"/>
      <c r="DR197" s="74"/>
    </row>
    <row r="198" spans="1:122">
      <c r="A198" s="51"/>
      <c r="B198" s="51"/>
      <c r="C198" s="52"/>
      <c r="D198" s="52"/>
      <c r="E198" s="52"/>
      <c r="F198" s="52"/>
      <c r="G198" s="53"/>
      <c r="H198" s="53"/>
      <c r="I198" s="52"/>
      <c r="J198" s="52"/>
      <c r="K198" s="52"/>
      <c r="L198" s="51"/>
      <c r="M198" s="52"/>
      <c r="N198" s="52"/>
      <c r="O198" s="53"/>
      <c r="P198" s="52"/>
      <c r="Q198" s="52"/>
      <c r="R198" s="53"/>
      <c r="S198" s="52"/>
      <c r="T198" s="53"/>
      <c r="U198" s="52"/>
      <c r="V198" s="52"/>
      <c r="W198" s="52"/>
      <c r="X198" s="52"/>
      <c r="Y198" s="52"/>
      <c r="Z198" s="52"/>
      <c r="AA198" s="52"/>
      <c r="AB198" s="53"/>
      <c r="AC198" s="52"/>
      <c r="AD198" s="64"/>
      <c r="AE198" s="52"/>
      <c r="AF198" s="52"/>
      <c r="AG198" s="52"/>
      <c r="AH198" s="52"/>
      <c r="AI198" s="52"/>
      <c r="AJ198" s="52"/>
      <c r="AK198" s="52"/>
      <c r="AL198" s="52"/>
      <c r="AM198" s="52"/>
      <c r="AN198" s="52"/>
      <c r="AO198" s="52"/>
      <c r="AP198" s="52"/>
      <c r="AQ198" s="52"/>
      <c r="AR198" s="52"/>
      <c r="AS198" s="52"/>
      <c r="AT198" s="53"/>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3"/>
      <c r="BY198" s="53"/>
      <c r="BZ198" s="53"/>
      <c r="CA198" s="53"/>
      <c r="CB198" s="53"/>
      <c r="CC198" s="52"/>
      <c r="CD198" s="64"/>
      <c r="CE198" s="51"/>
      <c r="CF198" s="70"/>
      <c r="CG198" s="71"/>
      <c r="CH198" s="51"/>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c r="DJ198" s="52"/>
      <c r="DK198" s="52"/>
      <c r="DL198" s="52"/>
      <c r="DM198" s="52"/>
      <c r="DN198" s="70"/>
      <c r="DO198" s="70"/>
      <c r="DP198" s="52"/>
      <c r="DQ198" s="74"/>
      <c r="DR198" s="74"/>
    </row>
    <row r="199" spans="1:122">
      <c r="A199" s="51"/>
      <c r="B199" s="51"/>
      <c r="C199" s="52"/>
      <c r="D199" s="52"/>
      <c r="E199" s="52"/>
      <c r="F199" s="52"/>
      <c r="G199" s="53"/>
      <c r="H199" s="53"/>
      <c r="I199" s="52"/>
      <c r="J199" s="52"/>
      <c r="K199" s="52"/>
      <c r="L199" s="51"/>
      <c r="M199" s="52"/>
      <c r="N199" s="52"/>
      <c r="O199" s="53"/>
      <c r="P199" s="52"/>
      <c r="Q199" s="52"/>
      <c r="R199" s="53"/>
      <c r="S199" s="52"/>
      <c r="T199" s="53"/>
      <c r="U199" s="52"/>
      <c r="V199" s="52"/>
      <c r="W199" s="52"/>
      <c r="X199" s="52"/>
      <c r="Y199" s="52"/>
      <c r="Z199" s="52"/>
      <c r="AA199" s="52"/>
      <c r="AB199" s="53"/>
      <c r="AC199" s="52"/>
      <c r="AD199" s="64"/>
      <c r="AE199" s="52"/>
      <c r="AF199" s="52"/>
      <c r="AG199" s="52"/>
      <c r="AH199" s="52"/>
      <c r="AI199" s="52"/>
      <c r="AJ199" s="52"/>
      <c r="AK199" s="52"/>
      <c r="AL199" s="52"/>
      <c r="AM199" s="52"/>
      <c r="AN199" s="52"/>
      <c r="AO199" s="52"/>
      <c r="AP199" s="52"/>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3"/>
      <c r="BY199" s="53"/>
      <c r="BZ199" s="53"/>
      <c r="CA199" s="53"/>
      <c r="CB199" s="53"/>
      <c r="CC199" s="52"/>
      <c r="CD199" s="64"/>
      <c r="CE199" s="51"/>
      <c r="CF199" s="70"/>
      <c r="CG199" s="71"/>
      <c r="CH199" s="51"/>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c r="DJ199" s="52"/>
      <c r="DK199" s="52"/>
      <c r="DL199" s="52"/>
      <c r="DM199" s="52"/>
      <c r="DN199" s="70"/>
      <c r="DO199" s="70"/>
      <c r="DP199" s="52"/>
      <c r="DQ199" s="74"/>
      <c r="DR199" s="74"/>
    </row>
    <row r="200" spans="1:122">
      <c r="A200" s="51"/>
      <c r="B200" s="51"/>
      <c r="C200" s="52"/>
      <c r="D200" s="52"/>
      <c r="E200" s="52"/>
      <c r="F200" s="52"/>
      <c r="G200" s="53"/>
      <c r="H200" s="53"/>
      <c r="I200" s="52"/>
      <c r="J200" s="52"/>
      <c r="K200" s="52"/>
      <c r="L200" s="51"/>
      <c r="M200" s="52"/>
      <c r="N200" s="52"/>
      <c r="O200" s="53"/>
      <c r="P200" s="52"/>
      <c r="Q200" s="52"/>
      <c r="R200" s="53"/>
      <c r="S200" s="52"/>
      <c r="T200" s="53"/>
      <c r="U200" s="52"/>
      <c r="V200" s="52"/>
      <c r="W200" s="52"/>
      <c r="X200" s="52"/>
      <c r="Y200" s="52"/>
      <c r="Z200" s="52"/>
      <c r="AA200" s="52"/>
      <c r="AB200" s="53"/>
      <c r="AC200" s="52"/>
      <c r="AD200" s="64"/>
      <c r="AE200" s="52"/>
      <c r="AF200" s="52"/>
      <c r="AG200" s="52"/>
      <c r="AH200" s="52"/>
      <c r="AI200" s="52"/>
      <c r="AJ200" s="52"/>
      <c r="AK200" s="52"/>
      <c r="AL200" s="52"/>
      <c r="AM200" s="52"/>
      <c r="AN200" s="52"/>
      <c r="AO200" s="52"/>
      <c r="AP200" s="52"/>
      <c r="AQ200" s="52"/>
      <c r="AR200" s="52"/>
      <c r="AS200" s="52"/>
      <c r="AT200" s="53"/>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3"/>
      <c r="BY200" s="53"/>
      <c r="BZ200" s="53"/>
      <c r="CA200" s="53"/>
      <c r="CB200" s="53"/>
      <c r="CC200" s="52"/>
      <c r="CD200" s="64"/>
      <c r="CE200" s="51"/>
      <c r="CF200" s="70"/>
      <c r="CG200" s="71"/>
      <c r="CH200" s="51"/>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c r="DJ200" s="52"/>
      <c r="DK200" s="52"/>
      <c r="DL200" s="52"/>
      <c r="DM200" s="52"/>
      <c r="DN200" s="70"/>
      <c r="DO200" s="70"/>
      <c r="DP200" s="52"/>
      <c r="DQ200" s="74"/>
      <c r="DR200" s="74"/>
    </row>
    <row r="201" spans="1:122">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c r="BU201" s="43"/>
      <c r="BV201" s="43"/>
      <c r="BW201" s="43"/>
      <c r="BX201" s="43"/>
      <c r="BY201" s="43"/>
      <c r="BZ201" s="43"/>
      <c r="CA201" s="43"/>
      <c r="CB201" s="43"/>
      <c r="CC201" s="43"/>
      <c r="CD201" s="43"/>
      <c r="CE201" s="43"/>
      <c r="CF201" s="43"/>
      <c r="CG201" s="43"/>
      <c r="CH201" s="43"/>
      <c r="CI201" s="43"/>
      <c r="CJ201" s="43"/>
      <c r="CK201" s="43"/>
      <c r="CL201" s="43"/>
      <c r="CM201" s="43"/>
      <c r="CN201" s="43"/>
      <c r="CO201" s="43"/>
      <c r="CP201" s="43"/>
      <c r="CQ201" s="43"/>
      <c r="CR201" s="43"/>
      <c r="CS201" s="43"/>
      <c r="CT201" s="43"/>
      <c r="CU201" s="43"/>
      <c r="CV201" s="43"/>
      <c r="CW201" s="43"/>
      <c r="CX201" s="43"/>
      <c r="CY201" s="43"/>
      <c r="CZ201" s="43"/>
      <c r="DA201" s="43"/>
      <c r="DB201" s="43"/>
      <c r="DC201" s="43"/>
      <c r="DD201" s="43"/>
      <c r="DE201" s="43"/>
      <c r="DF201" s="43"/>
      <c r="DG201" s="43"/>
      <c r="DH201" s="43"/>
      <c r="DI201" s="43"/>
      <c r="DJ201" s="43"/>
      <c r="DK201" s="43"/>
      <c r="DL201" s="43"/>
      <c r="DM201" s="43"/>
      <c r="DN201" s="43"/>
      <c r="DO201" s="43"/>
      <c r="DP201" s="43"/>
      <c r="DQ201" s="43"/>
      <c r="DR201" s="43"/>
    </row>
  </sheetData>
  <pageMargins left="0.751388888888889" right="0.751388888888889" top="1" bottom="1" header="0.507638888888889" footer="0.507638888888889"/>
  <pageSetup paperSize="9" scale="40" orientation="landscape" horizontalDpi="600"/>
  <headerFooter/>
  <rowBreaks count="3" manualBreakCount="3">
    <brk id="63" max="15" man="1"/>
    <brk id="128" max="15" man="1"/>
    <brk id="187" max="15" man="1"/>
  </rowBreaks>
  <colBreaks count="1" manualBreakCount="1">
    <brk id="17" max="65317" man="1"/>
  </colBreaks>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view="pageBreakPreview" zoomScaleNormal="70" zoomScaleSheetLayoutView="100" workbookViewId="0">
      <selection activeCell="A1" sqref="A1"/>
    </sheetView>
  </sheetViews>
  <sheetFormatPr defaultColWidth="9" defaultRowHeight="13.5" outlineLevelCol="7"/>
  <cols>
    <col min="1" max="1" width="82.625" style="24" customWidth="1"/>
    <col min="2" max="2" width="13.5" style="24" customWidth="1"/>
    <col min="3" max="4" width="9" style="24"/>
    <col min="5" max="5" width="82.625" style="24" customWidth="1"/>
    <col min="6" max="6" width="18.8416666666667" style="24" customWidth="1"/>
    <col min="7" max="16384" width="9" style="24"/>
  </cols>
  <sheetData>
    <row r="1" spans="1:8">
      <c r="A1" s="25" t="s">
        <v>459</v>
      </c>
      <c r="B1" s="25"/>
      <c r="C1" s="25"/>
      <c r="D1" s="25"/>
      <c r="E1" s="26" t="s">
        <v>460</v>
      </c>
      <c r="F1" s="26"/>
      <c r="G1" s="26"/>
      <c r="H1" s="26"/>
    </row>
    <row r="2" spans="1:8">
      <c r="A2" s="27" t="s">
        <v>1128</v>
      </c>
      <c r="B2" s="28"/>
      <c r="C2" s="28"/>
      <c r="D2" s="29"/>
      <c r="E2" s="30" t="s">
        <v>1128</v>
      </c>
      <c r="F2" s="31"/>
      <c r="G2" s="31"/>
      <c r="H2" s="32"/>
    </row>
    <row r="3" spans="1:8">
      <c r="A3" s="25"/>
      <c r="B3" s="25"/>
      <c r="C3" s="25"/>
      <c r="D3" s="25"/>
      <c r="E3" s="26"/>
      <c r="F3" s="26"/>
      <c r="G3" s="26"/>
      <c r="H3" s="26"/>
    </row>
    <row r="4" spans="1:8">
      <c r="A4" s="33" t="s">
        <v>461</v>
      </c>
      <c r="B4" s="33"/>
      <c r="C4" s="33"/>
      <c r="D4" s="33"/>
      <c r="E4" s="34" t="s">
        <v>461</v>
      </c>
      <c r="F4" s="34"/>
      <c r="G4" s="34"/>
      <c r="H4" s="34"/>
    </row>
    <row r="5" spans="1:8">
      <c r="A5" s="33" t="s">
        <v>462</v>
      </c>
      <c r="B5" s="33"/>
      <c r="C5" s="33"/>
      <c r="D5" s="33"/>
      <c r="E5" s="34" t="s">
        <v>462</v>
      </c>
      <c r="F5" s="34"/>
      <c r="G5" s="34"/>
      <c r="H5" s="34"/>
    </row>
    <row r="6" spans="1:8">
      <c r="A6" s="33" t="s">
        <v>463</v>
      </c>
      <c r="B6" s="35" t="str">
        <f>MIDB($A$2,1,8)</f>
        <v>20221109</v>
      </c>
      <c r="C6" s="33"/>
      <c r="D6" s="33"/>
      <c r="E6" s="34" t="s">
        <v>463</v>
      </c>
      <c r="F6" s="36" t="str">
        <f>MIDB($E$2,1,8)</f>
        <v>20221109</v>
      </c>
      <c r="G6" s="34"/>
      <c r="H6" s="34"/>
    </row>
    <row r="7" spans="1:8">
      <c r="A7" s="33" t="s">
        <v>464</v>
      </c>
      <c r="B7" s="33"/>
      <c r="C7" s="33"/>
      <c r="D7" s="33"/>
      <c r="E7" s="34" t="s">
        <v>464</v>
      </c>
      <c r="F7" s="34"/>
      <c r="G7" s="34"/>
      <c r="H7" s="34"/>
    </row>
    <row r="8" spans="1:8">
      <c r="A8" s="33" t="s">
        <v>465</v>
      </c>
      <c r="B8" s="35" t="str">
        <f>MIDB($A$2,9,11)</f>
        <v>03700364300</v>
      </c>
      <c r="C8" s="33"/>
      <c r="D8" s="33"/>
      <c r="E8" s="34" t="s">
        <v>465</v>
      </c>
      <c r="F8" s="36" t="str">
        <f>MIDB($E$2,9,11)</f>
        <v>03700364300</v>
      </c>
      <c r="G8" s="34"/>
      <c r="H8" s="34"/>
    </row>
    <row r="9" spans="1:8">
      <c r="A9" s="33" t="s">
        <v>466</v>
      </c>
      <c r="B9" s="33"/>
      <c r="C9" s="33"/>
      <c r="D9" s="33"/>
      <c r="E9" s="34" t="s">
        <v>466</v>
      </c>
      <c r="F9" s="34"/>
      <c r="G9" s="34"/>
      <c r="H9" s="34"/>
    </row>
    <row r="10" spans="1:8">
      <c r="A10" s="33" t="s">
        <v>467</v>
      </c>
      <c r="B10" s="33"/>
      <c r="C10" s="33"/>
      <c r="D10" s="33"/>
      <c r="E10" s="34" t="s">
        <v>467</v>
      </c>
      <c r="F10" s="34"/>
      <c r="G10" s="34"/>
      <c r="H10" s="34"/>
    </row>
    <row r="11" spans="1:8">
      <c r="A11" s="33" t="s">
        <v>468</v>
      </c>
      <c r="B11" s="33"/>
      <c r="C11" s="33"/>
      <c r="D11" s="33"/>
      <c r="E11" s="34" t="s">
        <v>468</v>
      </c>
      <c r="F11" s="34"/>
      <c r="G11" s="34"/>
      <c r="H11" s="34"/>
    </row>
    <row r="12" spans="1:8">
      <c r="A12" s="33" t="s">
        <v>469</v>
      </c>
      <c r="B12" s="35" t="str">
        <f>MIDB($A$2,20,7)</f>
        <v>0012151</v>
      </c>
      <c r="C12" s="33"/>
      <c r="D12" s="33"/>
      <c r="E12" s="34" t="s">
        <v>469</v>
      </c>
      <c r="F12" s="36" t="str">
        <f>MIDB($E$2,20,7)</f>
        <v>0012151</v>
      </c>
      <c r="G12" s="34"/>
      <c r="H12" s="34"/>
    </row>
    <row r="13" spans="1:8">
      <c r="A13" s="33" t="s">
        <v>470</v>
      </c>
      <c r="B13" s="35" t="str">
        <f>MIDB($A$2,27,11)</f>
        <v>03700364300</v>
      </c>
      <c r="C13" s="33"/>
      <c r="D13" s="33"/>
      <c r="E13" s="34" t="s">
        <v>470</v>
      </c>
      <c r="F13" s="36" t="str">
        <f>MIDB($E$2,27,11)</f>
        <v>03700364300</v>
      </c>
      <c r="G13" s="34"/>
      <c r="H13" s="34"/>
    </row>
    <row r="14" spans="1:8">
      <c r="A14" s="33" t="s">
        <v>466</v>
      </c>
      <c r="B14" s="33"/>
      <c r="C14" s="33"/>
      <c r="D14" s="33"/>
      <c r="E14" s="34" t="s">
        <v>466</v>
      </c>
      <c r="F14" s="34"/>
      <c r="G14" s="34"/>
      <c r="H14" s="34"/>
    </row>
    <row r="15" spans="1:8">
      <c r="A15" s="33" t="s">
        <v>467</v>
      </c>
      <c r="B15" s="33"/>
      <c r="C15" s="33"/>
      <c r="D15" s="33"/>
      <c r="E15" s="34" t="s">
        <v>467</v>
      </c>
      <c r="F15" s="34"/>
      <c r="G15" s="34"/>
      <c r="H15" s="34"/>
    </row>
    <row r="16" spans="1:8">
      <c r="A16" s="33" t="s">
        <v>468</v>
      </c>
      <c r="B16" s="33"/>
      <c r="C16" s="33"/>
      <c r="D16" s="33"/>
      <c r="E16" s="34" t="s">
        <v>468</v>
      </c>
      <c r="F16" s="34"/>
      <c r="G16" s="34"/>
      <c r="H16" s="34"/>
    </row>
    <row r="17" spans="1:8">
      <c r="A17" s="33" t="s">
        <v>471</v>
      </c>
      <c r="B17" s="35" t="str">
        <f>MIDB($A$2,38,7)</f>
        <v>0012151</v>
      </c>
      <c r="C17" s="33"/>
      <c r="D17" s="33"/>
      <c r="E17" s="34" t="s">
        <v>471</v>
      </c>
      <c r="F17" s="36" t="str">
        <f>MIDB($E$2,38,7)</f>
        <v>0012151</v>
      </c>
      <c r="G17" s="34"/>
      <c r="H17" s="34"/>
    </row>
    <row r="18" spans="1:8">
      <c r="A18" s="33" t="s">
        <v>472</v>
      </c>
      <c r="B18" s="35" t="str">
        <f>MIDB($A$2,45,8)</f>
        <v>        </v>
      </c>
      <c r="C18" s="33"/>
      <c r="D18" s="33"/>
      <c r="E18" s="34" t="s">
        <v>472</v>
      </c>
      <c r="F18" s="36" t="str">
        <f>MIDB($E$2,45,8)</f>
        <v>        </v>
      </c>
      <c r="G18" s="34"/>
      <c r="H18" s="34"/>
    </row>
    <row r="19" spans="1:8">
      <c r="A19" s="33" t="s">
        <v>473</v>
      </c>
      <c r="B19" s="33"/>
      <c r="C19" s="33"/>
      <c r="D19" s="33"/>
      <c r="E19" s="34" t="s">
        <v>473</v>
      </c>
      <c r="F19" s="34"/>
      <c r="G19" s="34"/>
      <c r="H19" s="34"/>
    </row>
    <row r="20" spans="1:8">
      <c r="A20" s="33" t="s">
        <v>474</v>
      </c>
      <c r="B20" s="35" t="str">
        <f>MIDB($A$2,53,8)</f>
        <v>0021    </v>
      </c>
      <c r="C20" s="33"/>
      <c r="D20" s="33"/>
      <c r="E20" s="34" t="s">
        <v>474</v>
      </c>
      <c r="F20" s="36" t="str">
        <f>MIDB($E$2,53,8)</f>
        <v>0021    </v>
      </c>
      <c r="G20" s="34"/>
      <c r="H20" s="34"/>
    </row>
    <row r="21" spans="1:8">
      <c r="A21" s="33" t="s">
        <v>475</v>
      </c>
      <c r="B21" s="33"/>
      <c r="C21" s="33"/>
      <c r="D21" s="33"/>
      <c r="E21" s="34" t="s">
        <v>475</v>
      </c>
      <c r="F21" s="34"/>
      <c r="G21" s="34"/>
      <c r="H21" s="34"/>
    </row>
    <row r="22" spans="1:8">
      <c r="A22" s="33" t="s">
        <v>476</v>
      </c>
      <c r="B22" s="35" t="str">
        <f>MIDB($A$2,61,1)</f>
        <v>0</v>
      </c>
      <c r="C22" s="33"/>
      <c r="D22" s="33"/>
      <c r="E22" s="34" t="s">
        <v>476</v>
      </c>
      <c r="F22" s="36" t="str">
        <f>MIDB($E$2,61,1)</f>
        <v>0</v>
      </c>
      <c r="G22" s="34"/>
      <c r="H22" s="34"/>
    </row>
    <row r="23" spans="1:8">
      <c r="A23" s="33" t="s">
        <v>477</v>
      </c>
      <c r="B23" s="35"/>
      <c r="C23" s="33"/>
      <c r="D23" s="33"/>
      <c r="E23" s="34" t="s">
        <v>477</v>
      </c>
      <c r="F23" s="36"/>
      <c r="G23" s="34"/>
      <c r="H23" s="34"/>
    </row>
    <row r="24" spans="1:8">
      <c r="A24" s="33" t="s">
        <v>478</v>
      </c>
      <c r="B24" s="35" t="str">
        <f>MIDB($A$2,62,3)</f>
        <v>   </v>
      </c>
      <c r="C24" s="33"/>
      <c r="D24" s="33"/>
      <c r="E24" s="34" t="s">
        <v>478</v>
      </c>
      <c r="F24" s="36" t="str">
        <f>MIDB($E$2,62,3)</f>
        <v>   </v>
      </c>
      <c r="G24" s="34"/>
      <c r="H24" s="34"/>
    </row>
    <row r="25" spans="1:8">
      <c r="A25" s="33" t="s">
        <v>479</v>
      </c>
      <c r="B25" s="35" t="str">
        <f>MIDB($A$2,65,4)</f>
        <v>    </v>
      </c>
      <c r="C25" s="33"/>
      <c r="D25" s="33"/>
      <c r="E25" s="34" t="s">
        <v>479</v>
      </c>
      <c r="F25" s="36" t="str">
        <f>MIDB($E$2,65,4)</f>
        <v>    </v>
      </c>
      <c r="G25" s="34"/>
      <c r="H25" s="34"/>
    </row>
    <row r="26" spans="1:8">
      <c r="A26" s="33" t="s">
        <v>480</v>
      </c>
      <c r="B26" s="33"/>
      <c r="C26" s="33"/>
      <c r="D26" s="33"/>
      <c r="E26" s="34" t="s">
        <v>480</v>
      </c>
      <c r="F26" s="34"/>
      <c r="G26" s="34"/>
      <c r="H26" s="34"/>
    </row>
    <row r="27" spans="1:8">
      <c r="A27" s="33" t="s">
        <v>481</v>
      </c>
      <c r="B27" s="35" t="str">
        <f>MIDB($A$2,69,4)</f>
        <v>    </v>
      </c>
      <c r="C27" s="33"/>
      <c r="D27" s="33"/>
      <c r="E27" s="34" t="s">
        <v>481</v>
      </c>
      <c r="F27" s="36" t="str">
        <f>MIDB($A$2,69,4)</f>
        <v>    </v>
      </c>
      <c r="G27" s="34"/>
      <c r="H27" s="34"/>
    </row>
    <row r="28" spans="1:8">
      <c r="A28" s="33" t="s">
        <v>480</v>
      </c>
      <c r="B28" s="33"/>
      <c r="C28" s="33"/>
      <c r="D28" s="33"/>
      <c r="E28" s="34" t="s">
        <v>480</v>
      </c>
      <c r="F28" s="34"/>
      <c r="G28" s="34"/>
      <c r="H28" s="34"/>
    </row>
    <row r="29" spans="1:8">
      <c r="A29" s="33" t="s">
        <v>482</v>
      </c>
      <c r="B29" s="37" t="str">
        <f>MIDB($A$2,73,1)</f>
        <v> </v>
      </c>
      <c r="C29" s="33"/>
      <c r="D29" s="33"/>
      <c r="E29" s="34" t="s">
        <v>482</v>
      </c>
      <c r="F29" s="37" t="str">
        <f>MIDB($E$2,73,1)</f>
        <v> </v>
      </c>
      <c r="G29" s="34"/>
      <c r="H29" s="34"/>
    </row>
    <row r="30" spans="1:8">
      <c r="A30" s="33" t="s">
        <v>483</v>
      </c>
      <c r="B30" s="37" t="str">
        <f>MIDB($A$2,74,1)</f>
        <v> </v>
      </c>
      <c r="C30" s="33"/>
      <c r="D30" s="33"/>
      <c r="E30" s="34" t="s">
        <v>483</v>
      </c>
      <c r="F30" s="37" t="str">
        <f>MIDB($E$2,74,1)</f>
        <v> </v>
      </c>
      <c r="G30" s="34"/>
      <c r="H30" s="34"/>
    </row>
    <row r="31" spans="1:8">
      <c r="A31" s="33" t="s">
        <v>484</v>
      </c>
      <c r="B31" s="37" t="str">
        <f>MIDB($A$2,75,1)</f>
        <v> </v>
      </c>
      <c r="C31" s="33"/>
      <c r="D31" s="33"/>
      <c r="E31" s="34" t="s">
        <v>484</v>
      </c>
      <c r="F31" s="37" t="str">
        <f>MIDB($E$2,75,1)</f>
        <v> </v>
      </c>
      <c r="G31" s="34"/>
      <c r="H31" s="34"/>
    </row>
    <row r="32" spans="1:8">
      <c r="A32" s="33" t="s">
        <v>485</v>
      </c>
      <c r="B32" s="35" t="str">
        <f>MIDB($A$2,76,3)</f>
        <v>   </v>
      </c>
      <c r="C32" s="33"/>
      <c r="D32" s="33"/>
      <c r="E32" s="34" t="s">
        <v>485</v>
      </c>
      <c r="F32" s="36" t="str">
        <f>MIDB($E$2,76,3)</f>
        <v>   </v>
      </c>
      <c r="G32" s="34"/>
      <c r="H32" s="34"/>
    </row>
    <row r="33" spans="1:8">
      <c r="A33" s="33" t="s">
        <v>486</v>
      </c>
      <c r="B33" s="35" t="str">
        <f>MIDB($A$2,79,3)</f>
        <v>001</v>
      </c>
      <c r="C33" s="33"/>
      <c r="D33" s="33"/>
      <c r="E33" s="34" t="s">
        <v>486</v>
      </c>
      <c r="F33" s="36" t="str">
        <f>MIDB($E$2,79,3)</f>
        <v>001</v>
      </c>
      <c r="G33" s="34"/>
      <c r="H33" s="34"/>
    </row>
    <row r="34" spans="1:8">
      <c r="A34" s="33" t="s">
        <v>487</v>
      </c>
      <c r="B34" s="35" t="str">
        <f>MIDB($A$2,82,8)</f>
        <v>        </v>
      </c>
      <c r="C34" s="33"/>
      <c r="D34" s="33"/>
      <c r="E34" s="34" t="s">
        <v>487</v>
      </c>
      <c r="F34" s="36" t="str">
        <f>MIDB($E$2,82,8)</f>
        <v>        </v>
      </c>
      <c r="G34" s="34"/>
      <c r="H34" s="34"/>
    </row>
    <row r="35" spans="1:8">
      <c r="A35" s="33" t="s">
        <v>488</v>
      </c>
      <c r="B35" s="33"/>
      <c r="C35" s="33"/>
      <c r="D35" s="33"/>
      <c r="E35" s="34" t="s">
        <v>488</v>
      </c>
      <c r="F35" s="34"/>
      <c r="G35" s="34"/>
      <c r="H35" s="34"/>
    </row>
    <row r="36" spans="1:8">
      <c r="A36" s="33" t="s">
        <v>489</v>
      </c>
      <c r="B36" s="35" t="str">
        <f>MIDB($A$2,90,8)</f>
        <v>        </v>
      </c>
      <c r="C36" s="33"/>
      <c r="D36" s="33"/>
      <c r="E36" s="34" t="s">
        <v>489</v>
      </c>
      <c r="F36" s="36" t="str">
        <f>MIDB($E$2,90,8)</f>
        <v>        </v>
      </c>
      <c r="G36" s="34"/>
      <c r="H36" s="34"/>
    </row>
    <row r="37" spans="1:8">
      <c r="A37" s="33" t="s">
        <v>488</v>
      </c>
      <c r="B37" s="33"/>
      <c r="C37" s="33"/>
      <c r="D37" s="33"/>
      <c r="E37" s="34" t="s">
        <v>488</v>
      </c>
      <c r="F37" s="34"/>
      <c r="G37" s="34"/>
      <c r="H37" s="34"/>
    </row>
    <row r="38" spans="1:8">
      <c r="A38" s="33" t="s">
        <v>490</v>
      </c>
      <c r="B38" s="35" t="str">
        <f>MIDB($A$2,98,1)</f>
        <v>0</v>
      </c>
      <c r="C38" s="33"/>
      <c r="D38" s="33"/>
      <c r="E38" s="34" t="s">
        <v>490</v>
      </c>
      <c r="F38" s="36" t="str">
        <f>MIDB($E$2,98,1)</f>
        <v>0</v>
      </c>
      <c r="G38" s="34"/>
      <c r="H38" s="34"/>
    </row>
    <row r="39" spans="1:8">
      <c r="A39" s="33" t="s">
        <v>491</v>
      </c>
      <c r="B39" s="33"/>
      <c r="C39" s="33"/>
      <c r="D39" s="33"/>
      <c r="E39" s="34" t="s">
        <v>491</v>
      </c>
      <c r="F39" s="34"/>
      <c r="G39" s="34"/>
      <c r="H39" s="34"/>
    </row>
    <row r="40" spans="1:8">
      <c r="A40" s="38" t="s">
        <v>492</v>
      </c>
      <c r="B40" s="35" t="str">
        <f>MIDB($A$2,99,1)</f>
        <v>3</v>
      </c>
      <c r="C40" s="38"/>
      <c r="D40" s="38"/>
      <c r="E40" s="39" t="s">
        <v>492</v>
      </c>
      <c r="F40" s="36" t="str">
        <f>MIDB($E$2,99,1)</f>
        <v>3</v>
      </c>
      <c r="G40" s="39"/>
      <c r="H40" s="39"/>
    </row>
    <row r="41" spans="1:8">
      <c r="A41" s="38" t="s">
        <v>493</v>
      </c>
      <c r="B41" s="35" t="str">
        <f>MIDB($A$2,100,1)</f>
        <v>0</v>
      </c>
      <c r="C41" s="38"/>
      <c r="D41" s="38"/>
      <c r="E41" s="39" t="s">
        <v>493</v>
      </c>
      <c r="F41" s="36" t="str">
        <f>MIDB($E$2,100,1)</f>
        <v>0</v>
      </c>
      <c r="G41" s="39"/>
      <c r="H41" s="39"/>
    </row>
    <row r="42" spans="1:8">
      <c r="A42" s="38" t="s">
        <v>494</v>
      </c>
      <c r="B42" s="35" t="str">
        <f>MIDB($A$2,101,4)</f>
        <v>0151</v>
      </c>
      <c r="C42" s="38"/>
      <c r="D42" s="38"/>
      <c r="E42" s="39" t="s">
        <v>494</v>
      </c>
      <c r="F42" s="36" t="str">
        <f>MIDB($E$2,101,4)</f>
        <v>0151</v>
      </c>
      <c r="G42" s="39"/>
      <c r="H42" s="39"/>
    </row>
    <row r="43" spans="1:8">
      <c r="A43" s="38" t="s">
        <v>480</v>
      </c>
      <c r="B43" s="38"/>
      <c r="C43" s="38"/>
      <c r="D43" s="38"/>
      <c r="E43" s="39" t="s">
        <v>480</v>
      </c>
      <c r="F43" s="39"/>
      <c r="G43" s="39"/>
      <c r="H43" s="39"/>
    </row>
    <row r="44" spans="1:8">
      <c r="A44" s="38" t="s">
        <v>495</v>
      </c>
      <c r="B44" s="35" t="str">
        <f>MIDB($A$2,105,6)</f>
        <v>096557</v>
      </c>
      <c r="C44" s="38"/>
      <c r="D44" s="38"/>
      <c r="E44" s="39" t="s">
        <v>495</v>
      </c>
      <c r="F44" s="36" t="str">
        <f>MIDB($E$2,105,6)</f>
        <v>096557</v>
      </c>
      <c r="G44" s="39"/>
      <c r="H44" s="39"/>
    </row>
    <row r="45" spans="1:8">
      <c r="A45" s="38" t="s">
        <v>496</v>
      </c>
      <c r="B45" s="38"/>
      <c r="C45" s="38"/>
      <c r="D45" s="38"/>
      <c r="E45" s="39" t="s">
        <v>496</v>
      </c>
      <c r="F45" s="39"/>
      <c r="G45" s="39"/>
      <c r="H45" s="39"/>
    </row>
    <row r="46" spans="1:8">
      <c r="A46" s="38" t="s">
        <v>497</v>
      </c>
      <c r="B46" s="38"/>
      <c r="C46" s="38"/>
      <c r="D46" s="38"/>
      <c r="E46" s="39" t="s">
        <v>497</v>
      </c>
      <c r="F46" s="39"/>
      <c r="G46" s="39"/>
      <c r="H46" s="39"/>
    </row>
    <row r="47" spans="1:8">
      <c r="A47" s="38" t="s">
        <v>498</v>
      </c>
      <c r="B47" s="35" t="str">
        <f>MIDB($A$2,111,3)</f>
        <v>023</v>
      </c>
      <c r="C47" s="38"/>
      <c r="D47" s="38"/>
      <c r="E47" s="39" t="s">
        <v>498</v>
      </c>
      <c r="F47" s="36" t="str">
        <f>MIDB($E$2,111,3)</f>
        <v>023</v>
      </c>
      <c r="G47" s="39"/>
      <c r="H47" s="39"/>
    </row>
    <row r="48" spans="1:8">
      <c r="A48" s="38" t="s">
        <v>499</v>
      </c>
      <c r="B48" s="38"/>
      <c r="C48" s="38"/>
      <c r="D48" s="38"/>
      <c r="E48" s="39" t="s">
        <v>499</v>
      </c>
      <c r="F48" s="39"/>
      <c r="G48" s="39"/>
      <c r="H48" s="39"/>
    </row>
    <row r="49" spans="1:8">
      <c r="A49" s="38" t="s">
        <v>500</v>
      </c>
      <c r="B49" s="35" t="str">
        <f>MIDB($A$2,114,1)</f>
        <v>0</v>
      </c>
      <c r="C49" s="38"/>
      <c r="D49" s="38"/>
      <c r="E49" s="39" t="s">
        <v>500</v>
      </c>
      <c r="F49" s="36" t="str">
        <f>MIDB($E$2,114,1)</f>
        <v>0</v>
      </c>
      <c r="G49" s="39"/>
      <c r="H49" s="39"/>
    </row>
    <row r="50" spans="1:8">
      <c r="A50" s="38" t="s">
        <v>501</v>
      </c>
      <c r="B50" s="35" t="str">
        <f>MIDB($A$2,115,1)</f>
        <v>0</v>
      </c>
      <c r="C50" s="38"/>
      <c r="D50" s="38"/>
      <c r="E50" s="39" t="s">
        <v>501</v>
      </c>
      <c r="F50" s="36" t="str">
        <f>MIDB($E$2,115,1)</f>
        <v>0</v>
      </c>
      <c r="G50" s="39"/>
      <c r="H50" s="39"/>
    </row>
    <row r="51" spans="1:8">
      <c r="A51" s="38" t="s">
        <v>502</v>
      </c>
      <c r="B51" s="35" t="str">
        <f>MIDB($A$2,116,1)</f>
        <v> </v>
      </c>
      <c r="C51" s="38"/>
      <c r="D51" s="38"/>
      <c r="E51" s="39" t="s">
        <v>502</v>
      </c>
      <c r="F51" s="36" t="str">
        <f>MIDB($E$2,116,1)</f>
        <v> </v>
      </c>
      <c r="G51" s="39"/>
      <c r="H51" s="39"/>
    </row>
    <row r="52" spans="1:8">
      <c r="A52" s="38" t="s">
        <v>503</v>
      </c>
      <c r="B52" s="35" t="str">
        <f>MIDB($A$2,117,1)</f>
        <v> </v>
      </c>
      <c r="C52" s="38"/>
      <c r="D52" s="38"/>
      <c r="E52" s="39" t="s">
        <v>503</v>
      </c>
      <c r="F52" s="36" t="str">
        <f>MIDB($E$2,117,1)</f>
        <v> </v>
      </c>
      <c r="G52" s="39"/>
      <c r="H52" s="39"/>
    </row>
    <row r="53" spans="1:8">
      <c r="A53" s="38" t="s">
        <v>504</v>
      </c>
      <c r="B53" s="35" t="str">
        <f>MIDB($A$2,118,1)</f>
        <v> </v>
      </c>
      <c r="C53" s="38"/>
      <c r="D53" s="38"/>
      <c r="E53" s="39" t="s">
        <v>504</v>
      </c>
      <c r="F53" s="36" t="str">
        <f>MIDB($E$2,118,1)</f>
        <v> </v>
      </c>
      <c r="G53" s="39"/>
      <c r="H53" s="39"/>
    </row>
    <row r="54" spans="1:8">
      <c r="A54" s="38" t="s">
        <v>505</v>
      </c>
      <c r="B54" s="35" t="str">
        <f>MIDB($A$2,119,1)</f>
        <v>0</v>
      </c>
      <c r="C54" s="38"/>
      <c r="D54" s="38"/>
      <c r="E54" s="39" t="s">
        <v>505</v>
      </c>
      <c r="F54" s="36" t="str">
        <f>MIDB($E$2,119,1)</f>
        <v>0</v>
      </c>
      <c r="G54" s="39"/>
      <c r="H54" s="39"/>
    </row>
    <row r="55" spans="1:8">
      <c r="A55" s="38" t="s">
        <v>491</v>
      </c>
      <c r="B55" s="38"/>
      <c r="C55" s="38"/>
      <c r="D55" s="38"/>
      <c r="E55" s="39" t="s">
        <v>491</v>
      </c>
      <c r="F55" s="39"/>
      <c r="G55" s="39"/>
      <c r="H55" s="39"/>
    </row>
    <row r="56" spans="1:8">
      <c r="A56" s="38" t="s">
        <v>506</v>
      </c>
      <c r="B56" s="35" t="str">
        <f>MIDB($A$2,120,3)</f>
        <v>001</v>
      </c>
      <c r="C56" s="38"/>
      <c r="D56" s="38"/>
      <c r="E56" s="39" t="s">
        <v>506</v>
      </c>
      <c r="F56" s="36" t="str">
        <f>MIDB($E$2,120,3)</f>
        <v>001</v>
      </c>
      <c r="G56" s="39"/>
      <c r="H56" s="39"/>
    </row>
    <row r="57" spans="1:8">
      <c r="A57" s="38" t="s">
        <v>507</v>
      </c>
      <c r="B57" s="35" t="str">
        <f>MIDB($A$2,123,28)</f>
        <v>                            </v>
      </c>
      <c r="C57" s="38"/>
      <c r="D57" s="38"/>
      <c r="E57" s="39" t="s">
        <v>507</v>
      </c>
      <c r="F57" s="36" t="str">
        <f>MIDB($E$2,123,28)</f>
        <v>                            </v>
      </c>
      <c r="G57" s="39"/>
      <c r="H57" s="39"/>
    </row>
    <row r="58" spans="1:8">
      <c r="A58" s="38" t="s">
        <v>488</v>
      </c>
      <c r="B58" s="38"/>
      <c r="C58" s="38"/>
      <c r="D58" s="38"/>
      <c r="E58" s="39" t="s">
        <v>488</v>
      </c>
      <c r="F58" s="39"/>
      <c r="G58" s="39"/>
      <c r="H58" s="39"/>
    </row>
    <row r="59" spans="1:8">
      <c r="A59" s="38" t="s">
        <v>508</v>
      </c>
      <c r="B59" s="38"/>
      <c r="C59" s="38"/>
      <c r="D59" s="38"/>
      <c r="E59" s="39" t="s">
        <v>508</v>
      </c>
      <c r="F59" s="39"/>
      <c r="G59" s="39"/>
      <c r="H59" s="39"/>
    </row>
    <row r="60" spans="1:8">
      <c r="A60" s="40"/>
      <c r="B60" s="40"/>
      <c r="C60" s="40"/>
      <c r="D60" s="40"/>
      <c r="E60" s="40"/>
      <c r="F60" s="40"/>
      <c r="G60" s="40"/>
      <c r="H60" s="40"/>
    </row>
  </sheetData>
  <mergeCells count="2">
    <mergeCell ref="A2:D2"/>
    <mergeCell ref="E2:H2"/>
  </mergeCells>
  <pageMargins left="0.751388888888889" right="0.751388888888889" top="1" bottom="1" header="0.507638888888889" footer="0.507638888888889"/>
  <pageSetup paperSize="9" scale="56" orientation="landscape" horizontalDpi="600"/>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A256"/>
  <sheetViews>
    <sheetView showGridLines="0" workbookViewId="0">
      <selection activeCell="D10" sqref="D10"/>
    </sheetView>
  </sheetViews>
  <sheetFormatPr defaultColWidth="9" defaultRowHeight="13.5"/>
  <sheetData>
    <row r="2" ht="30.75" spans="1:1">
      <c r="A2" s="23" t="s">
        <v>1151</v>
      </c>
    </row>
    <row r="4" spans="1:1">
      <c r="A4" t="s">
        <v>1152</v>
      </c>
    </row>
    <row r="6" spans="1:1">
      <c r="A6" t="s">
        <v>1153</v>
      </c>
    </row>
    <row r="7" spans="1:1">
      <c r="A7" t="s">
        <v>1154</v>
      </c>
    </row>
    <row r="8" spans="1:1">
      <c r="A8" t="s">
        <v>1155</v>
      </c>
    </row>
    <row r="10" spans="1:1">
      <c r="A10" t="s">
        <v>1156</v>
      </c>
    </row>
    <row r="12" spans="1:1">
      <c r="A12" t="s">
        <v>1157</v>
      </c>
    </row>
    <row r="13" spans="1:1">
      <c r="A13" t="s">
        <v>1158</v>
      </c>
    </row>
    <row r="14" spans="1:1">
      <c r="A14" t="s">
        <v>1159</v>
      </c>
    </row>
    <row r="15" spans="1:1">
      <c r="A15" t="s">
        <v>1160</v>
      </c>
    </row>
    <row r="16" spans="1:1">
      <c r="A16" t="s">
        <v>1161</v>
      </c>
    </row>
    <row r="17" spans="1:1">
      <c r="A17" t="s">
        <v>1162</v>
      </c>
    </row>
    <row r="18" spans="1:1">
      <c r="A18" t="s">
        <v>1163</v>
      </c>
    </row>
    <row r="19" spans="1:1">
      <c r="A19" t="s">
        <v>1164</v>
      </c>
    </row>
    <row r="20" spans="1:1">
      <c r="A20" t="s">
        <v>1165</v>
      </c>
    </row>
    <row r="22" spans="1:1">
      <c r="A22" t="s">
        <v>1166</v>
      </c>
    </row>
    <row r="23" spans="1:1">
      <c r="A23" t="s">
        <v>1167</v>
      </c>
    </row>
    <row r="24" spans="1:1">
      <c r="A24" t="s">
        <v>1168</v>
      </c>
    </row>
    <row r="25" spans="1:1">
      <c r="A25" t="s">
        <v>1169</v>
      </c>
    </row>
    <row r="26" spans="1:1">
      <c r="A26" t="s">
        <v>1170</v>
      </c>
    </row>
    <row r="27" spans="1:1">
      <c r="A27" t="s">
        <v>1171</v>
      </c>
    </row>
    <row r="28" spans="1:1">
      <c r="A28" t="s">
        <v>1172</v>
      </c>
    </row>
    <row r="29" spans="1:1">
      <c r="A29" t="s">
        <v>1173</v>
      </c>
    </row>
    <row r="30" spans="1:1">
      <c r="A30" t="s">
        <v>1174</v>
      </c>
    </row>
    <row r="31" spans="1:1">
      <c r="A31" t="s">
        <v>1175</v>
      </c>
    </row>
    <row r="32" spans="1:1">
      <c r="A32" t="s">
        <v>1176</v>
      </c>
    </row>
    <row r="33" spans="1:1">
      <c r="A33" t="s">
        <v>1177</v>
      </c>
    </row>
    <row r="35" spans="1:1">
      <c r="A35" t="s">
        <v>1178</v>
      </c>
    </row>
    <row r="36" spans="1:1">
      <c r="A36" t="s">
        <v>1176</v>
      </c>
    </row>
    <row r="37" spans="1:1">
      <c r="A37" t="s">
        <v>1179</v>
      </c>
    </row>
    <row r="39" spans="1:1">
      <c r="A39" t="s">
        <v>1180</v>
      </c>
    </row>
    <row r="40" spans="1:1">
      <c r="A40" t="s">
        <v>1175</v>
      </c>
    </row>
    <row r="41" spans="1:1">
      <c r="A41" t="s">
        <v>1181</v>
      </c>
    </row>
    <row r="42" spans="1:1">
      <c r="A42" t="s">
        <v>1182</v>
      </c>
    </row>
    <row r="43" spans="1:1">
      <c r="A43" t="s">
        <v>1183</v>
      </c>
    </row>
    <row r="44" spans="1:1">
      <c r="A44" t="s">
        <v>1184</v>
      </c>
    </row>
    <row r="45" spans="1:1">
      <c r="A45" t="s">
        <v>1185</v>
      </c>
    </row>
    <row r="46" spans="1:1">
      <c r="A46" t="s">
        <v>1186</v>
      </c>
    </row>
    <row r="47" spans="1:1">
      <c r="A47" t="s">
        <v>1187</v>
      </c>
    </row>
    <row r="48" spans="1:1">
      <c r="A48" t="s">
        <v>1188</v>
      </c>
    </row>
    <row r="49" spans="1:1">
      <c r="A49" t="s">
        <v>1187</v>
      </c>
    </row>
    <row r="50" spans="1:1">
      <c r="A50" t="s">
        <v>1189</v>
      </c>
    </row>
    <row r="51" spans="1:1">
      <c r="A51" t="s">
        <v>1190</v>
      </c>
    </row>
    <row r="54" spans="1:1">
      <c r="A54" t="s">
        <v>1191</v>
      </c>
    </row>
    <row r="55" spans="1:1">
      <c r="A55" t="s">
        <v>1192</v>
      </c>
    </row>
    <row r="56" spans="1:1">
      <c r="A56" t="s">
        <v>1193</v>
      </c>
    </row>
    <row r="57" spans="1:1">
      <c r="A57" t="s">
        <v>1194</v>
      </c>
    </row>
    <row r="58" spans="1:1">
      <c r="A58" t="s">
        <v>1195</v>
      </c>
    </row>
    <row r="59" spans="1:1">
      <c r="A59" t="s">
        <v>1196</v>
      </c>
    </row>
    <row r="60" spans="1:1">
      <c r="A60" t="s">
        <v>1191</v>
      </c>
    </row>
    <row r="61" spans="1:1">
      <c r="A61" t="s">
        <v>1197</v>
      </c>
    </row>
    <row r="62" spans="1:1">
      <c r="A62" t="s">
        <v>1198</v>
      </c>
    </row>
    <row r="63" spans="1:1">
      <c r="A63" t="s">
        <v>1199</v>
      </c>
    </row>
    <row r="64" spans="1:1">
      <c r="A64" t="s">
        <v>1200</v>
      </c>
    </row>
    <row r="65" spans="1:1">
      <c r="A65" t="s">
        <v>1201</v>
      </c>
    </row>
    <row r="66" spans="1:1">
      <c r="A66" t="s">
        <v>1202</v>
      </c>
    </row>
    <row r="67" spans="1:1">
      <c r="A67" t="s">
        <v>1203</v>
      </c>
    </row>
    <row r="70" spans="1:1">
      <c r="A70" t="s">
        <v>1204</v>
      </c>
    </row>
    <row r="71" spans="1:1">
      <c r="A71" t="s">
        <v>1175</v>
      </c>
    </row>
    <row r="72" spans="1:1">
      <c r="A72" t="s">
        <v>1205</v>
      </c>
    </row>
    <row r="73" spans="1:1">
      <c r="A73" t="s">
        <v>1206</v>
      </c>
    </row>
    <row r="74" spans="1:1">
      <c r="A74" t="s">
        <v>1207</v>
      </c>
    </row>
    <row r="76" spans="1:1">
      <c r="A76" t="s">
        <v>1208</v>
      </c>
    </row>
    <row r="77" spans="1:1">
      <c r="A77" t="s">
        <v>1209</v>
      </c>
    </row>
    <row r="78" spans="1:1">
      <c r="A78" t="s">
        <v>1210</v>
      </c>
    </row>
    <row r="80" spans="1:1">
      <c r="A80" t="s">
        <v>1211</v>
      </c>
    </row>
    <row r="81" spans="1:1">
      <c r="A81" t="s">
        <v>1212</v>
      </c>
    </row>
    <row r="82" spans="1:1">
      <c r="A82" t="s">
        <v>1213</v>
      </c>
    </row>
    <row r="83" spans="1:1">
      <c r="A83" t="s">
        <v>1214</v>
      </c>
    </row>
    <row r="85" spans="1:1">
      <c r="A85" t="s">
        <v>1215</v>
      </c>
    </row>
    <row r="86" spans="1:1">
      <c r="A86" t="s">
        <v>1216</v>
      </c>
    </row>
    <row r="87" spans="1:1">
      <c r="A87" t="s">
        <v>1217</v>
      </c>
    </row>
    <row r="89" spans="1:1">
      <c r="A89" t="s">
        <v>1218</v>
      </c>
    </row>
    <row r="90" spans="1:1">
      <c r="A90" t="s">
        <v>1219</v>
      </c>
    </row>
    <row r="91" spans="1:1">
      <c r="A91" t="s">
        <v>1220</v>
      </c>
    </row>
    <row r="93" spans="1:1">
      <c r="A93" t="s">
        <v>1221</v>
      </c>
    </row>
    <row r="96" spans="1:1">
      <c r="A96" t="s">
        <v>1191</v>
      </c>
    </row>
    <row r="97" spans="1:1">
      <c r="A97" t="s">
        <v>1222</v>
      </c>
    </row>
    <row r="98" spans="1:1">
      <c r="A98" t="s">
        <v>1223</v>
      </c>
    </row>
    <row r="99" spans="1:1">
      <c r="A99" t="s">
        <v>1224</v>
      </c>
    </row>
    <row r="100" spans="1:1">
      <c r="A100" t="s">
        <v>1225</v>
      </c>
    </row>
    <row r="102" spans="1:1">
      <c r="A102" t="s">
        <v>1226</v>
      </c>
    </row>
    <row r="103" spans="1:1">
      <c r="A103" t="s">
        <v>1175</v>
      </c>
    </row>
    <row r="104" spans="1:1">
      <c r="A104" t="s">
        <v>1227</v>
      </c>
    </row>
    <row r="105" spans="1:1">
      <c r="A105" t="s">
        <v>1228</v>
      </c>
    </row>
    <row r="106" spans="1:1">
      <c r="A106" t="s">
        <v>1229</v>
      </c>
    </row>
    <row r="107" spans="1:1">
      <c r="A107" t="s">
        <v>382</v>
      </c>
    </row>
    <row r="108" spans="1:1">
      <c r="A108" t="s">
        <v>1191</v>
      </c>
    </row>
    <row r="109" spans="1:1">
      <c r="A109" t="s">
        <v>1197</v>
      </c>
    </row>
    <row r="110" spans="1:1">
      <c r="A110" t="s">
        <v>1198</v>
      </c>
    </row>
    <row r="111" spans="1:1">
      <c r="A111" t="s">
        <v>1230</v>
      </c>
    </row>
    <row r="112" spans="1:1">
      <c r="A112" t="s">
        <v>1231</v>
      </c>
    </row>
    <row r="113" spans="1:1">
      <c r="A113" t="s">
        <v>1232</v>
      </c>
    </row>
    <row r="114" spans="1:1">
      <c r="A114" t="s">
        <v>1233</v>
      </c>
    </row>
    <row r="115" spans="1:1">
      <c r="A115" t="s">
        <v>1234</v>
      </c>
    </row>
    <row r="116" spans="1:1">
      <c r="A116" t="s">
        <v>1229</v>
      </c>
    </row>
    <row r="119" spans="1:1">
      <c r="A119" t="s">
        <v>1235</v>
      </c>
    </row>
    <row r="120" spans="1:1">
      <c r="A120" t="s">
        <v>1236</v>
      </c>
    </row>
    <row r="121" spans="1:1">
      <c r="A121" t="s">
        <v>1237</v>
      </c>
    </row>
    <row r="122" spans="1:1">
      <c r="A122" t="s">
        <v>1189</v>
      </c>
    </row>
    <row r="123" spans="1:1">
      <c r="A123" t="s">
        <v>1238</v>
      </c>
    </row>
    <row r="124" spans="1:1">
      <c r="A124" t="s">
        <v>1239</v>
      </c>
    </row>
    <row r="125" spans="1:1">
      <c r="A125" t="s">
        <v>1240</v>
      </c>
    </row>
    <row r="126" spans="1:1">
      <c r="A126" t="s">
        <v>1241</v>
      </c>
    </row>
    <row r="128" spans="1:1">
      <c r="A128" t="s">
        <v>1242</v>
      </c>
    </row>
    <row r="129" spans="1:1">
      <c r="A129" t="s">
        <v>1243</v>
      </c>
    </row>
    <row r="131" spans="1:1">
      <c r="A131" t="s">
        <v>1244</v>
      </c>
    </row>
    <row r="132" spans="1:1">
      <c r="A132" t="s">
        <v>1175</v>
      </c>
    </row>
    <row r="133" spans="1:1">
      <c r="A133" t="s">
        <v>1245</v>
      </c>
    </row>
    <row r="134" spans="1:1">
      <c r="A134" t="s">
        <v>1189</v>
      </c>
    </row>
    <row r="135" spans="1:1">
      <c r="A135" t="s">
        <v>1246</v>
      </c>
    </row>
    <row r="136" spans="1:1">
      <c r="A136" t="s">
        <v>1247</v>
      </c>
    </row>
    <row r="138" spans="1:1">
      <c r="A138" t="s">
        <v>1248</v>
      </c>
    </row>
    <row r="139" spans="1:1">
      <c r="A139" t="s">
        <v>1175</v>
      </c>
    </row>
    <row r="140" spans="1:1">
      <c r="A140" t="s">
        <v>1205</v>
      </c>
    </row>
    <row r="141" spans="1:1">
      <c r="A141" t="s">
        <v>1206</v>
      </c>
    </row>
    <row r="142" spans="1:1">
      <c r="A142" t="s">
        <v>1207</v>
      </c>
    </row>
    <row r="144" spans="1:1">
      <c r="A144" t="s">
        <v>1208</v>
      </c>
    </row>
    <row r="145" spans="1:1">
      <c r="A145" t="s">
        <v>1209</v>
      </c>
    </row>
    <row r="146" spans="1:1">
      <c r="A146" t="s">
        <v>1210</v>
      </c>
    </row>
    <row r="148" spans="1:1">
      <c r="A148" t="s">
        <v>1211</v>
      </c>
    </row>
    <row r="149" spans="1:1">
      <c r="A149" t="s">
        <v>1212</v>
      </c>
    </row>
    <row r="150" spans="1:1">
      <c r="A150" t="s">
        <v>1213</v>
      </c>
    </row>
    <row r="151" spans="1:1">
      <c r="A151" t="s">
        <v>1214</v>
      </c>
    </row>
    <row r="153" spans="1:1">
      <c r="A153" t="s">
        <v>1215</v>
      </c>
    </row>
    <row r="154" spans="1:1">
      <c r="A154" t="s">
        <v>1216</v>
      </c>
    </row>
    <row r="155" spans="1:1">
      <c r="A155" t="s">
        <v>1217</v>
      </c>
    </row>
    <row r="157" spans="1:1">
      <c r="A157" t="s">
        <v>1218</v>
      </c>
    </row>
    <row r="158" spans="1:1">
      <c r="A158" t="s">
        <v>1219</v>
      </c>
    </row>
    <row r="159" spans="1:1">
      <c r="A159" t="s">
        <v>1220</v>
      </c>
    </row>
    <row r="161" spans="1:1">
      <c r="A161" t="s">
        <v>1221</v>
      </c>
    </row>
    <row r="163" spans="1:1">
      <c r="A163" t="s">
        <v>1191</v>
      </c>
    </row>
    <row r="164" spans="1:1">
      <c r="A164" t="s">
        <v>1249</v>
      </c>
    </row>
    <row r="165" spans="1:1">
      <c r="A165" t="s">
        <v>1223</v>
      </c>
    </row>
    <row r="166" spans="1:1">
      <c r="A166" t="s">
        <v>1250</v>
      </c>
    </row>
    <row r="167" spans="1:1">
      <c r="A167" t="s">
        <v>1225</v>
      </c>
    </row>
    <row r="169" spans="1:1">
      <c r="A169" t="s">
        <v>1251</v>
      </c>
    </row>
    <row r="170" spans="1:1">
      <c r="A170" t="s">
        <v>1252</v>
      </c>
    </row>
    <row r="171" spans="1:1">
      <c r="A171" t="s">
        <v>1228</v>
      </c>
    </row>
    <row r="172" spans="1:1">
      <c r="A172" t="s">
        <v>1229</v>
      </c>
    </row>
    <row r="173" spans="1:1">
      <c r="A173" t="s">
        <v>1191</v>
      </c>
    </row>
    <row r="174" spans="1:1">
      <c r="A174" t="s">
        <v>1197</v>
      </c>
    </row>
    <row r="175" spans="1:1">
      <c r="A175" t="s">
        <v>1198</v>
      </c>
    </row>
    <row r="176" spans="1:1">
      <c r="A176" t="s">
        <v>1253</v>
      </c>
    </row>
    <row r="177" spans="1:1">
      <c r="A177" t="s">
        <v>1254</v>
      </c>
    </row>
    <row r="178" spans="1:1">
      <c r="A178" t="s">
        <v>1255</v>
      </c>
    </row>
    <row r="179" spans="1:1">
      <c r="A179" t="s">
        <v>1233</v>
      </c>
    </row>
    <row r="180" spans="1:1">
      <c r="A180" t="s">
        <v>1256</v>
      </c>
    </row>
    <row r="181" spans="1:1">
      <c r="A181" t="s">
        <v>1229</v>
      </c>
    </row>
    <row r="183" spans="1:1">
      <c r="A183" t="s">
        <v>1257</v>
      </c>
    </row>
    <row r="184" spans="1:1">
      <c r="A184" t="s">
        <v>1236</v>
      </c>
    </row>
    <row r="185" spans="1:1">
      <c r="A185" t="s">
        <v>1237</v>
      </c>
    </row>
    <row r="186" spans="1:1">
      <c r="A186" t="s">
        <v>1189</v>
      </c>
    </row>
    <row r="187" spans="1:1">
      <c r="A187" t="s">
        <v>1238</v>
      </c>
    </row>
    <row r="188" spans="1:1">
      <c r="A188" t="s">
        <v>1239</v>
      </c>
    </row>
    <row r="189" spans="1:1">
      <c r="A189" t="s">
        <v>1240</v>
      </c>
    </row>
    <row r="190" spans="1:1">
      <c r="A190" t="s">
        <v>1258</v>
      </c>
    </row>
    <row r="192" spans="1:1">
      <c r="A192" t="s">
        <v>1259</v>
      </c>
    </row>
    <row r="193" spans="1:1">
      <c r="A193" t="s">
        <v>1260</v>
      </c>
    </row>
    <row r="194" spans="1:1">
      <c r="A194" t="s">
        <v>1261</v>
      </c>
    </row>
    <row r="195" spans="1:1">
      <c r="A195" t="s">
        <v>1262</v>
      </c>
    </row>
    <row r="196" spans="1:1">
      <c r="A196" t="s">
        <v>1263</v>
      </c>
    </row>
    <row r="197" spans="1:1">
      <c r="A197" t="s">
        <v>1264</v>
      </c>
    </row>
    <row r="198" spans="1:1">
      <c r="A198" t="s">
        <v>1265</v>
      </c>
    </row>
    <row r="200" spans="1:1">
      <c r="A200" t="s">
        <v>1266</v>
      </c>
    </row>
    <row r="201" spans="1:1">
      <c r="A201" t="s">
        <v>1267</v>
      </c>
    </row>
    <row r="203" spans="1:1">
      <c r="A203" t="s">
        <v>1268</v>
      </c>
    </row>
    <row r="204" spans="1:1">
      <c r="A204" t="s">
        <v>1269</v>
      </c>
    </row>
    <row r="206" spans="1:1">
      <c r="A206" t="s">
        <v>1270</v>
      </c>
    </row>
    <row r="207" spans="1:1">
      <c r="A207" t="s">
        <v>1271</v>
      </c>
    </row>
    <row r="209" spans="1:1">
      <c r="A209" t="s">
        <v>1272</v>
      </c>
    </row>
    <row r="210" spans="1:1">
      <c r="A210" t="s">
        <v>1273</v>
      </c>
    </row>
    <row r="212" spans="1:1">
      <c r="A212" t="s">
        <v>1274</v>
      </c>
    </row>
    <row r="213" spans="1:1">
      <c r="A213" t="s">
        <v>1275</v>
      </c>
    </row>
    <row r="215" spans="1:1">
      <c r="A215" t="s">
        <v>1276</v>
      </c>
    </row>
    <row r="219" spans="1:1">
      <c r="A219" t="s">
        <v>1277</v>
      </c>
    </row>
    <row r="220" spans="1:1">
      <c r="A220" t="s">
        <v>1278</v>
      </c>
    </row>
    <row r="221" spans="1:1">
      <c r="A221" t="s">
        <v>1279</v>
      </c>
    </row>
    <row r="223" spans="1:1">
      <c r="A223" t="s">
        <v>1280</v>
      </c>
    </row>
    <row r="224" spans="1:1">
      <c r="A224" t="s">
        <v>1281</v>
      </c>
    </row>
    <row r="227" spans="1:1">
      <c r="A227" t="s">
        <v>1282</v>
      </c>
    </row>
    <row r="228" spans="1:1">
      <c r="A228" t="s">
        <v>1283</v>
      </c>
    </row>
    <row r="229" spans="1:1">
      <c r="A229">
        <v>2358900</v>
      </c>
    </row>
    <row r="230" spans="1:1">
      <c r="A230">
        <v>2444800</v>
      </c>
    </row>
    <row r="231" spans="1:1">
      <c r="A231">
        <v>2445300</v>
      </c>
    </row>
    <row r="232" spans="1:1">
      <c r="A232">
        <v>54571700</v>
      </c>
    </row>
    <row r="233" spans="1:1">
      <c r="A233">
        <v>269476501</v>
      </c>
    </row>
    <row r="234" spans="1:1">
      <c r="A234">
        <v>419094800</v>
      </c>
    </row>
    <row r="237" spans="1:1">
      <c r="A237" t="s">
        <v>1284</v>
      </c>
    </row>
    <row r="239" spans="1:1">
      <c r="A239" t="s">
        <v>1285</v>
      </c>
    </row>
    <row r="242" spans="1:1">
      <c r="A242" t="s">
        <v>1286</v>
      </c>
    </row>
    <row r="243" spans="1:1">
      <c r="A243" t="s">
        <v>1287</v>
      </c>
    </row>
    <row r="244" spans="1:1">
      <c r="A244" t="s">
        <v>1288</v>
      </c>
    </row>
    <row r="246" spans="1:1">
      <c r="A246" t="s">
        <v>1289</v>
      </c>
    </row>
    <row r="247" spans="1:1">
      <c r="A247" t="s">
        <v>1290</v>
      </c>
    </row>
    <row r="248" spans="1:1">
      <c r="A248" t="s">
        <v>1291</v>
      </c>
    </row>
    <row r="251" spans="1:1">
      <c r="A251" t="s">
        <v>1292</v>
      </c>
    </row>
    <row r="252" spans="1:1">
      <c r="A252" t="s">
        <v>1293</v>
      </c>
    </row>
    <row r="254" spans="1:1">
      <c r="A254" t="s">
        <v>1294</v>
      </c>
    </row>
    <row r="256" spans="1:1">
      <c r="A256" t="s">
        <v>1295</v>
      </c>
    </row>
  </sheetData>
  <pageMargins left="0.75" right="0.75" top="1" bottom="1" header="0.511805555555556" footer="0.511805555555556"/>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2"/>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2"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75" customHeight="1" spans="1:14">
      <c r="A13" s="17" t="str">
        <f t="shared" si="0"/>
        <v/>
      </c>
      <c r="B13" s="11"/>
      <c r="C13" s="12"/>
      <c r="D13" s="12"/>
      <c r="E13" s="11"/>
      <c r="F13" s="11"/>
      <c r="G13" s="11"/>
      <c r="H13" s="19"/>
      <c r="I13" s="12"/>
      <c r="J13" s="12"/>
      <c r="K13" s="12"/>
      <c r="L13" s="12"/>
      <c r="M13" s="12"/>
      <c r="N13" s="11"/>
    </row>
    <row r="14" s="3" customFormat="1" ht="12.75" customHeight="1" spans="1:14">
      <c r="A14" s="17" t="str">
        <f t="shared" si="0"/>
        <v/>
      </c>
      <c r="B14" s="11"/>
      <c r="C14" s="12"/>
      <c r="D14" s="12"/>
      <c r="E14" s="11"/>
      <c r="F14" s="11"/>
      <c r="G14" s="11"/>
      <c r="H14" s="19"/>
      <c r="I14" s="12"/>
      <c r="J14" s="12"/>
      <c r="K14" s="12"/>
      <c r="L14" s="12"/>
      <c r="M14" s="12"/>
      <c r="N14" s="11"/>
    </row>
    <row r="15" s="3" customFormat="1" ht="12.75" customHeight="1" spans="1:14">
      <c r="A15" s="17" t="str">
        <f t="shared" si="0"/>
        <v/>
      </c>
      <c r="B15" s="11"/>
      <c r="C15" s="12"/>
      <c r="D15" s="12"/>
      <c r="E15" s="11"/>
      <c r="F15" s="11"/>
      <c r="G15" s="11"/>
      <c r="H15" s="19"/>
      <c r="I15" s="12"/>
      <c r="J15" s="12"/>
      <c r="K15" s="12"/>
      <c r="L15" s="12"/>
      <c r="M15" s="12"/>
      <c r="N15" s="11"/>
    </row>
    <row r="16" s="3" customFormat="1" ht="12.75" customHeight="1" spans="1:14">
      <c r="A16" s="17" t="str">
        <f t="shared" si="0"/>
        <v/>
      </c>
      <c r="B16" s="11"/>
      <c r="C16" s="12"/>
      <c r="D16" s="12"/>
      <c r="E16" s="11"/>
      <c r="F16" s="11"/>
      <c r="G16" s="11"/>
      <c r="H16" s="19"/>
      <c r="I16" s="12"/>
      <c r="J16" s="12"/>
      <c r="K16" s="12"/>
      <c r="L16" s="12"/>
      <c r="M16" s="12"/>
      <c r="N16" s="11"/>
    </row>
    <row r="17" s="3" customFormat="1" ht="12.75" customHeight="1" spans="1:14">
      <c r="A17" s="17" t="str">
        <f t="shared" si="0"/>
        <v/>
      </c>
      <c r="B17" s="11"/>
      <c r="C17" s="12"/>
      <c r="D17" s="12"/>
      <c r="E17" s="11"/>
      <c r="F17" s="11"/>
      <c r="G17" s="11"/>
      <c r="H17" s="19"/>
      <c r="I17" s="12"/>
      <c r="J17" s="12"/>
      <c r="K17" s="12"/>
      <c r="L17" s="12"/>
      <c r="M17" s="12"/>
      <c r="N17" s="11"/>
    </row>
    <row r="18" s="3" customFormat="1" ht="12.75" customHeight="1" spans="1:14">
      <c r="A18" s="17" t="str">
        <f t="shared" si="0"/>
        <v/>
      </c>
      <c r="B18" s="11"/>
      <c r="C18" s="12"/>
      <c r="D18" s="12"/>
      <c r="E18" s="11"/>
      <c r="F18" s="11"/>
      <c r="G18" s="11"/>
      <c r="H18" s="19"/>
      <c r="I18" s="12"/>
      <c r="J18" s="12"/>
      <c r="K18" s="12"/>
      <c r="L18" s="12"/>
      <c r="M18" s="12"/>
      <c r="N18" s="11"/>
    </row>
    <row r="19" s="3" customFormat="1" ht="12.75" customHeight="1" spans="1:14">
      <c r="A19" s="17" t="str">
        <f t="shared" si="0"/>
        <v/>
      </c>
      <c r="B19" s="11"/>
      <c r="C19" s="12"/>
      <c r="D19" s="12"/>
      <c r="E19" s="11"/>
      <c r="F19" s="11"/>
      <c r="G19" s="11"/>
      <c r="H19" s="19"/>
      <c r="I19" s="12"/>
      <c r="J19" s="12"/>
      <c r="K19" s="12"/>
      <c r="L19" s="12"/>
      <c r="M19" s="12"/>
      <c r="N19" s="11"/>
    </row>
    <row r="20" s="3" customFormat="1" ht="12.75" customHeight="1" spans="1:14">
      <c r="A20" s="17" t="str">
        <f t="shared" si="0"/>
        <v/>
      </c>
      <c r="B20" s="11"/>
      <c r="C20" s="12"/>
      <c r="D20" s="12"/>
      <c r="E20" s="11"/>
      <c r="F20" s="11"/>
      <c r="G20" s="11"/>
      <c r="H20" s="19"/>
      <c r="I20" s="12"/>
      <c r="J20" s="12"/>
      <c r="K20" s="12"/>
      <c r="L20" s="12"/>
      <c r="M20" s="12"/>
      <c r="N20" s="11"/>
    </row>
    <row r="21" s="3" customFormat="1" ht="12.75" customHeight="1"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17" t="str">
        <f t="shared" si="0"/>
        <v/>
      </c>
      <c r="B32" s="11"/>
      <c r="C32" s="12"/>
      <c r="D32" s="12"/>
      <c r="E32" s="11"/>
      <c r="F32" s="11"/>
      <c r="G32" s="11"/>
      <c r="H32" s="19"/>
      <c r="I32" s="12"/>
      <c r="J32" s="12"/>
      <c r="K32" s="12"/>
      <c r="L32" s="12"/>
      <c r="M32" s="12"/>
      <c r="N32" s="11"/>
    </row>
  </sheetData>
  <sheetProtection selectLockedCells="1"/>
  <mergeCells count="1">
    <mergeCell ref="A1:G1"/>
  </mergeCells>
  <dataValidations count="4">
    <dataValidation type="list" allowBlank="1" showInputMessage="1" showErrorMessage="1" sqref="C3:C32">
      <formula1>"0,1"</formula1>
    </dataValidation>
    <dataValidation type="list" allowBlank="1" showInputMessage="1" showErrorMessage="1" sqref="D3:D32">
      <formula1>"正常系テスト,異常系テスト,限界値等テスト,I/F系テスト"</formula1>
    </dataValidation>
    <dataValidation type="list" allowBlank="1" showInputMessage="1" showErrorMessage="1" sqref="J3:J32">
      <formula1>"合,否"</formula1>
    </dataValidation>
    <dataValidation type="list" allowBlank="1" showInputMessage="1" showErrorMessage="1" sqref="M3:M32">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3"/>
  <sheetViews>
    <sheetView zoomScale="85" zoomScaleNormal="85" workbookViewId="0">
      <pane ySplit="2" topLeftCell="A3" activePane="bottomLeft" state="frozen"/>
      <selection/>
      <selection pane="bottomLeft" activeCell="E26" sqref="E26"/>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23"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9"/>
      <c r="I13" s="12"/>
      <c r="J13" s="12"/>
      <c r="K13" s="12"/>
      <c r="L13" s="12"/>
      <c r="M13" s="12"/>
      <c r="N13" s="11"/>
    </row>
    <row r="14" s="3" customFormat="1" ht="12" spans="1:14">
      <c r="A14" s="17" t="str">
        <f t="shared" si="0"/>
        <v/>
      </c>
      <c r="B14" s="11"/>
      <c r="C14" s="12"/>
      <c r="D14" s="12"/>
      <c r="E14" s="11"/>
      <c r="F14" s="11"/>
      <c r="G14" s="11"/>
      <c r="H14" s="19"/>
      <c r="I14" s="12"/>
      <c r="J14" s="12"/>
      <c r="K14" s="12"/>
      <c r="L14" s="12"/>
      <c r="M14" s="12"/>
      <c r="N14" s="11"/>
    </row>
    <row r="15" s="3" customFormat="1" ht="12" spans="1:14">
      <c r="A15" s="17" t="str">
        <f t="shared" si="0"/>
        <v/>
      </c>
      <c r="B15" s="11"/>
      <c r="C15" s="12"/>
      <c r="D15" s="12"/>
      <c r="E15" s="11"/>
      <c r="F15" s="11"/>
      <c r="G15" s="11"/>
      <c r="H15" s="19"/>
      <c r="I15" s="12"/>
      <c r="J15" s="12"/>
      <c r="K15" s="12"/>
      <c r="L15" s="12"/>
      <c r="M15" s="12"/>
      <c r="N15" s="11"/>
    </row>
    <row r="16" s="3" customFormat="1" ht="12" spans="1:14">
      <c r="A16" s="17" t="str">
        <f t="shared" si="0"/>
        <v/>
      </c>
      <c r="B16" s="11"/>
      <c r="C16" s="12"/>
      <c r="D16" s="12"/>
      <c r="E16" s="11"/>
      <c r="F16" s="11"/>
      <c r="G16" s="11"/>
      <c r="H16" s="19"/>
      <c r="I16" s="12"/>
      <c r="J16" s="12"/>
      <c r="K16" s="12"/>
      <c r="L16" s="12"/>
      <c r="M16" s="12"/>
      <c r="N16" s="11"/>
    </row>
    <row r="17" s="3" customFormat="1" ht="12" spans="1:14">
      <c r="A17" s="17" t="str">
        <f t="shared" si="0"/>
        <v/>
      </c>
      <c r="B17" s="11"/>
      <c r="C17" s="12"/>
      <c r="D17" s="12"/>
      <c r="E17" s="11"/>
      <c r="F17" s="11"/>
      <c r="G17" s="11"/>
      <c r="H17" s="19"/>
      <c r="I17" s="12"/>
      <c r="J17" s="12"/>
      <c r="K17" s="12"/>
      <c r="L17" s="12"/>
      <c r="M17" s="12"/>
      <c r="N17" s="11"/>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sheetData>
  <sheetProtection selectLockedCells="1"/>
  <mergeCells count="1">
    <mergeCell ref="A1:G1"/>
  </mergeCells>
  <dataValidations count="4">
    <dataValidation type="list" allowBlank="1" showInputMessage="1" showErrorMessage="1" sqref="C3:C23">
      <formula1>"0,1"</formula1>
    </dataValidation>
    <dataValidation type="list" allowBlank="1" showInputMessage="1" showErrorMessage="1" sqref="D3:D23">
      <formula1>"正常系テスト,異常系テスト,限界値等テスト,I/F系テスト"</formula1>
    </dataValidation>
    <dataValidation type="list" allowBlank="1" showInputMessage="1" showErrorMessage="1" sqref="J3:J23">
      <formula1>"合,否"</formula1>
    </dataValidation>
    <dataValidation type="list" allowBlank="1" showInputMessage="1" showErrorMessage="1" sqref="M3:M23">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7"/>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7"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8"/>
      <c r="I13" s="12"/>
      <c r="J13" s="12"/>
      <c r="K13" s="18"/>
      <c r="L13" s="12"/>
      <c r="M13" s="12"/>
      <c r="N13" s="12"/>
    </row>
    <row r="14" s="3" customFormat="1" ht="12" spans="1:14">
      <c r="A14" s="17" t="str">
        <f t="shared" si="0"/>
        <v/>
      </c>
      <c r="B14" s="11"/>
      <c r="C14" s="12"/>
      <c r="D14" s="12"/>
      <c r="E14" s="11"/>
      <c r="F14" s="11"/>
      <c r="G14" s="11"/>
      <c r="H14" s="18"/>
      <c r="I14" s="12"/>
      <c r="J14" s="12"/>
      <c r="K14" s="18"/>
      <c r="L14" s="12"/>
      <c r="M14" s="12"/>
      <c r="N14" s="12"/>
    </row>
    <row r="15" s="3" customFormat="1" ht="12" spans="1:14">
      <c r="A15" s="17" t="str">
        <f t="shared" si="0"/>
        <v/>
      </c>
      <c r="B15" s="11"/>
      <c r="C15" s="12"/>
      <c r="D15" s="12"/>
      <c r="E15" s="11"/>
      <c r="F15" s="11"/>
      <c r="G15" s="11"/>
      <c r="H15" s="18"/>
      <c r="I15" s="12"/>
      <c r="J15" s="12"/>
      <c r="K15" s="18"/>
      <c r="L15" s="12"/>
      <c r="M15" s="12"/>
      <c r="N15" s="12"/>
    </row>
    <row r="16" s="3" customFormat="1" ht="12" spans="1:14">
      <c r="A16" s="17" t="str">
        <f t="shared" si="0"/>
        <v/>
      </c>
      <c r="B16" s="11"/>
      <c r="C16" s="12"/>
      <c r="D16" s="12"/>
      <c r="E16" s="11"/>
      <c r="F16" s="11"/>
      <c r="G16" s="11"/>
      <c r="H16" s="18"/>
      <c r="I16" s="12"/>
      <c r="J16" s="12"/>
      <c r="K16" s="18"/>
      <c r="L16" s="12"/>
      <c r="M16" s="12"/>
      <c r="N16" s="12"/>
    </row>
    <row r="17" s="3" customFormat="1" ht="12" spans="1:14">
      <c r="A17" s="17" t="str">
        <f t="shared" si="0"/>
        <v/>
      </c>
      <c r="B17" s="11"/>
      <c r="C17" s="12"/>
      <c r="D17" s="12"/>
      <c r="E17" s="11"/>
      <c r="F17" s="11"/>
      <c r="G17" s="11"/>
      <c r="H17" s="18"/>
      <c r="I17" s="12"/>
      <c r="J17" s="12"/>
      <c r="K17" s="18"/>
      <c r="L17" s="12"/>
      <c r="M17" s="12"/>
      <c r="N17" s="12"/>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17" t="str">
        <f t="shared" si="0"/>
        <v/>
      </c>
      <c r="B32" s="11"/>
      <c r="C32" s="12"/>
      <c r="D32" s="12"/>
      <c r="E32" s="11"/>
      <c r="F32" s="11"/>
      <c r="G32" s="11"/>
      <c r="H32" s="19"/>
      <c r="I32" s="12"/>
      <c r="J32" s="12"/>
      <c r="K32" s="12"/>
      <c r="L32" s="12"/>
      <c r="M32" s="12"/>
      <c r="N32" s="11"/>
    </row>
    <row r="33" s="3" customFormat="1" ht="12" spans="1:14">
      <c r="A33" s="17" t="str">
        <f t="shared" si="0"/>
        <v/>
      </c>
      <c r="B33" s="11"/>
      <c r="C33" s="12"/>
      <c r="D33" s="12"/>
      <c r="E33" s="11"/>
      <c r="F33" s="11"/>
      <c r="G33" s="11"/>
      <c r="H33" s="19"/>
      <c r="I33" s="12"/>
      <c r="J33" s="12"/>
      <c r="K33" s="12"/>
      <c r="L33" s="12"/>
      <c r="M33" s="12"/>
      <c r="N33" s="11"/>
    </row>
    <row r="34" s="3" customFormat="1" ht="12" spans="1:14">
      <c r="A34" s="17" t="str">
        <f t="shared" si="0"/>
        <v/>
      </c>
      <c r="B34" s="11"/>
      <c r="C34" s="12"/>
      <c r="D34" s="12"/>
      <c r="E34" s="11"/>
      <c r="F34" s="11"/>
      <c r="G34" s="11"/>
      <c r="H34" s="19"/>
      <c r="I34" s="12"/>
      <c r="J34" s="12"/>
      <c r="K34" s="12"/>
      <c r="L34" s="12"/>
      <c r="M34" s="12"/>
      <c r="N34" s="11"/>
    </row>
    <row r="35" s="3" customFormat="1" ht="12" spans="1:14">
      <c r="A35" s="17" t="str">
        <f t="shared" si="0"/>
        <v/>
      </c>
      <c r="B35" s="11"/>
      <c r="C35" s="12"/>
      <c r="D35" s="12"/>
      <c r="E35" s="11"/>
      <c r="F35" s="11"/>
      <c r="G35" s="11"/>
      <c r="H35" s="19"/>
      <c r="I35" s="12"/>
      <c r="J35" s="12"/>
      <c r="K35" s="12"/>
      <c r="L35" s="12"/>
      <c r="M35" s="12"/>
      <c r="N35" s="11"/>
    </row>
    <row r="36" s="3" customFormat="1" ht="12" spans="1:14">
      <c r="A36" s="17" t="str">
        <f t="shared" si="0"/>
        <v/>
      </c>
      <c r="B36" s="11"/>
      <c r="C36" s="12"/>
      <c r="D36" s="12"/>
      <c r="E36" s="11"/>
      <c r="F36" s="11"/>
      <c r="G36" s="11"/>
      <c r="H36" s="19"/>
      <c r="I36" s="12"/>
      <c r="J36" s="12"/>
      <c r="K36" s="12"/>
      <c r="L36" s="12"/>
      <c r="M36" s="12"/>
      <c r="N36" s="11"/>
    </row>
    <row r="37" s="3" customFormat="1" ht="12" spans="1:14">
      <c r="A37" s="17" t="str">
        <f t="shared" si="0"/>
        <v/>
      </c>
      <c r="B37" s="11"/>
      <c r="C37" s="12"/>
      <c r="D37" s="12"/>
      <c r="E37" s="11"/>
      <c r="F37" s="11"/>
      <c r="G37" s="11"/>
      <c r="H37" s="19"/>
      <c r="I37" s="12"/>
      <c r="J37" s="12"/>
      <c r="K37" s="12"/>
      <c r="L37" s="12"/>
      <c r="M37" s="12"/>
      <c r="N37" s="11"/>
    </row>
  </sheetData>
  <sheetProtection selectLockedCells="1"/>
  <mergeCells count="1">
    <mergeCell ref="A1:G1"/>
  </mergeCells>
  <dataValidations count="4">
    <dataValidation type="list" allowBlank="1" showInputMessage="1" showErrorMessage="1" sqref="C3:C37">
      <formula1>"0,1"</formula1>
    </dataValidation>
    <dataValidation type="list" allowBlank="1" showInputMessage="1" showErrorMessage="1" sqref="D3:D37">
      <formula1>"正常系テスト,異常系テスト,限界値等テスト,I/F系テスト"</formula1>
    </dataValidation>
    <dataValidation type="list" allowBlank="1" showInputMessage="1" showErrorMessage="1" sqref="J3:J37">
      <formula1>"合,否"</formula1>
    </dataValidation>
    <dataValidation type="list" allowBlank="1" showInputMessage="1" showErrorMessage="1" sqref="M3:M37">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46"/>
  <sheetViews>
    <sheetView zoomScale="85" zoomScaleNormal="85" workbookViewId="0">
      <pane ySplit="2" topLeftCell="A3" activePane="bottomLeft" state="frozen"/>
      <selection/>
      <selection pane="bottomLeft" activeCell="B2" sqref="B2"/>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15"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8"/>
      <c r="I8" s="12"/>
      <c r="J8" s="12"/>
      <c r="K8" s="18"/>
      <c r="L8" s="12"/>
      <c r="M8" s="12"/>
      <c r="N8" s="12"/>
    </row>
    <row r="9" s="3" customFormat="1" ht="12" spans="1:14">
      <c r="A9" s="17" t="str">
        <f t="shared" si="0"/>
        <v/>
      </c>
      <c r="B9" s="11"/>
      <c r="C9" s="12"/>
      <c r="D9" s="12"/>
      <c r="E9" s="11"/>
      <c r="F9" s="11"/>
      <c r="G9" s="11"/>
      <c r="H9" s="18"/>
      <c r="I9" s="12"/>
      <c r="J9" s="12"/>
      <c r="K9" s="18"/>
      <c r="L9" s="12"/>
      <c r="M9" s="12"/>
      <c r="N9" s="12"/>
    </row>
    <row r="10" s="3" customFormat="1" ht="12" spans="1:14">
      <c r="A10" s="17" t="str">
        <f t="shared" si="0"/>
        <v/>
      </c>
      <c r="B10" s="11"/>
      <c r="C10" s="12"/>
      <c r="D10" s="12"/>
      <c r="E10" s="11"/>
      <c r="F10" s="11"/>
      <c r="G10" s="11"/>
      <c r="H10" s="18"/>
      <c r="I10" s="12"/>
      <c r="J10" s="12"/>
      <c r="K10" s="18"/>
      <c r="L10" s="12"/>
      <c r="M10" s="12"/>
      <c r="N10" s="12"/>
    </row>
    <row r="11" s="3" customFormat="1" ht="12" spans="1:14">
      <c r="A11" s="17" t="str">
        <f t="shared" si="0"/>
        <v/>
      </c>
      <c r="B11" s="11"/>
      <c r="C11" s="12"/>
      <c r="D11" s="12"/>
      <c r="E11" s="11"/>
      <c r="F11" s="11"/>
      <c r="G11" s="11"/>
      <c r="H11" s="18"/>
      <c r="I11" s="12"/>
      <c r="J11" s="12"/>
      <c r="K11" s="18"/>
      <c r="L11" s="12"/>
      <c r="M11" s="12"/>
      <c r="N11" s="12"/>
    </row>
    <row r="12" s="3" customFormat="1" ht="12" spans="1:14">
      <c r="A12" s="17" t="str">
        <f t="shared" si="0"/>
        <v/>
      </c>
      <c r="B12" s="11"/>
      <c r="C12" s="12"/>
      <c r="D12" s="12"/>
      <c r="E12" s="11"/>
      <c r="F12" s="11"/>
      <c r="G12" s="11"/>
      <c r="H12" s="18"/>
      <c r="I12" s="12"/>
      <c r="J12" s="12"/>
      <c r="K12" s="18"/>
      <c r="L12" s="12"/>
      <c r="M12" s="12"/>
      <c r="N12" s="12"/>
    </row>
    <row r="13" s="3" customFormat="1" ht="12" spans="1:14">
      <c r="A13" s="17" t="str">
        <f t="shared" si="0"/>
        <v/>
      </c>
      <c r="B13" s="11"/>
      <c r="C13" s="12"/>
      <c r="D13" s="12"/>
      <c r="E13" s="11"/>
      <c r="F13" s="11"/>
      <c r="G13" s="11"/>
      <c r="H13" s="18"/>
      <c r="I13" s="12"/>
      <c r="J13" s="12"/>
      <c r="K13" s="18"/>
      <c r="L13" s="12"/>
      <c r="M13" s="12"/>
      <c r="N13" s="12"/>
    </row>
    <row r="14" s="3" customFormat="1" ht="12" spans="1:14">
      <c r="A14" s="17" t="str">
        <f t="shared" si="0"/>
        <v/>
      </c>
      <c r="B14" s="11"/>
      <c r="C14" s="12"/>
      <c r="D14" s="12"/>
      <c r="E14" s="11"/>
      <c r="F14" s="11"/>
      <c r="G14" s="11"/>
      <c r="H14" s="18"/>
      <c r="I14" s="12"/>
      <c r="J14" s="12"/>
      <c r="K14" s="18"/>
      <c r="L14" s="12"/>
      <c r="M14" s="12"/>
      <c r="N14" s="12"/>
    </row>
    <row r="15" s="3" customFormat="1" ht="12" spans="1:14">
      <c r="A15" s="17" t="str">
        <f t="shared" si="0"/>
        <v/>
      </c>
      <c r="B15" s="11"/>
      <c r="C15" s="12"/>
      <c r="D15" s="12"/>
      <c r="E15" s="11"/>
      <c r="F15" s="11"/>
      <c r="G15" s="11"/>
      <c r="H15" s="18"/>
      <c r="I15" s="12"/>
      <c r="J15" s="12"/>
      <c r="K15" s="18"/>
      <c r="L15" s="12"/>
      <c r="M15" s="12"/>
      <c r="N15" s="12"/>
    </row>
    <row r="16" s="3" customFormat="1" ht="12" spans="1:14">
      <c r="A16" s="17" t="str">
        <f t="shared" ref="A16:A32" si="1">IF(ISBLANK(B16),"",ROW()-2)</f>
        <v/>
      </c>
      <c r="B16" s="11"/>
      <c r="C16" s="12"/>
      <c r="D16" s="12"/>
      <c r="E16" s="11"/>
      <c r="F16" s="11"/>
      <c r="G16" s="11"/>
      <c r="H16" s="18"/>
      <c r="I16" s="12"/>
      <c r="J16" s="12"/>
      <c r="K16" s="18"/>
      <c r="L16" s="12"/>
      <c r="M16" s="12"/>
      <c r="N16" s="12"/>
    </row>
    <row r="17" s="3" customFormat="1" ht="12" spans="1:14">
      <c r="A17" s="17" t="str">
        <f t="shared" si="1"/>
        <v/>
      </c>
      <c r="B17" s="11"/>
      <c r="C17" s="12"/>
      <c r="D17" s="12"/>
      <c r="E17" s="11"/>
      <c r="F17" s="11"/>
      <c r="G17" s="11"/>
      <c r="H17" s="18"/>
      <c r="I17" s="12"/>
      <c r="J17" s="12"/>
      <c r="K17" s="18"/>
      <c r="L17" s="12"/>
      <c r="M17" s="12"/>
      <c r="N17" s="12"/>
    </row>
    <row r="18" s="3" customFormat="1" ht="12" spans="1:14">
      <c r="A18" s="17" t="str">
        <f t="shared" si="1"/>
        <v/>
      </c>
      <c r="B18" s="11"/>
      <c r="C18" s="12"/>
      <c r="D18" s="12"/>
      <c r="E18" s="11"/>
      <c r="F18" s="11"/>
      <c r="G18" s="11"/>
      <c r="H18" s="18"/>
      <c r="I18" s="12"/>
      <c r="J18" s="12"/>
      <c r="K18" s="18"/>
      <c r="L18" s="12"/>
      <c r="M18" s="12"/>
      <c r="N18" s="12"/>
    </row>
    <row r="19" s="3" customFormat="1" ht="12" spans="1:14">
      <c r="A19" s="17" t="str">
        <f t="shared" si="1"/>
        <v/>
      </c>
      <c r="B19" s="11"/>
      <c r="C19" s="12"/>
      <c r="D19" s="12"/>
      <c r="E19" s="11"/>
      <c r="F19" s="11"/>
      <c r="G19" s="11"/>
      <c r="H19" s="18"/>
      <c r="I19" s="12"/>
      <c r="J19" s="12"/>
      <c r="K19" s="18"/>
      <c r="L19" s="12"/>
      <c r="M19" s="12"/>
      <c r="N19" s="12"/>
    </row>
    <row r="20" s="3" customFormat="1" ht="12" spans="1:14">
      <c r="A20" s="17" t="str">
        <f t="shared" si="1"/>
        <v/>
      </c>
      <c r="B20" s="11"/>
      <c r="C20" s="12"/>
      <c r="D20" s="12"/>
      <c r="E20" s="11"/>
      <c r="F20" s="11"/>
      <c r="G20" s="11"/>
      <c r="H20" s="18"/>
      <c r="I20" s="12"/>
      <c r="J20" s="12"/>
      <c r="K20" s="18"/>
      <c r="L20" s="12"/>
      <c r="M20" s="12"/>
      <c r="N20" s="12"/>
    </row>
    <row r="21" s="3" customFormat="1" ht="12" spans="1:14">
      <c r="A21" s="17" t="str">
        <f t="shared" si="1"/>
        <v/>
      </c>
      <c r="B21" s="11"/>
      <c r="C21" s="12"/>
      <c r="D21" s="12"/>
      <c r="E21" s="11"/>
      <c r="F21" s="11"/>
      <c r="G21" s="11"/>
      <c r="H21" s="18"/>
      <c r="I21" s="12"/>
      <c r="J21" s="12"/>
      <c r="K21" s="18"/>
      <c r="L21" s="12"/>
      <c r="M21" s="12"/>
      <c r="N21" s="12"/>
    </row>
    <row r="22" s="3" customFormat="1" ht="12" spans="1:14">
      <c r="A22" s="17" t="str">
        <f t="shared" si="1"/>
        <v/>
      </c>
      <c r="B22" s="11"/>
      <c r="C22" s="12"/>
      <c r="D22" s="12"/>
      <c r="E22" s="11"/>
      <c r="F22" s="11"/>
      <c r="G22" s="11"/>
      <c r="H22" s="18"/>
      <c r="I22" s="12"/>
      <c r="J22" s="12"/>
      <c r="K22" s="18"/>
      <c r="L22" s="12"/>
      <c r="M22" s="12"/>
      <c r="N22" s="12"/>
    </row>
    <row r="23" s="3" customFormat="1" ht="12" spans="1:14">
      <c r="A23" s="17" t="str">
        <f t="shared" si="1"/>
        <v/>
      </c>
      <c r="B23" s="11"/>
      <c r="C23" s="12"/>
      <c r="D23" s="12"/>
      <c r="E23" s="11"/>
      <c r="F23" s="11"/>
      <c r="G23" s="11"/>
      <c r="H23" s="18"/>
      <c r="I23" s="12"/>
      <c r="J23" s="12"/>
      <c r="K23" s="18"/>
      <c r="L23" s="12"/>
      <c r="M23" s="12"/>
      <c r="N23" s="12"/>
    </row>
    <row r="24" s="3" customFormat="1" ht="12" spans="1:14">
      <c r="A24" s="17" t="str">
        <f t="shared" si="1"/>
        <v/>
      </c>
      <c r="B24" s="11"/>
      <c r="C24" s="12"/>
      <c r="D24" s="12"/>
      <c r="E24" s="11"/>
      <c r="F24" s="11"/>
      <c r="G24" s="11"/>
      <c r="H24" s="18"/>
      <c r="I24" s="12"/>
      <c r="J24" s="12"/>
      <c r="K24" s="18"/>
      <c r="L24" s="12"/>
      <c r="M24" s="12"/>
      <c r="N24" s="12"/>
    </row>
    <row r="25" s="3" customFormat="1" ht="12" spans="1:14">
      <c r="A25" s="17" t="str">
        <f t="shared" si="1"/>
        <v/>
      </c>
      <c r="B25" s="11"/>
      <c r="C25" s="12"/>
      <c r="D25" s="12"/>
      <c r="E25" s="11"/>
      <c r="F25" s="11"/>
      <c r="G25" s="11"/>
      <c r="H25" s="18"/>
      <c r="I25" s="12"/>
      <c r="J25" s="12"/>
      <c r="K25" s="18"/>
      <c r="L25" s="12"/>
      <c r="M25" s="12"/>
      <c r="N25" s="12"/>
    </row>
    <row r="26" s="3" customFormat="1" ht="12" spans="1:14">
      <c r="A26" s="17" t="str">
        <f t="shared" si="1"/>
        <v/>
      </c>
      <c r="B26" s="11"/>
      <c r="C26" s="12"/>
      <c r="D26" s="12"/>
      <c r="E26" s="11"/>
      <c r="F26" s="11"/>
      <c r="G26" s="11"/>
      <c r="H26" s="18"/>
      <c r="I26" s="12"/>
      <c r="J26" s="12"/>
      <c r="K26" s="18"/>
      <c r="L26" s="12"/>
      <c r="M26" s="12"/>
      <c r="N26" s="12"/>
    </row>
    <row r="27" s="3" customFormat="1" ht="12" spans="1:14">
      <c r="A27" s="17" t="str">
        <f t="shared" si="1"/>
        <v/>
      </c>
      <c r="B27" s="11"/>
      <c r="C27" s="12"/>
      <c r="D27" s="12"/>
      <c r="E27" s="11"/>
      <c r="F27" s="11"/>
      <c r="G27" s="11"/>
      <c r="H27" s="18"/>
      <c r="I27" s="12"/>
      <c r="J27" s="12"/>
      <c r="K27" s="18"/>
      <c r="L27" s="12"/>
      <c r="M27" s="12"/>
      <c r="N27" s="12"/>
    </row>
    <row r="28" s="3" customFormat="1" ht="12" spans="1:14">
      <c r="A28" s="17" t="str">
        <f t="shared" si="1"/>
        <v/>
      </c>
      <c r="B28" s="11"/>
      <c r="C28" s="12"/>
      <c r="D28" s="12"/>
      <c r="E28" s="11"/>
      <c r="F28" s="11"/>
      <c r="G28" s="11"/>
      <c r="H28" s="18"/>
      <c r="I28" s="12"/>
      <c r="J28" s="12"/>
      <c r="K28" s="18"/>
      <c r="L28" s="12"/>
      <c r="M28" s="12"/>
      <c r="N28" s="12"/>
    </row>
    <row r="29" s="3" customFormat="1" ht="12" spans="1:14">
      <c r="A29" s="17" t="str">
        <f t="shared" si="1"/>
        <v/>
      </c>
      <c r="B29" s="11"/>
      <c r="C29" s="12"/>
      <c r="D29" s="12"/>
      <c r="E29" s="11"/>
      <c r="F29" s="11"/>
      <c r="G29" s="11"/>
      <c r="H29" s="18"/>
      <c r="I29" s="12"/>
      <c r="J29" s="12"/>
      <c r="K29" s="18"/>
      <c r="L29" s="12"/>
      <c r="M29" s="12"/>
      <c r="N29" s="12"/>
    </row>
    <row r="30" s="3" customFormat="1" ht="12" spans="1:14">
      <c r="A30" s="17" t="str">
        <f t="shared" si="1"/>
        <v/>
      </c>
      <c r="B30" s="11"/>
      <c r="C30" s="12"/>
      <c r="D30" s="12"/>
      <c r="E30" s="11"/>
      <c r="F30" s="11"/>
      <c r="G30" s="11"/>
      <c r="H30" s="18"/>
      <c r="I30" s="12"/>
      <c r="J30" s="12"/>
      <c r="K30" s="18"/>
      <c r="L30" s="12"/>
      <c r="M30" s="12"/>
      <c r="N30" s="12"/>
    </row>
    <row r="31" s="3" customFormat="1" ht="12" spans="1:14">
      <c r="A31" s="17" t="str">
        <f t="shared" si="1"/>
        <v/>
      </c>
      <c r="B31" s="11"/>
      <c r="C31" s="12"/>
      <c r="D31" s="12"/>
      <c r="E31" s="11"/>
      <c r="F31" s="11"/>
      <c r="G31" s="11"/>
      <c r="H31" s="18"/>
      <c r="I31" s="12"/>
      <c r="J31" s="12"/>
      <c r="K31" s="18"/>
      <c r="L31" s="12"/>
      <c r="M31" s="12"/>
      <c r="N31" s="12"/>
    </row>
    <row r="32" s="3" customFormat="1" ht="12" spans="1:14">
      <c r="A32" s="17" t="str">
        <f t="shared" si="1"/>
        <v/>
      </c>
      <c r="B32" s="11"/>
      <c r="C32" s="12"/>
      <c r="D32" s="12"/>
      <c r="E32" s="11"/>
      <c r="F32" s="11"/>
      <c r="G32" s="11"/>
      <c r="H32" s="18"/>
      <c r="I32" s="12"/>
      <c r="J32" s="12"/>
      <c r="K32" s="18"/>
      <c r="L32" s="12"/>
      <c r="M32" s="12"/>
      <c r="N32" s="12"/>
    </row>
    <row r="33" s="3" customFormat="1" ht="12" spans="1:14">
      <c r="A33" s="17" t="str">
        <f t="shared" ref="A33:A38" si="2">IF(ISBLANK(B33),"",ROW()-2)</f>
        <v/>
      </c>
      <c r="B33" s="11"/>
      <c r="C33" s="12"/>
      <c r="D33" s="12"/>
      <c r="E33" s="11"/>
      <c r="F33" s="11"/>
      <c r="G33" s="11"/>
      <c r="H33" s="18"/>
      <c r="I33" s="12"/>
      <c r="J33" s="12"/>
      <c r="K33" s="18"/>
      <c r="L33" s="12"/>
      <c r="M33" s="12"/>
      <c r="N33" s="12"/>
    </row>
    <row r="34" s="3" customFormat="1" ht="12" spans="1:14">
      <c r="A34" s="17" t="str">
        <f t="shared" si="2"/>
        <v/>
      </c>
      <c r="B34" s="11"/>
      <c r="C34" s="12"/>
      <c r="D34" s="12"/>
      <c r="E34" s="11"/>
      <c r="F34" s="11"/>
      <c r="G34" s="11"/>
      <c r="H34" s="18"/>
      <c r="I34" s="12"/>
      <c r="J34" s="12"/>
      <c r="K34" s="18"/>
      <c r="L34" s="12"/>
      <c r="M34" s="12"/>
      <c r="N34" s="12"/>
    </row>
    <row r="35" s="3" customFormat="1" ht="12" spans="1:14">
      <c r="A35" s="17" t="str">
        <f t="shared" si="2"/>
        <v/>
      </c>
      <c r="B35" s="11"/>
      <c r="C35" s="12"/>
      <c r="D35" s="12"/>
      <c r="E35" s="11"/>
      <c r="F35" s="11"/>
      <c r="G35" s="11"/>
      <c r="H35" s="18"/>
      <c r="I35" s="12"/>
      <c r="J35" s="12"/>
      <c r="K35" s="18"/>
      <c r="L35" s="12"/>
      <c r="M35" s="12"/>
      <c r="N35" s="12"/>
    </row>
    <row r="36" s="3" customFormat="1" ht="12" spans="1:14">
      <c r="A36" s="17" t="str">
        <f t="shared" si="2"/>
        <v/>
      </c>
      <c r="B36" s="11"/>
      <c r="C36" s="12"/>
      <c r="D36" s="12"/>
      <c r="E36" s="11"/>
      <c r="F36" s="11"/>
      <c r="G36" s="11"/>
      <c r="H36" s="18"/>
      <c r="I36" s="12"/>
      <c r="J36" s="12"/>
      <c r="K36" s="18"/>
      <c r="L36" s="12"/>
      <c r="M36" s="12"/>
      <c r="N36" s="12"/>
    </row>
    <row r="37" s="3" customFormat="1" ht="12" spans="1:14">
      <c r="A37" s="17" t="str">
        <f t="shared" si="2"/>
        <v/>
      </c>
      <c r="B37" s="11"/>
      <c r="C37" s="12"/>
      <c r="D37" s="12"/>
      <c r="E37" s="11"/>
      <c r="F37" s="11"/>
      <c r="G37" s="11"/>
      <c r="H37" s="18"/>
      <c r="I37" s="12"/>
      <c r="J37" s="12"/>
      <c r="K37" s="18"/>
      <c r="L37" s="12"/>
      <c r="M37" s="12"/>
      <c r="N37" s="12"/>
    </row>
    <row r="38" s="3" customFormat="1" ht="12" spans="1:14">
      <c r="A38" s="17" t="str">
        <f t="shared" si="2"/>
        <v/>
      </c>
      <c r="B38" s="11"/>
      <c r="C38" s="12"/>
      <c r="D38" s="12"/>
      <c r="E38" s="11"/>
      <c r="F38" s="11"/>
      <c r="G38" s="11"/>
      <c r="H38" s="18"/>
      <c r="I38" s="12"/>
      <c r="J38" s="12"/>
      <c r="K38" s="18"/>
      <c r="L38" s="12"/>
      <c r="M38" s="12"/>
      <c r="N38" s="12"/>
    </row>
    <row r="39" s="3" customFormat="1" ht="12" spans="1:14">
      <c r="A39" s="17" t="str">
        <f t="shared" ref="A39:A46" si="3">IF(ISBLANK(B39),"",ROW()-2)</f>
        <v/>
      </c>
      <c r="B39" s="11"/>
      <c r="C39" s="12"/>
      <c r="D39" s="12"/>
      <c r="E39" s="11"/>
      <c r="F39" s="11"/>
      <c r="G39" s="11"/>
      <c r="H39" s="18"/>
      <c r="I39" s="12"/>
      <c r="J39" s="12"/>
      <c r="K39" s="18"/>
      <c r="L39" s="12"/>
      <c r="M39" s="12"/>
      <c r="N39" s="12"/>
    </row>
    <row r="40" s="3" customFormat="1" ht="12" spans="1:14">
      <c r="A40" s="17" t="str">
        <f t="shared" si="3"/>
        <v/>
      </c>
      <c r="B40" s="11"/>
      <c r="C40" s="12"/>
      <c r="D40" s="12"/>
      <c r="E40" s="11"/>
      <c r="F40" s="11"/>
      <c r="G40" s="11"/>
      <c r="H40" s="18"/>
      <c r="I40" s="12"/>
      <c r="J40" s="12"/>
      <c r="K40" s="18"/>
      <c r="L40" s="12"/>
      <c r="M40" s="12"/>
      <c r="N40" s="12"/>
    </row>
    <row r="41" s="3" customFormat="1" ht="12" spans="1:14">
      <c r="A41" s="17" t="str">
        <f t="shared" si="3"/>
        <v/>
      </c>
      <c r="B41" s="11"/>
      <c r="C41" s="12"/>
      <c r="D41" s="12"/>
      <c r="E41" s="11"/>
      <c r="F41" s="11"/>
      <c r="G41" s="11"/>
      <c r="H41" s="18"/>
      <c r="I41" s="12"/>
      <c r="J41" s="12"/>
      <c r="K41" s="18"/>
      <c r="L41" s="12"/>
      <c r="M41" s="12"/>
      <c r="N41" s="12"/>
    </row>
    <row r="42" s="3" customFormat="1" ht="12" spans="1:14">
      <c r="A42" s="17" t="str">
        <f t="shared" si="3"/>
        <v/>
      </c>
      <c r="B42" s="11"/>
      <c r="C42" s="12"/>
      <c r="D42" s="12"/>
      <c r="E42" s="11"/>
      <c r="F42" s="11"/>
      <c r="G42" s="11"/>
      <c r="H42" s="18"/>
      <c r="I42" s="12"/>
      <c r="J42" s="12"/>
      <c r="K42" s="18"/>
      <c r="L42" s="12"/>
      <c r="M42" s="12"/>
      <c r="N42" s="12"/>
    </row>
    <row r="43" s="3" customFormat="1" ht="12" spans="1:14">
      <c r="A43" s="17" t="str">
        <f t="shared" si="3"/>
        <v/>
      </c>
      <c r="B43" s="11"/>
      <c r="C43" s="12"/>
      <c r="D43" s="12"/>
      <c r="E43" s="11"/>
      <c r="F43" s="11"/>
      <c r="G43" s="11"/>
      <c r="H43" s="18"/>
      <c r="I43" s="12"/>
      <c r="J43" s="12"/>
      <c r="K43" s="18"/>
      <c r="L43" s="12"/>
      <c r="M43" s="12"/>
      <c r="N43" s="12"/>
    </row>
    <row r="44" s="3" customFormat="1" ht="12" spans="1:14">
      <c r="A44" s="17" t="str">
        <f t="shared" si="3"/>
        <v/>
      </c>
      <c r="B44" s="11"/>
      <c r="C44" s="12"/>
      <c r="D44" s="12"/>
      <c r="E44" s="11"/>
      <c r="F44" s="11"/>
      <c r="G44" s="11"/>
      <c r="H44" s="18"/>
      <c r="I44" s="12"/>
      <c r="J44" s="12"/>
      <c r="K44" s="18"/>
      <c r="L44" s="12"/>
      <c r="M44" s="12"/>
      <c r="N44" s="12"/>
    </row>
    <row r="45" s="3" customFormat="1" ht="12" spans="1:14">
      <c r="A45" s="17" t="str">
        <f t="shared" si="3"/>
        <v/>
      </c>
      <c r="B45" s="11"/>
      <c r="C45" s="12"/>
      <c r="D45" s="12"/>
      <c r="E45" s="11"/>
      <c r="F45" s="11"/>
      <c r="G45" s="11"/>
      <c r="H45" s="19"/>
      <c r="I45" s="12"/>
      <c r="J45" s="12"/>
      <c r="K45" s="12"/>
      <c r="L45" s="12"/>
      <c r="M45" s="12"/>
      <c r="N45" s="11"/>
    </row>
    <row r="46" s="3" customFormat="1" ht="12" spans="1:14">
      <c r="A46" s="17" t="str">
        <f t="shared" si="3"/>
        <v/>
      </c>
      <c r="B46" s="11"/>
      <c r="C46" s="12"/>
      <c r="D46" s="12"/>
      <c r="E46" s="11"/>
      <c r="F46" s="11"/>
      <c r="G46" s="11"/>
      <c r="H46" s="19"/>
      <c r="I46" s="12"/>
      <c r="J46" s="12"/>
      <c r="K46" s="12"/>
      <c r="L46" s="12"/>
      <c r="M46" s="12"/>
      <c r="N46" s="11"/>
    </row>
  </sheetData>
  <sheetProtection selectLockedCells="1"/>
  <mergeCells count="1">
    <mergeCell ref="A1:G1"/>
  </mergeCells>
  <dataValidations count="4">
    <dataValidation type="list" allowBlank="1" showInputMessage="1" showErrorMessage="1" sqref="C3:C46">
      <formula1>"0,1"</formula1>
    </dataValidation>
    <dataValidation type="list" allowBlank="1" showInputMessage="1" showErrorMessage="1" sqref="D3:D46">
      <formula1>"正常系テスト,異常系テスト,限界値等テスト,I/F系テスト"</formula1>
    </dataValidation>
    <dataValidation type="list" allowBlank="1" showInputMessage="1" showErrorMessage="1" sqref="J3:J46">
      <formula1>"合,否"</formula1>
    </dataValidation>
    <dataValidation type="list" allowBlank="1" showInputMessage="1" showErrorMessage="1" sqref="M3:M46">
      <formula1>"OK,NG"</formula1>
    </dataValidation>
  </dataValidations>
  <pageMargins left="0.2" right="0.2" top="0.588888888888889" bottom="0.238888888888889" header="0.309027777777778" footer="0.349305555555556"/>
  <pageSetup paperSize="9" scale="83" orientation="landscape"/>
  <headerFooter alignWithMargins="0">
    <oddHeader>&amp;C&amp;"ＭＳ Ｐゴシック,太字"&amp;14&amp;A&amp;RPage &amp;P </oddHead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7"/>
  <sheetViews>
    <sheetView workbookViewId="0">
      <pane ySplit="2" topLeftCell="A3" activePane="bottomLeft" state="frozen"/>
      <selection/>
      <selection pane="bottomLeft" activeCell="E33" sqref="E33"/>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20"/>
      <c r="B3" s="11"/>
      <c r="C3" s="12"/>
      <c r="D3" s="12"/>
      <c r="E3" s="11"/>
      <c r="F3" s="11"/>
      <c r="G3" s="11"/>
      <c r="H3" s="19"/>
      <c r="I3" s="12"/>
      <c r="J3" s="12"/>
      <c r="K3" s="12"/>
      <c r="L3" s="12"/>
      <c r="M3" s="12"/>
      <c r="N3" s="11"/>
    </row>
    <row r="4" s="3" customFormat="1" ht="12" spans="1:14">
      <c r="A4" s="20"/>
      <c r="B4" s="11"/>
      <c r="C4" s="12"/>
      <c r="D4" s="12"/>
      <c r="E4" s="11"/>
      <c r="F4" s="11"/>
      <c r="G4" s="11"/>
      <c r="H4" s="19"/>
      <c r="I4" s="12"/>
      <c r="J4" s="12"/>
      <c r="K4" s="12"/>
      <c r="L4" s="12"/>
      <c r="M4" s="12"/>
      <c r="N4" s="11"/>
    </row>
    <row r="5" s="3" customFormat="1" ht="12" spans="1:14">
      <c r="A5" s="20"/>
      <c r="B5" s="11"/>
      <c r="C5" s="12"/>
      <c r="D5" s="12"/>
      <c r="E5" s="11"/>
      <c r="F5" s="11"/>
      <c r="G5" s="11"/>
      <c r="H5" s="19"/>
      <c r="I5" s="12"/>
      <c r="J5" s="12"/>
      <c r="K5" s="12"/>
      <c r="L5" s="12"/>
      <c r="M5" s="12"/>
      <c r="N5" s="11"/>
    </row>
    <row r="6" s="3" customFormat="1" ht="12" spans="1:14">
      <c r="A6" s="20"/>
      <c r="B6" s="11"/>
      <c r="C6" s="12"/>
      <c r="D6" s="12"/>
      <c r="E6" s="11"/>
      <c r="F6" s="11"/>
      <c r="G6" s="11"/>
      <c r="H6" s="19"/>
      <c r="I6" s="12"/>
      <c r="J6" s="12"/>
      <c r="K6" s="12"/>
      <c r="L6" s="12"/>
      <c r="M6" s="12"/>
      <c r="N6" s="11"/>
    </row>
    <row r="7" s="3" customFormat="1" ht="12" spans="1:14">
      <c r="A7" s="20"/>
      <c r="B7" s="11"/>
      <c r="C7" s="12"/>
      <c r="D7" s="12"/>
      <c r="E7" s="11"/>
      <c r="F7" s="11"/>
      <c r="G7" s="11"/>
      <c r="H7" s="19"/>
      <c r="I7" s="12"/>
      <c r="J7" s="12"/>
      <c r="K7" s="12"/>
      <c r="L7" s="12"/>
      <c r="M7" s="12"/>
      <c r="N7" s="11"/>
    </row>
    <row r="8" s="3" customFormat="1" ht="12" spans="1:14">
      <c r="A8" s="20"/>
      <c r="B8" s="11"/>
      <c r="C8" s="12"/>
      <c r="D8" s="12"/>
      <c r="E8" s="11"/>
      <c r="F8" s="11"/>
      <c r="G8" s="11"/>
      <c r="H8" s="19"/>
      <c r="I8" s="12"/>
      <c r="J8" s="12"/>
      <c r="K8" s="12"/>
      <c r="L8" s="12"/>
      <c r="M8" s="12"/>
      <c r="N8" s="11"/>
    </row>
    <row r="9" s="3" customFormat="1" ht="12" spans="1:14">
      <c r="A9" s="20"/>
      <c r="B9" s="11"/>
      <c r="C9" s="12"/>
      <c r="D9" s="12"/>
      <c r="E9" s="11"/>
      <c r="F9" s="11"/>
      <c r="G9" s="11"/>
      <c r="H9" s="19"/>
      <c r="I9" s="12"/>
      <c r="J9" s="12"/>
      <c r="K9" s="12"/>
      <c r="L9" s="12"/>
      <c r="M9" s="12"/>
      <c r="N9" s="11"/>
    </row>
    <row r="10" s="3" customFormat="1" ht="12" spans="1:14">
      <c r="A10" s="20"/>
      <c r="B10" s="11"/>
      <c r="C10" s="12"/>
      <c r="D10" s="12"/>
      <c r="E10" s="11"/>
      <c r="F10" s="11"/>
      <c r="G10" s="11"/>
      <c r="H10" s="19"/>
      <c r="I10" s="12"/>
      <c r="J10" s="12"/>
      <c r="K10" s="12"/>
      <c r="L10" s="12"/>
      <c r="M10" s="12"/>
      <c r="N10" s="11"/>
    </row>
    <row r="11" s="3" customFormat="1" ht="12" spans="1:14">
      <c r="A11" s="20"/>
      <c r="B11" s="11"/>
      <c r="C11" s="12"/>
      <c r="D11" s="12"/>
      <c r="E11" s="11"/>
      <c r="F11" s="11"/>
      <c r="G11" s="11"/>
      <c r="H11" s="19"/>
      <c r="I11" s="12"/>
      <c r="J11" s="12"/>
      <c r="K11" s="12"/>
      <c r="L11" s="12"/>
      <c r="M11" s="12"/>
      <c r="N11" s="11"/>
    </row>
    <row r="12" s="3" customFormat="1" ht="12" spans="1:14">
      <c r="A12" s="20"/>
      <c r="B12" s="11"/>
      <c r="C12" s="12"/>
      <c r="D12" s="12"/>
      <c r="E12" s="11"/>
      <c r="F12" s="11"/>
      <c r="G12" s="11"/>
      <c r="H12" s="19"/>
      <c r="I12" s="12"/>
      <c r="J12" s="12"/>
      <c r="K12" s="12"/>
      <c r="L12" s="12"/>
      <c r="M12" s="12"/>
      <c r="N12" s="11"/>
    </row>
    <row r="13" s="3" customFormat="1" ht="12" spans="1:14">
      <c r="A13" s="20"/>
      <c r="B13" s="11"/>
      <c r="C13" s="12"/>
      <c r="D13" s="12"/>
      <c r="E13" s="11"/>
      <c r="F13" s="11"/>
      <c r="G13" s="11"/>
      <c r="H13" s="19"/>
      <c r="I13" s="12"/>
      <c r="J13" s="12"/>
      <c r="K13" s="12"/>
      <c r="L13" s="12"/>
      <c r="M13" s="12"/>
      <c r="N13" s="11"/>
    </row>
    <row r="14" s="3" customFormat="1" ht="12" spans="1:14">
      <c r="A14" s="20"/>
      <c r="B14" s="11"/>
      <c r="C14" s="12"/>
      <c r="D14" s="12"/>
      <c r="E14" s="11"/>
      <c r="F14" s="11"/>
      <c r="G14" s="11"/>
      <c r="H14" s="19"/>
      <c r="I14" s="12"/>
      <c r="J14" s="12"/>
      <c r="K14" s="12"/>
      <c r="L14" s="12"/>
      <c r="M14" s="12"/>
      <c r="N14" s="11"/>
    </row>
    <row r="15" s="3" customFormat="1" ht="12" spans="1:14">
      <c r="A15" s="20"/>
      <c r="B15" s="11"/>
      <c r="C15" s="12"/>
      <c r="D15" s="12"/>
      <c r="E15" s="11"/>
      <c r="F15" s="11"/>
      <c r="G15" s="11"/>
      <c r="H15" s="19"/>
      <c r="I15" s="12"/>
      <c r="J15" s="12"/>
      <c r="K15" s="12"/>
      <c r="L15" s="12"/>
      <c r="M15" s="12"/>
      <c r="N15" s="11"/>
    </row>
    <row r="16" s="3" customFormat="1" ht="12" spans="1:14">
      <c r="A16" s="20"/>
      <c r="B16" s="11"/>
      <c r="C16" s="12"/>
      <c r="D16" s="12"/>
      <c r="E16" s="11"/>
      <c r="F16" s="11"/>
      <c r="G16" s="11"/>
      <c r="H16" s="19"/>
      <c r="I16" s="12"/>
      <c r="J16" s="12"/>
      <c r="K16" s="12"/>
      <c r="L16" s="12"/>
      <c r="M16" s="12"/>
      <c r="N16" s="11"/>
    </row>
    <row r="17" s="3" customFormat="1" ht="12" spans="1:14">
      <c r="A17" s="20"/>
      <c r="B17" s="11"/>
      <c r="C17" s="12"/>
      <c r="D17" s="12"/>
      <c r="E17" s="11"/>
      <c r="F17" s="11"/>
      <c r="G17" s="11"/>
      <c r="H17" s="19"/>
      <c r="I17" s="12"/>
      <c r="J17" s="12"/>
      <c r="K17" s="12"/>
      <c r="L17" s="12"/>
      <c r="M17" s="12"/>
      <c r="N17" s="11"/>
    </row>
    <row r="18" s="3" customFormat="1" ht="12" spans="1:14">
      <c r="A18" s="20"/>
      <c r="B18" s="11"/>
      <c r="C18" s="12"/>
      <c r="D18" s="12"/>
      <c r="E18" s="11"/>
      <c r="F18" s="11"/>
      <c r="G18" s="11"/>
      <c r="H18" s="19"/>
      <c r="I18" s="12"/>
      <c r="J18" s="12"/>
      <c r="K18" s="12"/>
      <c r="L18" s="12"/>
      <c r="M18" s="12"/>
      <c r="N18" s="11"/>
    </row>
    <row r="19" s="3" customFormat="1" ht="12" spans="1:14">
      <c r="A19" s="20"/>
      <c r="B19" s="11"/>
      <c r="C19" s="12"/>
      <c r="D19" s="12"/>
      <c r="E19" s="11"/>
      <c r="F19" s="11"/>
      <c r="G19" s="11"/>
      <c r="H19" s="19"/>
      <c r="I19" s="12"/>
      <c r="J19" s="12"/>
      <c r="K19" s="12"/>
      <c r="L19" s="12"/>
      <c r="M19" s="12"/>
      <c r="N19" s="11"/>
    </row>
    <row r="20" s="3" customFormat="1" ht="12" spans="1:14">
      <c r="A20" s="20"/>
      <c r="B20" s="11"/>
      <c r="C20" s="12"/>
      <c r="D20" s="12"/>
      <c r="E20" s="11"/>
      <c r="F20" s="11"/>
      <c r="G20" s="11"/>
      <c r="H20" s="19"/>
      <c r="I20" s="12"/>
      <c r="J20" s="12"/>
      <c r="K20" s="12"/>
      <c r="L20" s="12"/>
      <c r="M20" s="12"/>
      <c r="N20" s="11"/>
    </row>
    <row r="21" s="3" customFormat="1" ht="12" spans="1:14">
      <c r="A21" s="20"/>
      <c r="B21" s="11"/>
      <c r="C21" s="12"/>
      <c r="D21" s="12"/>
      <c r="E21" s="11"/>
      <c r="F21" s="11"/>
      <c r="G21" s="11"/>
      <c r="H21" s="19"/>
      <c r="I21" s="12"/>
      <c r="J21" s="12"/>
      <c r="K21" s="12"/>
      <c r="L21" s="12"/>
      <c r="M21" s="12"/>
      <c r="N21" s="11"/>
    </row>
    <row r="22" s="3" customFormat="1" ht="12" spans="1:14">
      <c r="A22" s="20"/>
      <c r="B22" s="11"/>
      <c r="C22" s="12"/>
      <c r="D22" s="12"/>
      <c r="E22" s="11"/>
      <c r="F22" s="11"/>
      <c r="G22" s="11"/>
      <c r="H22" s="19"/>
      <c r="I22" s="12"/>
      <c r="J22" s="12"/>
      <c r="K22" s="12"/>
      <c r="L22" s="12"/>
      <c r="M22" s="12"/>
      <c r="N22" s="11"/>
    </row>
    <row r="23" s="3" customFormat="1" ht="12" spans="1:14">
      <c r="A23" s="20"/>
      <c r="B23" s="11"/>
      <c r="C23" s="12"/>
      <c r="D23" s="12"/>
      <c r="E23" s="11"/>
      <c r="F23" s="11"/>
      <c r="G23" s="11"/>
      <c r="H23" s="19"/>
      <c r="I23" s="12"/>
      <c r="J23" s="12"/>
      <c r="K23" s="12"/>
      <c r="L23" s="12"/>
      <c r="M23" s="12"/>
      <c r="N23" s="11"/>
    </row>
    <row r="24" s="3" customFormat="1" ht="12" spans="1:14">
      <c r="A24" s="20"/>
      <c r="B24" s="11"/>
      <c r="C24" s="12"/>
      <c r="D24" s="12"/>
      <c r="E24" s="11"/>
      <c r="F24" s="11"/>
      <c r="G24" s="11"/>
      <c r="H24" s="19"/>
      <c r="I24" s="12"/>
      <c r="J24" s="12"/>
      <c r="K24" s="12"/>
      <c r="L24" s="12"/>
      <c r="M24" s="12"/>
      <c r="N24" s="11"/>
    </row>
    <row r="25" s="3" customFormat="1" ht="12" spans="1:14">
      <c r="A25" s="20"/>
      <c r="B25" s="11"/>
      <c r="C25" s="12"/>
      <c r="D25" s="12"/>
      <c r="E25" s="11"/>
      <c r="F25" s="11"/>
      <c r="G25" s="11"/>
      <c r="H25" s="19"/>
      <c r="I25" s="12"/>
      <c r="J25" s="12"/>
      <c r="K25" s="12"/>
      <c r="L25" s="12"/>
      <c r="M25" s="12"/>
      <c r="N25" s="11"/>
    </row>
    <row r="26" s="3" customFormat="1" ht="12" spans="1:14">
      <c r="A26" s="20"/>
      <c r="B26" s="11"/>
      <c r="C26" s="12"/>
      <c r="D26" s="12"/>
      <c r="E26" s="11"/>
      <c r="F26" s="11"/>
      <c r="G26" s="11"/>
      <c r="H26" s="19"/>
      <c r="I26" s="12"/>
      <c r="J26" s="12"/>
      <c r="K26" s="12"/>
      <c r="L26" s="12"/>
      <c r="M26" s="12"/>
      <c r="N26" s="11"/>
    </row>
    <row r="27" s="3" customFormat="1" ht="12" spans="1:14">
      <c r="A27" s="20"/>
      <c r="B27" s="11"/>
      <c r="C27" s="12"/>
      <c r="D27" s="12"/>
      <c r="E27" s="11"/>
      <c r="F27" s="11"/>
      <c r="G27" s="11"/>
      <c r="H27" s="19"/>
      <c r="I27" s="12"/>
      <c r="J27" s="12"/>
      <c r="K27" s="12"/>
      <c r="L27" s="12"/>
      <c r="M27" s="12"/>
      <c r="N27" s="11"/>
    </row>
    <row r="28" s="3" customFormat="1" ht="12" spans="1:14">
      <c r="A28" s="20"/>
      <c r="B28" s="11"/>
      <c r="C28" s="12"/>
      <c r="D28" s="12"/>
      <c r="E28" s="11"/>
      <c r="F28" s="11"/>
      <c r="G28" s="11"/>
      <c r="H28" s="19"/>
      <c r="I28" s="12"/>
      <c r="J28" s="12"/>
      <c r="K28" s="12"/>
      <c r="L28" s="12"/>
      <c r="M28" s="12"/>
      <c r="N28" s="11"/>
    </row>
    <row r="29" s="3" customFormat="1" ht="12" spans="1:14">
      <c r="A29" s="20"/>
      <c r="B29" s="11"/>
      <c r="C29" s="12"/>
      <c r="D29" s="12"/>
      <c r="E29" s="11"/>
      <c r="F29" s="11"/>
      <c r="G29" s="11"/>
      <c r="H29" s="19"/>
      <c r="I29" s="12"/>
      <c r="J29" s="12"/>
      <c r="K29" s="12"/>
      <c r="L29" s="12"/>
      <c r="M29" s="12"/>
      <c r="N29" s="11"/>
    </row>
    <row r="30" s="3" customFormat="1" ht="12" spans="1:14">
      <c r="A30" s="20"/>
      <c r="B30" s="11"/>
      <c r="C30" s="12"/>
      <c r="D30" s="12"/>
      <c r="E30" s="11"/>
      <c r="F30" s="11"/>
      <c r="G30" s="11"/>
      <c r="H30" s="19"/>
      <c r="I30" s="12"/>
      <c r="J30" s="12"/>
      <c r="K30" s="12"/>
      <c r="L30" s="12"/>
      <c r="M30" s="12"/>
      <c r="N30" s="11"/>
    </row>
    <row r="31" s="3" customFormat="1" ht="12" spans="1:14">
      <c r="A31" s="20"/>
      <c r="B31" s="11"/>
      <c r="C31" s="12"/>
      <c r="D31" s="12"/>
      <c r="E31" s="11"/>
      <c r="F31" s="11"/>
      <c r="G31" s="11"/>
      <c r="H31" s="19"/>
      <c r="I31" s="12"/>
      <c r="J31" s="12"/>
      <c r="K31" s="12"/>
      <c r="L31" s="12"/>
      <c r="M31" s="12"/>
      <c r="N31" s="11"/>
    </row>
    <row r="32" s="3" customFormat="1" ht="12" spans="1:14">
      <c r="A32" s="20"/>
      <c r="B32" s="11"/>
      <c r="C32" s="12"/>
      <c r="D32" s="12"/>
      <c r="E32" s="11"/>
      <c r="F32" s="11"/>
      <c r="G32" s="11"/>
      <c r="H32" s="19"/>
      <c r="I32" s="12"/>
      <c r="J32" s="12"/>
      <c r="K32" s="12"/>
      <c r="L32" s="12"/>
      <c r="M32" s="12"/>
      <c r="N32" s="11"/>
    </row>
    <row r="33" s="3" customFormat="1" ht="12" spans="1:14">
      <c r="A33" s="20"/>
      <c r="B33" s="11"/>
      <c r="C33" s="12"/>
      <c r="D33" s="12"/>
      <c r="E33" s="11"/>
      <c r="F33" s="11"/>
      <c r="G33" s="11"/>
      <c r="H33" s="19"/>
      <c r="I33" s="12"/>
      <c r="J33" s="12"/>
      <c r="K33" s="12"/>
      <c r="L33" s="12"/>
      <c r="M33" s="12"/>
      <c r="N33" s="11"/>
    </row>
    <row r="34" s="3" customFormat="1" ht="12" spans="1:14">
      <c r="A34" s="20"/>
      <c r="B34" s="11"/>
      <c r="C34" s="12"/>
      <c r="D34" s="12"/>
      <c r="E34" s="11"/>
      <c r="F34" s="11"/>
      <c r="G34" s="11"/>
      <c r="H34" s="19"/>
      <c r="I34" s="12"/>
      <c r="J34" s="12"/>
      <c r="K34" s="12"/>
      <c r="L34" s="12"/>
      <c r="M34" s="12"/>
      <c r="N34" s="11"/>
    </row>
    <row r="35" s="3" customFormat="1" ht="12" spans="1:14">
      <c r="A35" s="20"/>
      <c r="B35" s="11"/>
      <c r="C35" s="12"/>
      <c r="D35" s="12"/>
      <c r="E35" s="11"/>
      <c r="F35" s="11"/>
      <c r="G35" s="11"/>
      <c r="H35" s="19"/>
      <c r="I35" s="12"/>
      <c r="J35" s="12"/>
      <c r="K35" s="12"/>
      <c r="L35" s="12"/>
      <c r="M35" s="12"/>
      <c r="N35" s="11"/>
    </row>
    <row r="36" s="3" customFormat="1" ht="12" spans="1:14">
      <c r="A36" s="20"/>
      <c r="B36" s="11"/>
      <c r="C36" s="12"/>
      <c r="D36" s="12"/>
      <c r="E36" s="11"/>
      <c r="F36" s="11"/>
      <c r="G36" s="11"/>
      <c r="H36" s="19"/>
      <c r="I36" s="12"/>
      <c r="J36" s="12"/>
      <c r="K36" s="12"/>
      <c r="L36" s="12"/>
      <c r="M36" s="12"/>
      <c r="N36" s="11"/>
    </row>
    <row r="37" s="3" customFormat="1" ht="12" spans="1:14">
      <c r="A37" s="20"/>
      <c r="B37" s="11"/>
      <c r="C37" s="12"/>
      <c r="D37" s="12"/>
      <c r="E37" s="11"/>
      <c r="F37" s="11"/>
      <c r="G37" s="11"/>
      <c r="H37" s="19"/>
      <c r="I37" s="12"/>
      <c r="J37" s="12"/>
      <c r="K37" s="12"/>
      <c r="L37" s="12"/>
      <c r="M37" s="12"/>
      <c r="N37" s="11"/>
    </row>
    <row r="38" s="3" customFormat="1" ht="12" spans="1:14">
      <c r="A38" s="20"/>
      <c r="B38" s="11"/>
      <c r="C38" s="12"/>
      <c r="D38" s="12"/>
      <c r="E38" s="11"/>
      <c r="F38" s="11"/>
      <c r="G38" s="11"/>
      <c r="H38" s="19"/>
      <c r="I38" s="12"/>
      <c r="J38" s="12"/>
      <c r="K38" s="12"/>
      <c r="L38" s="12"/>
      <c r="M38" s="12"/>
      <c r="N38" s="11"/>
    </row>
    <row r="39" s="3" customFormat="1" ht="12" spans="1:14">
      <c r="A39" s="20"/>
      <c r="B39" s="11"/>
      <c r="C39" s="12"/>
      <c r="D39" s="12"/>
      <c r="E39" s="11"/>
      <c r="F39" s="11"/>
      <c r="G39" s="11"/>
      <c r="H39" s="19"/>
      <c r="I39" s="12"/>
      <c r="J39" s="12"/>
      <c r="K39" s="12"/>
      <c r="L39" s="12"/>
      <c r="M39" s="12"/>
      <c r="N39" s="11"/>
    </row>
    <row r="40" s="3" customFormat="1" ht="12" spans="1:14">
      <c r="A40" s="20"/>
      <c r="B40" s="11"/>
      <c r="C40" s="12"/>
      <c r="D40" s="12"/>
      <c r="E40" s="11"/>
      <c r="F40" s="11"/>
      <c r="G40" s="11"/>
      <c r="H40" s="19"/>
      <c r="I40" s="12"/>
      <c r="J40" s="12"/>
      <c r="K40" s="12"/>
      <c r="L40" s="12"/>
      <c r="M40" s="12"/>
      <c r="N40" s="11"/>
    </row>
    <row r="41" s="3" customFormat="1" ht="12" spans="1:14">
      <c r="A41" s="20"/>
      <c r="B41" s="11"/>
      <c r="C41" s="12"/>
      <c r="D41" s="12"/>
      <c r="E41" s="11"/>
      <c r="F41" s="11"/>
      <c r="G41" s="11"/>
      <c r="H41" s="19"/>
      <c r="I41" s="12"/>
      <c r="J41" s="12"/>
      <c r="K41" s="12"/>
      <c r="L41" s="12"/>
      <c r="M41" s="12"/>
      <c r="N41" s="11"/>
    </row>
    <row r="42" s="3" customFormat="1" ht="12" spans="1:14">
      <c r="A42" s="20"/>
      <c r="B42" s="11"/>
      <c r="C42" s="12"/>
      <c r="D42" s="12"/>
      <c r="E42" s="11"/>
      <c r="F42" s="11"/>
      <c r="G42" s="11"/>
      <c r="H42" s="19"/>
      <c r="I42" s="12"/>
      <c r="J42" s="12"/>
      <c r="K42" s="12"/>
      <c r="L42" s="12"/>
      <c r="M42" s="12"/>
      <c r="N42" s="11"/>
    </row>
    <row r="43" s="3" customFormat="1" ht="12" spans="1:14">
      <c r="A43" s="20"/>
      <c r="B43" s="11"/>
      <c r="C43" s="12"/>
      <c r="D43" s="12"/>
      <c r="E43" s="11"/>
      <c r="F43" s="11"/>
      <c r="G43" s="11"/>
      <c r="H43" s="19"/>
      <c r="I43" s="12"/>
      <c r="J43" s="12"/>
      <c r="K43" s="12"/>
      <c r="L43" s="12"/>
      <c r="M43" s="12"/>
      <c r="N43" s="11"/>
    </row>
    <row r="44" s="3" customFormat="1" ht="12" spans="1:14">
      <c r="A44" s="20"/>
      <c r="B44" s="11"/>
      <c r="C44" s="12"/>
      <c r="D44" s="12"/>
      <c r="E44" s="11"/>
      <c r="F44" s="11"/>
      <c r="G44" s="11"/>
      <c r="H44" s="19"/>
      <c r="I44" s="12"/>
      <c r="J44" s="12"/>
      <c r="K44" s="12"/>
      <c r="L44" s="12"/>
      <c r="M44" s="12"/>
      <c r="N44" s="11"/>
    </row>
    <row r="45" s="3" customFormat="1" ht="12" spans="1:14">
      <c r="A45" s="20"/>
      <c r="B45" s="11"/>
      <c r="C45" s="12"/>
      <c r="D45" s="12"/>
      <c r="E45" s="11"/>
      <c r="F45" s="11"/>
      <c r="G45" s="11"/>
      <c r="H45" s="19"/>
      <c r="I45" s="12"/>
      <c r="J45" s="12"/>
      <c r="K45" s="12"/>
      <c r="L45" s="12"/>
      <c r="M45" s="12"/>
      <c r="N45" s="11"/>
    </row>
    <row r="46" s="3" customFormat="1" ht="12" spans="1:14">
      <c r="A46" s="20"/>
      <c r="B46" s="11"/>
      <c r="C46" s="12"/>
      <c r="D46" s="12"/>
      <c r="E46" s="11"/>
      <c r="F46" s="11"/>
      <c r="G46" s="11"/>
      <c r="H46" s="19"/>
      <c r="I46" s="12"/>
      <c r="J46" s="12"/>
      <c r="K46" s="12"/>
      <c r="L46" s="12"/>
      <c r="M46" s="12"/>
      <c r="N46" s="11"/>
    </row>
    <row r="47" s="3" customFormat="1" ht="12" spans="1:14">
      <c r="A47" s="20"/>
      <c r="B47" s="11"/>
      <c r="C47" s="12"/>
      <c r="D47" s="12"/>
      <c r="E47" s="11"/>
      <c r="F47" s="11"/>
      <c r="G47" s="11"/>
      <c r="H47" s="19"/>
      <c r="I47" s="12"/>
      <c r="J47" s="12"/>
      <c r="K47" s="12"/>
      <c r="L47" s="12"/>
      <c r="M47" s="12"/>
      <c r="N47" s="11"/>
    </row>
    <row r="48" s="3" customFormat="1" ht="12" spans="1:14">
      <c r="A48" s="20"/>
      <c r="B48" s="11"/>
      <c r="C48" s="12"/>
      <c r="D48" s="12"/>
      <c r="E48" s="11"/>
      <c r="F48" s="11"/>
      <c r="G48" s="11"/>
      <c r="H48" s="19"/>
      <c r="I48" s="12"/>
      <c r="J48" s="12"/>
      <c r="K48" s="12"/>
      <c r="L48" s="12"/>
      <c r="M48" s="12"/>
      <c r="N48" s="11"/>
    </row>
    <row r="49" s="3" customFormat="1" ht="12" spans="1:14">
      <c r="A49" s="20"/>
      <c r="B49" s="11"/>
      <c r="C49" s="12"/>
      <c r="D49" s="12"/>
      <c r="E49" s="11"/>
      <c r="F49" s="11"/>
      <c r="G49" s="11"/>
      <c r="H49" s="19"/>
      <c r="I49" s="12"/>
      <c r="J49" s="12"/>
      <c r="K49" s="12"/>
      <c r="L49" s="12"/>
      <c r="M49" s="12"/>
      <c r="N49" s="11"/>
    </row>
    <row r="50" s="3" customFormat="1" ht="12" spans="1:14">
      <c r="A50" s="20"/>
      <c r="B50" s="11"/>
      <c r="C50" s="12"/>
      <c r="D50" s="12"/>
      <c r="E50" s="11"/>
      <c r="F50" s="11"/>
      <c r="G50" s="11"/>
      <c r="H50" s="19"/>
      <c r="I50" s="12"/>
      <c r="J50" s="12"/>
      <c r="K50" s="12"/>
      <c r="L50" s="12"/>
      <c r="M50" s="12"/>
      <c r="N50" s="11"/>
    </row>
    <row r="51" s="3" customFormat="1" ht="12" spans="1:14">
      <c r="A51" s="20"/>
      <c r="B51" s="11"/>
      <c r="C51" s="12"/>
      <c r="D51" s="12"/>
      <c r="E51" s="11"/>
      <c r="F51" s="11"/>
      <c r="G51" s="11"/>
      <c r="H51" s="19"/>
      <c r="I51" s="12"/>
      <c r="J51" s="12"/>
      <c r="K51" s="12"/>
      <c r="L51" s="12"/>
      <c r="M51" s="12"/>
      <c r="N51" s="11"/>
    </row>
    <row r="52" s="3" customFormat="1" ht="12" spans="1:14">
      <c r="A52" s="20"/>
      <c r="B52" s="11"/>
      <c r="C52" s="12"/>
      <c r="D52" s="12"/>
      <c r="E52" s="11"/>
      <c r="F52" s="11"/>
      <c r="G52" s="11"/>
      <c r="H52" s="19"/>
      <c r="I52" s="12"/>
      <c r="J52" s="12"/>
      <c r="K52" s="12"/>
      <c r="L52" s="12"/>
      <c r="M52" s="12"/>
      <c r="N52" s="11"/>
    </row>
    <row r="53" s="3" customFormat="1" ht="12" spans="1:14">
      <c r="A53" s="20"/>
      <c r="B53" s="11"/>
      <c r="C53" s="12"/>
      <c r="D53" s="12"/>
      <c r="E53" s="11"/>
      <c r="F53" s="11"/>
      <c r="G53" s="11"/>
      <c r="H53" s="19"/>
      <c r="I53" s="12"/>
      <c r="J53" s="12"/>
      <c r="K53" s="12"/>
      <c r="L53" s="12"/>
      <c r="M53" s="12"/>
      <c r="N53" s="11"/>
    </row>
    <row r="54" s="3" customFormat="1" ht="12" spans="1:14">
      <c r="A54" s="20"/>
      <c r="B54" s="11"/>
      <c r="C54" s="12"/>
      <c r="D54" s="12"/>
      <c r="E54" s="11"/>
      <c r="F54" s="11"/>
      <c r="G54" s="11"/>
      <c r="H54" s="19"/>
      <c r="I54" s="12"/>
      <c r="J54" s="12"/>
      <c r="K54" s="12"/>
      <c r="L54" s="12"/>
      <c r="M54" s="12"/>
      <c r="N54" s="11"/>
    </row>
    <row r="55" s="3" customFormat="1" ht="12" spans="1:14">
      <c r="A55" s="20"/>
      <c r="B55" s="11"/>
      <c r="C55" s="12"/>
      <c r="D55" s="12"/>
      <c r="E55" s="11"/>
      <c r="F55" s="11"/>
      <c r="G55" s="11"/>
      <c r="H55" s="19"/>
      <c r="I55" s="12"/>
      <c r="J55" s="12"/>
      <c r="K55" s="12"/>
      <c r="L55" s="12"/>
      <c r="M55" s="12"/>
      <c r="N55" s="11"/>
    </row>
    <row r="56" s="3" customFormat="1" ht="12" spans="1:14">
      <c r="A56" s="20"/>
      <c r="B56" s="11"/>
      <c r="C56" s="12"/>
      <c r="D56" s="12"/>
      <c r="E56" s="11"/>
      <c r="F56" s="11"/>
      <c r="G56" s="11"/>
      <c r="H56" s="19"/>
      <c r="I56" s="12"/>
      <c r="J56" s="12"/>
      <c r="K56" s="12"/>
      <c r="L56" s="12"/>
      <c r="M56" s="12"/>
      <c r="N56" s="11"/>
    </row>
    <row r="57" s="3" customFormat="1" ht="12" spans="1:14">
      <c r="A57" s="20"/>
      <c r="B57" s="11"/>
      <c r="C57" s="12"/>
      <c r="D57" s="12"/>
      <c r="E57" s="11"/>
      <c r="F57" s="11"/>
      <c r="G57" s="11"/>
      <c r="H57" s="19"/>
      <c r="I57" s="12"/>
      <c r="J57" s="12"/>
      <c r="K57" s="12"/>
      <c r="L57" s="12"/>
      <c r="M57" s="12"/>
      <c r="N57" s="11"/>
    </row>
  </sheetData>
  <sheetProtection sheet="1" selectLockedCells="1" objects="1" scenarios="1"/>
  <mergeCells count="1">
    <mergeCell ref="A1:G1"/>
  </mergeCells>
  <dataValidations count="4">
    <dataValidation type="list" allowBlank="1" showInputMessage="1" showErrorMessage="1" sqref="C3:C57">
      <formula1>"0,1"</formula1>
    </dataValidation>
    <dataValidation type="list" allowBlank="1" showInputMessage="1" showErrorMessage="1" sqref="D3:D57">
      <formula1>"正常系テスト,異常系テスト,限界値等テスト,I/F系テスト"</formula1>
    </dataValidation>
    <dataValidation type="list" allowBlank="1" showInputMessage="1" showErrorMessage="1" sqref="J3:J57">
      <formula1>"合,否"</formula1>
    </dataValidation>
    <dataValidation type="list" allowBlank="1" showInputMessage="1" showErrorMessage="1" sqref="M3:M57">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54"/>
  <sheetViews>
    <sheetView zoomScale="85" zoomScaleNormal="85" workbookViewId="0">
      <pane ySplit="2" topLeftCell="A3" activePane="bottomLeft" state="frozen"/>
      <selection/>
      <selection pane="bottomLeft" activeCell="E47" sqref="E47"/>
    </sheetView>
  </sheetViews>
  <sheetFormatPr defaultColWidth="9" defaultRowHeight="13.5"/>
  <cols>
    <col min="1" max="1" width="6.625" style="4" customWidth="1"/>
    <col min="2" max="2" width="27.625" style="4" customWidth="1"/>
    <col min="3" max="4" width="12.625" style="4" customWidth="1"/>
    <col min="5" max="5" width="27.625" style="4" customWidth="1"/>
    <col min="6" max="7" width="15.625" style="4" customWidth="1"/>
    <col min="8" max="9" width="9.125" style="4" customWidth="1"/>
    <col min="10" max="10" width="6.625" style="4" customWidth="1"/>
    <col min="11" max="12" width="9.125" style="4" customWidth="1"/>
    <col min="13" max="13" width="6.625" style="4" customWidth="1"/>
    <col min="14" max="14" width="8.625" style="4" customWidth="1"/>
    <col min="15" max="16384" width="9" style="4"/>
  </cols>
  <sheetData>
    <row r="1" s="1" customFormat="1" ht="20.1" customHeight="1" spans="1:14">
      <c r="A1" s="5" t="str">
        <f>"システム名："&amp;結合テスト報告書!A4&amp;"      "&amp;"機能名："&amp;結合テスト報告書!F4</f>
        <v>システム名：ケミストリー      機能名：結果登録</v>
      </c>
      <c r="B1" s="15"/>
      <c r="C1" s="15"/>
      <c r="D1" s="15"/>
      <c r="E1" s="15"/>
      <c r="F1" s="15"/>
      <c r="G1" s="15"/>
      <c r="H1" s="16"/>
      <c r="I1" s="16"/>
      <c r="J1" s="16"/>
      <c r="K1" s="16"/>
      <c r="L1" s="16"/>
      <c r="M1" s="21"/>
      <c r="N1" s="5" t="str">
        <f>結合テスト報告書!I4&amp;"回目"</f>
        <v>1回目</v>
      </c>
    </row>
    <row r="2" s="2" customFormat="1" ht="14.1" customHeight="1" spans="1:14">
      <c r="A2" s="8" t="s">
        <v>125</v>
      </c>
      <c r="B2" s="8" t="s">
        <v>126</v>
      </c>
      <c r="C2" s="8" t="s">
        <v>127</v>
      </c>
      <c r="D2" s="8" t="s">
        <v>128</v>
      </c>
      <c r="E2" s="8" t="s">
        <v>129</v>
      </c>
      <c r="F2" s="8" t="s">
        <v>130</v>
      </c>
      <c r="G2" s="8" t="s">
        <v>86</v>
      </c>
      <c r="H2" s="8" t="s">
        <v>84</v>
      </c>
      <c r="I2" s="8" t="s">
        <v>78</v>
      </c>
      <c r="J2" s="8" t="s">
        <v>131</v>
      </c>
      <c r="K2" s="8" t="s">
        <v>44</v>
      </c>
      <c r="L2" s="8" t="s">
        <v>45</v>
      </c>
      <c r="M2" s="22" t="s">
        <v>132</v>
      </c>
      <c r="N2" s="8" t="s">
        <v>133</v>
      </c>
    </row>
    <row r="3" s="3" customFormat="1" ht="12" spans="1:14">
      <c r="A3" s="17" t="str">
        <f t="shared" ref="A3:A31" si="0">IF(ISBLANK(B3),"",ROW()-2)</f>
        <v/>
      </c>
      <c r="B3" s="11"/>
      <c r="C3" s="12"/>
      <c r="D3" s="12"/>
      <c r="E3" s="11"/>
      <c r="F3" s="11"/>
      <c r="G3" s="11"/>
      <c r="H3" s="18"/>
      <c r="I3" s="12"/>
      <c r="J3" s="12"/>
      <c r="K3" s="18"/>
      <c r="L3" s="12"/>
      <c r="M3" s="12"/>
      <c r="N3" s="12"/>
    </row>
    <row r="4" s="3" customFormat="1" ht="12" spans="1:14">
      <c r="A4" s="17" t="str">
        <f t="shared" si="0"/>
        <v/>
      </c>
      <c r="B4" s="11"/>
      <c r="C4" s="12"/>
      <c r="D4" s="12"/>
      <c r="E4" s="11"/>
      <c r="F4" s="11"/>
      <c r="G4" s="11"/>
      <c r="H4" s="18"/>
      <c r="I4" s="12"/>
      <c r="J4" s="12"/>
      <c r="K4" s="18"/>
      <c r="L4" s="12"/>
      <c r="M4" s="12"/>
      <c r="N4" s="12"/>
    </row>
    <row r="5" s="3" customFormat="1" ht="12" spans="1:14">
      <c r="A5" s="17" t="str">
        <f t="shared" si="0"/>
        <v/>
      </c>
      <c r="B5" s="11"/>
      <c r="C5" s="12"/>
      <c r="D5" s="12"/>
      <c r="E5" s="11"/>
      <c r="F5" s="11"/>
      <c r="G5" s="11"/>
      <c r="H5" s="18"/>
      <c r="I5" s="12"/>
      <c r="J5" s="12"/>
      <c r="K5" s="18"/>
      <c r="L5" s="12"/>
      <c r="M5" s="12"/>
      <c r="N5" s="12"/>
    </row>
    <row r="6" s="3" customFormat="1" ht="12" spans="1:14">
      <c r="A6" s="17" t="str">
        <f t="shared" si="0"/>
        <v/>
      </c>
      <c r="B6" s="11"/>
      <c r="C6" s="12"/>
      <c r="D6" s="12"/>
      <c r="E6" s="11"/>
      <c r="F6" s="11"/>
      <c r="G6" s="11"/>
      <c r="H6" s="18"/>
      <c r="I6" s="12"/>
      <c r="J6" s="12"/>
      <c r="K6" s="18"/>
      <c r="L6" s="12"/>
      <c r="M6" s="12"/>
      <c r="N6" s="12"/>
    </row>
    <row r="7" s="3" customFormat="1" ht="12" spans="1:14">
      <c r="A7" s="17" t="str">
        <f t="shared" si="0"/>
        <v/>
      </c>
      <c r="B7" s="11"/>
      <c r="C7" s="12"/>
      <c r="D7" s="12"/>
      <c r="E7" s="11"/>
      <c r="F7" s="11"/>
      <c r="G7" s="11"/>
      <c r="H7" s="18"/>
      <c r="I7" s="12"/>
      <c r="J7" s="12"/>
      <c r="K7" s="18"/>
      <c r="L7" s="12"/>
      <c r="M7" s="12"/>
      <c r="N7" s="12"/>
    </row>
    <row r="8" s="3" customFormat="1" ht="12" spans="1:14">
      <c r="A8" s="17" t="str">
        <f t="shared" si="0"/>
        <v/>
      </c>
      <c r="B8" s="11"/>
      <c r="C8" s="12"/>
      <c r="D8" s="12"/>
      <c r="E8" s="11"/>
      <c r="F8" s="11"/>
      <c r="G8" s="11"/>
      <c r="H8" s="19"/>
      <c r="I8" s="12"/>
      <c r="J8" s="12"/>
      <c r="K8" s="12"/>
      <c r="L8" s="12"/>
      <c r="M8" s="12"/>
      <c r="N8" s="11"/>
    </row>
    <row r="9" s="3" customFormat="1" ht="12" spans="1:14">
      <c r="A9" s="17" t="str">
        <f t="shared" si="0"/>
        <v/>
      </c>
      <c r="B9" s="11"/>
      <c r="C9" s="12"/>
      <c r="D9" s="12"/>
      <c r="E9" s="11"/>
      <c r="F9" s="11"/>
      <c r="G9" s="11"/>
      <c r="H9" s="19"/>
      <c r="I9" s="12"/>
      <c r="J9" s="12"/>
      <c r="K9" s="12"/>
      <c r="L9" s="12"/>
      <c r="M9" s="12"/>
      <c r="N9" s="11"/>
    </row>
    <row r="10" s="3" customFormat="1" ht="12" spans="1:14">
      <c r="A10" s="17" t="str">
        <f t="shared" si="0"/>
        <v/>
      </c>
      <c r="B10" s="11"/>
      <c r="C10" s="12"/>
      <c r="D10" s="12"/>
      <c r="E10" s="11"/>
      <c r="F10" s="11"/>
      <c r="G10" s="11"/>
      <c r="H10" s="19"/>
      <c r="I10" s="12"/>
      <c r="J10" s="12"/>
      <c r="K10" s="12"/>
      <c r="L10" s="12"/>
      <c r="M10" s="12"/>
      <c r="N10" s="11"/>
    </row>
    <row r="11" s="3" customFormat="1" ht="12" spans="1:14">
      <c r="A11" s="17" t="str">
        <f t="shared" si="0"/>
        <v/>
      </c>
      <c r="B11" s="11"/>
      <c r="C11" s="12"/>
      <c r="D11" s="12"/>
      <c r="E11" s="11"/>
      <c r="F11" s="11"/>
      <c r="G11" s="11"/>
      <c r="H11" s="19"/>
      <c r="I11" s="12"/>
      <c r="J11" s="12"/>
      <c r="K11" s="12"/>
      <c r="L11" s="12"/>
      <c r="M11" s="12"/>
      <c r="N11" s="11"/>
    </row>
    <row r="12" s="3" customFormat="1" ht="12" spans="1:14">
      <c r="A12" s="17" t="str">
        <f t="shared" si="0"/>
        <v/>
      </c>
      <c r="B12" s="11"/>
      <c r="C12" s="12"/>
      <c r="D12" s="12"/>
      <c r="E12" s="11"/>
      <c r="F12" s="11"/>
      <c r="G12" s="11"/>
      <c r="H12" s="19"/>
      <c r="I12" s="12"/>
      <c r="J12" s="12"/>
      <c r="K12" s="12"/>
      <c r="L12" s="12"/>
      <c r="M12" s="12"/>
      <c r="N12" s="11"/>
    </row>
    <row r="13" s="3" customFormat="1" ht="12" spans="1:14">
      <c r="A13" s="17" t="str">
        <f t="shared" si="0"/>
        <v/>
      </c>
      <c r="B13" s="11"/>
      <c r="C13" s="12"/>
      <c r="D13" s="12"/>
      <c r="E13" s="11"/>
      <c r="F13" s="11"/>
      <c r="G13" s="11"/>
      <c r="H13" s="19"/>
      <c r="I13" s="12"/>
      <c r="J13" s="12"/>
      <c r="K13" s="12"/>
      <c r="L13" s="12"/>
      <c r="M13" s="12"/>
      <c r="N13" s="11"/>
    </row>
    <row r="14" s="3" customFormat="1" ht="12" spans="1:14">
      <c r="A14" s="17" t="str">
        <f t="shared" si="0"/>
        <v/>
      </c>
      <c r="B14" s="11"/>
      <c r="C14" s="12"/>
      <c r="D14" s="12"/>
      <c r="E14" s="11"/>
      <c r="F14" s="11"/>
      <c r="G14" s="11"/>
      <c r="H14" s="19"/>
      <c r="I14" s="12"/>
      <c r="J14" s="12"/>
      <c r="K14" s="12"/>
      <c r="L14" s="12"/>
      <c r="M14" s="12"/>
      <c r="N14" s="11"/>
    </row>
    <row r="15" s="3" customFormat="1" ht="12" spans="1:14">
      <c r="A15" s="17" t="str">
        <f t="shared" si="0"/>
        <v/>
      </c>
      <c r="B15" s="11"/>
      <c r="C15" s="12"/>
      <c r="D15" s="12"/>
      <c r="E15" s="11"/>
      <c r="F15" s="11"/>
      <c r="G15" s="11"/>
      <c r="H15" s="19"/>
      <c r="I15" s="12"/>
      <c r="J15" s="12"/>
      <c r="K15" s="12"/>
      <c r="L15" s="12"/>
      <c r="M15" s="12"/>
      <c r="N15" s="11"/>
    </row>
    <row r="16" s="3" customFormat="1" ht="12" spans="1:14">
      <c r="A16" s="17" t="str">
        <f t="shared" si="0"/>
        <v/>
      </c>
      <c r="B16" s="11"/>
      <c r="C16" s="12"/>
      <c r="D16" s="12"/>
      <c r="E16" s="11"/>
      <c r="F16" s="11"/>
      <c r="G16" s="11"/>
      <c r="H16" s="19"/>
      <c r="I16" s="12"/>
      <c r="J16" s="12"/>
      <c r="K16" s="12"/>
      <c r="L16" s="12"/>
      <c r="M16" s="12"/>
      <c r="N16" s="11"/>
    </row>
    <row r="17" s="3" customFormat="1" ht="12" spans="1:14">
      <c r="A17" s="17" t="str">
        <f t="shared" si="0"/>
        <v/>
      </c>
      <c r="B17" s="11"/>
      <c r="C17" s="12"/>
      <c r="D17" s="12"/>
      <c r="E17" s="11"/>
      <c r="F17" s="11"/>
      <c r="G17" s="11"/>
      <c r="H17" s="19"/>
      <c r="I17" s="12"/>
      <c r="J17" s="12"/>
      <c r="K17" s="12"/>
      <c r="L17" s="12"/>
      <c r="M17" s="12"/>
      <c r="N17" s="11"/>
    </row>
    <row r="18" s="3" customFormat="1" ht="12" spans="1:14">
      <c r="A18" s="17" t="str">
        <f t="shared" si="0"/>
        <v/>
      </c>
      <c r="B18" s="11"/>
      <c r="C18" s="12"/>
      <c r="D18" s="12"/>
      <c r="E18" s="11"/>
      <c r="F18" s="11"/>
      <c r="G18" s="11"/>
      <c r="H18" s="19"/>
      <c r="I18" s="12"/>
      <c r="J18" s="12"/>
      <c r="K18" s="12"/>
      <c r="L18" s="12"/>
      <c r="M18" s="12"/>
      <c r="N18" s="11"/>
    </row>
    <row r="19" s="3" customFormat="1" ht="12" spans="1:14">
      <c r="A19" s="17" t="str">
        <f t="shared" si="0"/>
        <v/>
      </c>
      <c r="B19" s="11"/>
      <c r="C19" s="12"/>
      <c r="D19" s="12"/>
      <c r="E19" s="11"/>
      <c r="F19" s="11"/>
      <c r="G19" s="11"/>
      <c r="H19" s="19"/>
      <c r="I19" s="12"/>
      <c r="J19" s="12"/>
      <c r="K19" s="12"/>
      <c r="L19" s="12"/>
      <c r="M19" s="12"/>
      <c r="N19" s="11"/>
    </row>
    <row r="20" s="3" customFormat="1" ht="12" spans="1:14">
      <c r="A20" s="17" t="str">
        <f t="shared" si="0"/>
        <v/>
      </c>
      <c r="B20" s="11"/>
      <c r="C20" s="12"/>
      <c r="D20" s="12"/>
      <c r="E20" s="11"/>
      <c r="F20" s="11"/>
      <c r="G20" s="11"/>
      <c r="H20" s="19"/>
      <c r="I20" s="12"/>
      <c r="J20" s="12"/>
      <c r="K20" s="12"/>
      <c r="L20" s="12"/>
      <c r="M20" s="12"/>
      <c r="N20" s="11"/>
    </row>
    <row r="21" s="3" customFormat="1" ht="12" spans="1:14">
      <c r="A21" s="17" t="str">
        <f t="shared" si="0"/>
        <v/>
      </c>
      <c r="B21" s="11"/>
      <c r="C21" s="12"/>
      <c r="D21" s="12"/>
      <c r="E21" s="11"/>
      <c r="F21" s="11"/>
      <c r="G21" s="11"/>
      <c r="H21" s="19"/>
      <c r="I21" s="12"/>
      <c r="J21" s="12"/>
      <c r="K21" s="12"/>
      <c r="L21" s="12"/>
      <c r="M21" s="12"/>
      <c r="N21" s="11"/>
    </row>
    <row r="22" s="3" customFormat="1" ht="12" spans="1:14">
      <c r="A22" s="17" t="str">
        <f t="shared" si="0"/>
        <v/>
      </c>
      <c r="B22" s="11"/>
      <c r="C22" s="12"/>
      <c r="D22" s="12"/>
      <c r="E22" s="11"/>
      <c r="F22" s="11"/>
      <c r="G22" s="11"/>
      <c r="H22" s="19"/>
      <c r="I22" s="12"/>
      <c r="J22" s="12"/>
      <c r="K22" s="12"/>
      <c r="L22" s="12"/>
      <c r="M22" s="12"/>
      <c r="N22" s="11"/>
    </row>
    <row r="23" s="3" customFormat="1" ht="12" spans="1:14">
      <c r="A23" s="17" t="str">
        <f t="shared" si="0"/>
        <v/>
      </c>
      <c r="B23" s="11"/>
      <c r="C23" s="12"/>
      <c r="D23" s="12"/>
      <c r="E23" s="11"/>
      <c r="F23" s="11"/>
      <c r="G23" s="11"/>
      <c r="H23" s="19"/>
      <c r="I23" s="12"/>
      <c r="J23" s="12"/>
      <c r="K23" s="12"/>
      <c r="L23" s="12"/>
      <c r="M23" s="12"/>
      <c r="N23" s="11"/>
    </row>
    <row r="24" s="3" customFormat="1" ht="12" spans="1:14">
      <c r="A24" s="17" t="str">
        <f t="shared" si="0"/>
        <v/>
      </c>
      <c r="B24" s="11"/>
      <c r="C24" s="12"/>
      <c r="D24" s="12"/>
      <c r="E24" s="11"/>
      <c r="F24" s="11"/>
      <c r="G24" s="11"/>
      <c r="H24" s="19"/>
      <c r="I24" s="12"/>
      <c r="J24" s="12"/>
      <c r="K24" s="12"/>
      <c r="L24" s="12"/>
      <c r="M24" s="12"/>
      <c r="N24" s="11"/>
    </row>
    <row r="25" s="3" customFormat="1" ht="12" spans="1:14">
      <c r="A25" s="17" t="str">
        <f t="shared" si="0"/>
        <v/>
      </c>
      <c r="B25" s="11"/>
      <c r="C25" s="12"/>
      <c r="D25" s="12"/>
      <c r="E25" s="11"/>
      <c r="F25" s="11"/>
      <c r="G25" s="11"/>
      <c r="H25" s="19"/>
      <c r="I25" s="12"/>
      <c r="J25" s="12"/>
      <c r="K25" s="12"/>
      <c r="L25" s="12"/>
      <c r="M25" s="12"/>
      <c r="N25" s="11"/>
    </row>
    <row r="26" s="3" customFormat="1" ht="12" spans="1:14">
      <c r="A26" s="17" t="str">
        <f t="shared" si="0"/>
        <v/>
      </c>
      <c r="B26" s="11"/>
      <c r="C26" s="12"/>
      <c r="D26" s="12"/>
      <c r="E26" s="11"/>
      <c r="F26" s="11"/>
      <c r="G26" s="11"/>
      <c r="H26" s="19"/>
      <c r="I26" s="12"/>
      <c r="J26" s="12"/>
      <c r="K26" s="12"/>
      <c r="L26" s="12"/>
      <c r="M26" s="12"/>
      <c r="N26" s="11"/>
    </row>
    <row r="27" s="3" customFormat="1" ht="12" spans="1:14">
      <c r="A27" s="17" t="str">
        <f t="shared" si="0"/>
        <v/>
      </c>
      <c r="B27" s="11"/>
      <c r="C27" s="12"/>
      <c r="D27" s="12"/>
      <c r="E27" s="11"/>
      <c r="F27" s="11"/>
      <c r="G27" s="11"/>
      <c r="H27" s="19"/>
      <c r="I27" s="12"/>
      <c r="J27" s="12"/>
      <c r="K27" s="12"/>
      <c r="L27" s="12"/>
      <c r="M27" s="12"/>
      <c r="N27" s="11"/>
    </row>
    <row r="28" s="3" customFormat="1" ht="12" spans="1:14">
      <c r="A28" s="17" t="str">
        <f t="shared" si="0"/>
        <v/>
      </c>
      <c r="B28" s="11"/>
      <c r="C28" s="12"/>
      <c r="D28" s="12"/>
      <c r="E28" s="11"/>
      <c r="F28" s="11"/>
      <c r="G28" s="11"/>
      <c r="H28" s="19"/>
      <c r="I28" s="12"/>
      <c r="J28" s="12"/>
      <c r="K28" s="12"/>
      <c r="L28" s="12"/>
      <c r="M28" s="12"/>
      <c r="N28" s="11"/>
    </row>
    <row r="29" s="3" customFormat="1" ht="12" spans="1:14">
      <c r="A29" s="17" t="str">
        <f t="shared" si="0"/>
        <v/>
      </c>
      <c r="B29" s="11"/>
      <c r="C29" s="12"/>
      <c r="D29" s="12"/>
      <c r="E29" s="11"/>
      <c r="F29" s="11"/>
      <c r="G29" s="11"/>
      <c r="H29" s="19"/>
      <c r="I29" s="12"/>
      <c r="J29" s="12"/>
      <c r="K29" s="12"/>
      <c r="L29" s="12"/>
      <c r="M29" s="12"/>
      <c r="N29" s="11"/>
    </row>
    <row r="30" s="3" customFormat="1" ht="12" spans="1:14">
      <c r="A30" s="17" t="str">
        <f t="shared" si="0"/>
        <v/>
      </c>
      <c r="B30" s="11"/>
      <c r="C30" s="12"/>
      <c r="D30" s="12"/>
      <c r="E30" s="11"/>
      <c r="F30" s="11"/>
      <c r="G30" s="11"/>
      <c r="H30" s="19"/>
      <c r="I30" s="12"/>
      <c r="J30" s="12"/>
      <c r="K30" s="12"/>
      <c r="L30" s="12"/>
      <c r="M30" s="12"/>
      <c r="N30" s="11"/>
    </row>
    <row r="31" s="3" customFormat="1" ht="12" spans="1:14">
      <c r="A31" s="17" t="str">
        <f t="shared" si="0"/>
        <v/>
      </c>
      <c r="B31" s="11"/>
      <c r="C31" s="12"/>
      <c r="D31" s="12"/>
      <c r="E31" s="11"/>
      <c r="F31" s="11"/>
      <c r="G31" s="11"/>
      <c r="H31" s="19"/>
      <c r="I31" s="12"/>
      <c r="J31" s="12"/>
      <c r="K31" s="12"/>
      <c r="L31" s="12"/>
      <c r="M31" s="12"/>
      <c r="N31" s="11"/>
    </row>
    <row r="32" s="3" customFormat="1" ht="12" spans="1:14">
      <c r="A32" s="20"/>
      <c r="B32" s="11"/>
      <c r="C32" s="12"/>
      <c r="D32" s="12"/>
      <c r="E32" s="11"/>
      <c r="F32" s="11"/>
      <c r="G32" s="11"/>
      <c r="H32" s="19"/>
      <c r="I32" s="12"/>
      <c r="J32" s="12"/>
      <c r="K32" s="12"/>
      <c r="L32" s="12"/>
      <c r="M32" s="12"/>
      <c r="N32" s="11"/>
    </row>
    <row r="33" s="3" customFormat="1" ht="12" spans="1:14">
      <c r="A33" s="20"/>
      <c r="B33" s="11"/>
      <c r="C33" s="12"/>
      <c r="D33" s="12"/>
      <c r="E33" s="11"/>
      <c r="F33" s="11"/>
      <c r="G33" s="11"/>
      <c r="H33" s="19"/>
      <c r="I33" s="12"/>
      <c r="J33" s="12"/>
      <c r="K33" s="12"/>
      <c r="L33" s="12"/>
      <c r="M33" s="12"/>
      <c r="N33" s="11"/>
    </row>
    <row r="34" s="3" customFormat="1" ht="12" spans="1:14">
      <c r="A34" s="20"/>
      <c r="B34" s="11"/>
      <c r="C34" s="12"/>
      <c r="D34" s="12"/>
      <c r="E34" s="11"/>
      <c r="F34" s="11"/>
      <c r="G34" s="11"/>
      <c r="H34" s="19"/>
      <c r="I34" s="12"/>
      <c r="J34" s="12"/>
      <c r="K34" s="12"/>
      <c r="L34" s="12"/>
      <c r="M34" s="12"/>
      <c r="N34" s="11"/>
    </row>
    <row r="35" s="3" customFormat="1" ht="12" spans="1:14">
      <c r="A35" s="20"/>
      <c r="B35" s="11"/>
      <c r="C35" s="12"/>
      <c r="D35" s="12"/>
      <c r="E35" s="11"/>
      <c r="F35" s="11"/>
      <c r="G35" s="11"/>
      <c r="H35" s="19"/>
      <c r="I35" s="12"/>
      <c r="J35" s="12"/>
      <c r="K35" s="12"/>
      <c r="L35" s="12"/>
      <c r="M35" s="12"/>
      <c r="N35" s="11"/>
    </row>
    <row r="36" s="3" customFormat="1" ht="12" spans="1:14">
      <c r="A36" s="20"/>
      <c r="B36" s="11"/>
      <c r="C36" s="12"/>
      <c r="D36" s="12"/>
      <c r="E36" s="11"/>
      <c r="F36" s="11"/>
      <c r="G36" s="11"/>
      <c r="H36" s="19"/>
      <c r="I36" s="12"/>
      <c r="J36" s="12"/>
      <c r="K36" s="12"/>
      <c r="L36" s="12"/>
      <c r="M36" s="12"/>
      <c r="N36" s="11"/>
    </row>
    <row r="37" s="3" customFormat="1" ht="12" spans="1:14">
      <c r="A37" s="20"/>
      <c r="B37" s="11"/>
      <c r="C37" s="12"/>
      <c r="D37" s="12"/>
      <c r="E37" s="11"/>
      <c r="F37" s="11"/>
      <c r="G37" s="11"/>
      <c r="H37" s="19"/>
      <c r="I37" s="12"/>
      <c r="J37" s="12"/>
      <c r="K37" s="12"/>
      <c r="L37" s="12"/>
      <c r="M37" s="12"/>
      <c r="N37" s="11"/>
    </row>
    <row r="38" s="3" customFormat="1" ht="12" spans="1:14">
      <c r="A38" s="20"/>
      <c r="B38" s="11"/>
      <c r="C38" s="12"/>
      <c r="D38" s="12"/>
      <c r="E38" s="11"/>
      <c r="F38" s="11"/>
      <c r="G38" s="11"/>
      <c r="H38" s="19"/>
      <c r="I38" s="12"/>
      <c r="J38" s="12"/>
      <c r="K38" s="12"/>
      <c r="L38" s="12"/>
      <c r="M38" s="12"/>
      <c r="N38" s="11"/>
    </row>
    <row r="39" s="3" customFormat="1" ht="12" spans="1:14">
      <c r="A39" s="20"/>
      <c r="B39" s="11"/>
      <c r="C39" s="12"/>
      <c r="D39" s="12"/>
      <c r="E39" s="11"/>
      <c r="F39" s="11"/>
      <c r="G39" s="11"/>
      <c r="H39" s="19"/>
      <c r="I39" s="12"/>
      <c r="J39" s="12"/>
      <c r="K39" s="12"/>
      <c r="L39" s="12"/>
      <c r="M39" s="12"/>
      <c r="N39" s="11"/>
    </row>
    <row r="40" s="3" customFormat="1" ht="12" spans="1:14">
      <c r="A40" s="20"/>
      <c r="B40" s="11"/>
      <c r="C40" s="12"/>
      <c r="D40" s="12"/>
      <c r="E40" s="11"/>
      <c r="F40" s="11"/>
      <c r="G40" s="11"/>
      <c r="H40" s="19"/>
      <c r="I40" s="12"/>
      <c r="J40" s="12"/>
      <c r="K40" s="12"/>
      <c r="L40" s="12"/>
      <c r="M40" s="12"/>
      <c r="N40" s="11"/>
    </row>
    <row r="41" s="3" customFormat="1" ht="12" spans="1:14">
      <c r="A41" s="20"/>
      <c r="B41" s="11"/>
      <c r="C41" s="12"/>
      <c r="D41" s="12"/>
      <c r="E41" s="11"/>
      <c r="F41" s="11"/>
      <c r="G41" s="11"/>
      <c r="H41" s="19"/>
      <c r="I41" s="12"/>
      <c r="J41" s="12"/>
      <c r="K41" s="12"/>
      <c r="L41" s="12"/>
      <c r="M41" s="12"/>
      <c r="N41" s="11"/>
    </row>
    <row r="42" s="3" customFormat="1" ht="12" spans="1:14">
      <c r="A42" s="20"/>
      <c r="B42" s="11"/>
      <c r="C42" s="12"/>
      <c r="D42" s="12"/>
      <c r="E42" s="11"/>
      <c r="F42" s="11"/>
      <c r="G42" s="11"/>
      <c r="H42" s="19"/>
      <c r="I42" s="12"/>
      <c r="J42" s="12"/>
      <c r="K42" s="12"/>
      <c r="L42" s="12"/>
      <c r="M42" s="12"/>
      <c r="N42" s="11"/>
    </row>
    <row r="43" s="3" customFormat="1" ht="12" spans="1:14">
      <c r="A43" s="20"/>
      <c r="B43" s="11"/>
      <c r="C43" s="12"/>
      <c r="D43" s="12"/>
      <c r="E43" s="11"/>
      <c r="F43" s="11"/>
      <c r="G43" s="11"/>
      <c r="H43" s="19"/>
      <c r="I43" s="12"/>
      <c r="J43" s="12"/>
      <c r="K43" s="12"/>
      <c r="L43" s="12"/>
      <c r="M43" s="12"/>
      <c r="N43" s="11"/>
    </row>
    <row r="44" s="3" customFormat="1" ht="12" spans="1:14">
      <c r="A44" s="20"/>
      <c r="B44" s="11"/>
      <c r="C44" s="12"/>
      <c r="D44" s="12"/>
      <c r="E44" s="11"/>
      <c r="F44" s="11"/>
      <c r="G44" s="11"/>
      <c r="H44" s="19"/>
      <c r="I44" s="12"/>
      <c r="J44" s="12"/>
      <c r="K44" s="12"/>
      <c r="L44" s="12"/>
      <c r="M44" s="12"/>
      <c r="N44" s="11"/>
    </row>
    <row r="45" s="3" customFormat="1" ht="12" spans="1:14">
      <c r="A45" s="20"/>
      <c r="B45" s="11"/>
      <c r="C45" s="12"/>
      <c r="D45" s="12"/>
      <c r="E45" s="11"/>
      <c r="F45" s="11"/>
      <c r="G45" s="11"/>
      <c r="H45" s="19"/>
      <c r="I45" s="12"/>
      <c r="J45" s="12"/>
      <c r="K45" s="12"/>
      <c r="L45" s="12"/>
      <c r="M45" s="12"/>
      <c r="N45" s="11"/>
    </row>
    <row r="46" s="3" customFormat="1" ht="12" spans="1:14">
      <c r="A46" s="20"/>
      <c r="B46" s="11"/>
      <c r="C46" s="12"/>
      <c r="D46" s="12"/>
      <c r="E46" s="11"/>
      <c r="F46" s="11"/>
      <c r="G46" s="11"/>
      <c r="H46" s="19"/>
      <c r="I46" s="12"/>
      <c r="J46" s="12"/>
      <c r="K46" s="12"/>
      <c r="L46" s="12"/>
      <c r="M46" s="12"/>
      <c r="N46" s="11"/>
    </row>
    <row r="47" s="3" customFormat="1" ht="12" spans="1:14">
      <c r="A47" s="20"/>
      <c r="B47" s="11"/>
      <c r="C47" s="12"/>
      <c r="D47" s="12"/>
      <c r="E47" s="11"/>
      <c r="F47" s="11"/>
      <c r="G47" s="11"/>
      <c r="H47" s="19"/>
      <c r="I47" s="12"/>
      <c r="J47" s="12"/>
      <c r="K47" s="12"/>
      <c r="L47" s="12"/>
      <c r="M47" s="12"/>
      <c r="N47" s="11"/>
    </row>
    <row r="48" s="3" customFormat="1" ht="12" spans="1:14">
      <c r="A48" s="20"/>
      <c r="B48" s="11"/>
      <c r="C48" s="12"/>
      <c r="D48" s="12"/>
      <c r="E48" s="11"/>
      <c r="F48" s="11"/>
      <c r="G48" s="11"/>
      <c r="H48" s="19"/>
      <c r="I48" s="12"/>
      <c r="J48" s="12"/>
      <c r="K48" s="12"/>
      <c r="L48" s="12"/>
      <c r="M48" s="12"/>
      <c r="N48" s="11"/>
    </row>
    <row r="49" s="3" customFormat="1" ht="12" spans="1:14">
      <c r="A49" s="20"/>
      <c r="B49" s="11"/>
      <c r="C49" s="12"/>
      <c r="D49" s="12"/>
      <c r="E49" s="11"/>
      <c r="F49" s="11"/>
      <c r="G49" s="11"/>
      <c r="H49" s="19"/>
      <c r="I49" s="12"/>
      <c r="J49" s="12"/>
      <c r="K49" s="12"/>
      <c r="L49" s="12"/>
      <c r="M49" s="12"/>
      <c r="N49" s="11"/>
    </row>
    <row r="50" s="3" customFormat="1" ht="12" spans="1:14">
      <c r="A50" s="20"/>
      <c r="B50" s="11"/>
      <c r="C50" s="12"/>
      <c r="D50" s="12"/>
      <c r="E50" s="11"/>
      <c r="F50" s="11"/>
      <c r="G50" s="11"/>
      <c r="H50" s="19"/>
      <c r="I50" s="12"/>
      <c r="J50" s="12"/>
      <c r="K50" s="12"/>
      <c r="L50" s="12"/>
      <c r="M50" s="12"/>
      <c r="N50" s="11"/>
    </row>
    <row r="51" s="3" customFormat="1" ht="12" spans="1:14">
      <c r="A51" s="20"/>
      <c r="B51" s="11"/>
      <c r="C51" s="12"/>
      <c r="D51" s="12"/>
      <c r="E51" s="11"/>
      <c r="F51" s="11"/>
      <c r="G51" s="11"/>
      <c r="H51" s="19"/>
      <c r="I51" s="12"/>
      <c r="J51" s="12"/>
      <c r="K51" s="12"/>
      <c r="L51" s="12"/>
      <c r="M51" s="12"/>
      <c r="N51" s="11"/>
    </row>
    <row r="52" s="3" customFormat="1" ht="12" spans="1:14">
      <c r="A52" s="20"/>
      <c r="B52" s="11"/>
      <c r="C52" s="12"/>
      <c r="D52" s="12"/>
      <c r="E52" s="11"/>
      <c r="F52" s="11"/>
      <c r="G52" s="11"/>
      <c r="H52" s="19"/>
      <c r="I52" s="12"/>
      <c r="J52" s="12"/>
      <c r="K52" s="12"/>
      <c r="L52" s="12"/>
      <c r="M52" s="12"/>
      <c r="N52" s="11"/>
    </row>
    <row r="53" s="3" customFormat="1" ht="12" spans="1:14">
      <c r="A53" s="20"/>
      <c r="B53" s="11"/>
      <c r="C53" s="12"/>
      <c r="D53" s="12"/>
      <c r="E53" s="11"/>
      <c r="F53" s="11"/>
      <c r="G53" s="11"/>
      <c r="H53" s="19"/>
      <c r="I53" s="12"/>
      <c r="J53" s="12"/>
      <c r="K53" s="12"/>
      <c r="L53" s="12"/>
      <c r="M53" s="12"/>
      <c r="N53" s="11"/>
    </row>
    <row r="54" s="3" customFormat="1" ht="12" spans="1:14">
      <c r="A54" s="20"/>
      <c r="B54" s="11"/>
      <c r="C54" s="12"/>
      <c r="D54" s="12"/>
      <c r="E54" s="11"/>
      <c r="F54" s="11"/>
      <c r="G54" s="11"/>
      <c r="H54" s="19"/>
      <c r="I54" s="12"/>
      <c r="J54" s="12"/>
      <c r="K54" s="12"/>
      <c r="L54" s="12"/>
      <c r="M54" s="12"/>
      <c r="N54" s="11"/>
    </row>
  </sheetData>
  <sheetProtection selectLockedCells="1"/>
  <mergeCells count="1">
    <mergeCell ref="A1:G1"/>
  </mergeCells>
  <dataValidations count="4">
    <dataValidation type="list" allowBlank="1" showInputMessage="1" showErrorMessage="1" sqref="C3:C54">
      <formula1>"0,1"</formula1>
    </dataValidation>
    <dataValidation type="list" allowBlank="1" showInputMessage="1" showErrorMessage="1" sqref="D3:D54">
      <formula1>"正常系テスト,異常系テスト,限界値等テスト,I/F系テスト"</formula1>
    </dataValidation>
    <dataValidation type="list" allowBlank="1" showInputMessage="1" showErrorMessage="1" sqref="J3:J54">
      <formula1>"合,否"</formula1>
    </dataValidation>
    <dataValidation type="list" allowBlank="1" showInputMessage="1" showErrorMessage="1" sqref="M3:M54">
      <formula1>"OK,NG"</formula1>
    </dataValidation>
  </dataValidation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7"/>
  <sheetViews>
    <sheetView zoomScale="85" zoomScaleNormal="85" workbookViewId="0">
      <pane ySplit="2" topLeftCell="A3" activePane="bottomLeft" state="frozen"/>
      <selection/>
      <selection pane="bottomLeft" activeCell="B10" sqref="B10"/>
    </sheetView>
  </sheetViews>
  <sheetFormatPr defaultColWidth="9" defaultRowHeight="13.5" outlineLevelCol="7"/>
  <cols>
    <col min="1" max="1" width="6.625" style="4" customWidth="1"/>
    <col min="2" max="2" width="45.625" style="4" customWidth="1"/>
    <col min="3" max="5" width="12.625" style="4" customWidth="1"/>
    <col min="6" max="7" width="30.625" style="4" customWidth="1"/>
    <col min="8" max="8" width="25.625" style="4" customWidth="1"/>
    <col min="9" max="16384" width="9" style="4"/>
  </cols>
  <sheetData>
    <row r="1" s="1" customFormat="1" ht="20.1" customHeight="1" spans="1:8">
      <c r="A1" s="5" t="str">
        <f>"システム名："&amp;結合テスト報告書!A4&amp;"      "&amp;"機能名："&amp;結合テスト報告書!F4</f>
        <v>システム名：ケミストリー      機能名：結果登録</v>
      </c>
      <c r="B1" s="6"/>
      <c r="C1" s="6"/>
      <c r="D1" s="6"/>
      <c r="E1" s="6"/>
      <c r="F1" s="7"/>
      <c r="G1" s="7"/>
      <c r="H1" s="5" t="str">
        <f>結合テスト報告書!I4&amp;"回目"</f>
        <v>1回目</v>
      </c>
    </row>
    <row r="2" s="2" customFormat="1" ht="14.1" customHeight="1" spans="1:8">
      <c r="A2" s="8" t="s">
        <v>125</v>
      </c>
      <c r="B2" s="8" t="s">
        <v>1296</v>
      </c>
      <c r="C2" s="8" t="s">
        <v>1297</v>
      </c>
      <c r="D2" s="8" t="s">
        <v>1298</v>
      </c>
      <c r="E2" s="8" t="s">
        <v>1299</v>
      </c>
      <c r="F2" s="9" t="s">
        <v>1300</v>
      </c>
      <c r="G2" s="10" t="s">
        <v>1301</v>
      </c>
      <c r="H2" s="8" t="s">
        <v>1302</v>
      </c>
    </row>
    <row r="3" s="3" customFormat="1" ht="12" spans="1:8">
      <c r="A3" s="11"/>
      <c r="B3" s="11"/>
      <c r="C3" s="12"/>
      <c r="D3" s="12"/>
      <c r="E3" s="11"/>
      <c r="F3" s="13"/>
      <c r="G3" s="14"/>
      <c r="H3" s="11"/>
    </row>
    <row r="4" s="3" customFormat="1" ht="12" spans="1:8">
      <c r="A4" s="11"/>
      <c r="B4" s="11"/>
      <c r="C4" s="12"/>
      <c r="D4" s="12"/>
      <c r="E4" s="11"/>
      <c r="F4" s="13"/>
      <c r="G4" s="14"/>
      <c r="H4" s="11"/>
    </row>
    <row r="5" s="3" customFormat="1" ht="12" spans="1:8">
      <c r="A5" s="11"/>
      <c r="B5" s="11"/>
      <c r="C5" s="12"/>
      <c r="D5" s="12"/>
      <c r="E5" s="11"/>
      <c r="F5" s="13"/>
      <c r="G5" s="14"/>
      <c r="H5" s="11"/>
    </row>
    <row r="6" s="3" customFormat="1" ht="12" spans="1:8">
      <c r="A6" s="11"/>
      <c r="B6" s="11"/>
      <c r="C6" s="12"/>
      <c r="D6" s="12"/>
      <c r="E6" s="11"/>
      <c r="F6" s="13"/>
      <c r="G6" s="14"/>
      <c r="H6" s="11"/>
    </row>
    <row r="7" s="3" customFormat="1" ht="12" spans="1:8">
      <c r="A7" s="11"/>
      <c r="B7" s="11"/>
      <c r="C7" s="12"/>
      <c r="D7" s="12"/>
      <c r="E7" s="11"/>
      <c r="F7" s="13"/>
      <c r="G7" s="14"/>
      <c r="H7" s="11"/>
    </row>
    <row r="8" s="3" customFormat="1" ht="12" spans="1:8">
      <c r="A8" s="11"/>
      <c r="B8" s="11"/>
      <c r="C8" s="12"/>
      <c r="D8" s="12"/>
      <c r="E8" s="11"/>
      <c r="F8" s="13"/>
      <c r="G8" s="14"/>
      <c r="H8" s="11"/>
    </row>
    <row r="9" s="3" customFormat="1" ht="12" spans="1:8">
      <c r="A9" s="11"/>
      <c r="B9" s="11"/>
      <c r="C9" s="12"/>
      <c r="D9" s="12"/>
      <c r="E9" s="11"/>
      <c r="F9" s="13"/>
      <c r="G9" s="14"/>
      <c r="H9" s="11"/>
    </row>
    <row r="10" s="3" customFormat="1" ht="12" spans="1:8">
      <c r="A10" s="11"/>
      <c r="B10" s="11"/>
      <c r="C10" s="12"/>
      <c r="D10" s="12"/>
      <c r="E10" s="11"/>
      <c r="F10" s="13"/>
      <c r="G10" s="11"/>
      <c r="H10" s="11"/>
    </row>
    <row r="11" s="3" customFormat="1" ht="12" spans="1:8">
      <c r="A11" s="11"/>
      <c r="B11" s="11"/>
      <c r="C11" s="12"/>
      <c r="D11" s="12"/>
      <c r="E11" s="11"/>
      <c r="F11" s="13"/>
      <c r="G11" s="11"/>
      <c r="H11" s="11"/>
    </row>
    <row r="12" s="3" customFormat="1" ht="12" spans="1:8">
      <c r="A12" s="11"/>
      <c r="B12" s="11"/>
      <c r="C12" s="12"/>
      <c r="D12" s="12"/>
      <c r="E12" s="11"/>
      <c r="F12" s="13"/>
      <c r="G12" s="11"/>
      <c r="H12" s="11"/>
    </row>
    <row r="13" s="3" customFormat="1" ht="12" spans="1:8">
      <c r="A13" s="11"/>
      <c r="B13" s="11"/>
      <c r="C13" s="12"/>
      <c r="D13" s="12"/>
      <c r="E13" s="11"/>
      <c r="F13" s="13"/>
      <c r="G13" s="11"/>
      <c r="H13" s="11"/>
    </row>
    <row r="14" s="3" customFormat="1" ht="12" spans="1:8">
      <c r="A14" s="11"/>
      <c r="B14" s="11"/>
      <c r="C14" s="12"/>
      <c r="D14" s="12"/>
      <c r="E14" s="11"/>
      <c r="F14" s="13"/>
      <c r="G14" s="11"/>
      <c r="H14" s="11"/>
    </row>
    <row r="15" s="3" customFormat="1" ht="12" spans="1:8">
      <c r="A15" s="11"/>
      <c r="B15" s="11"/>
      <c r="C15" s="12"/>
      <c r="D15" s="12"/>
      <c r="E15" s="11"/>
      <c r="F15" s="13"/>
      <c r="G15" s="11"/>
      <c r="H15" s="11"/>
    </row>
    <row r="16" s="3" customFormat="1" ht="12" spans="1:8">
      <c r="A16" s="11"/>
      <c r="B16" s="11"/>
      <c r="C16" s="12"/>
      <c r="D16" s="12"/>
      <c r="E16" s="11"/>
      <c r="F16" s="13"/>
      <c r="G16" s="11"/>
      <c r="H16" s="11"/>
    </row>
    <row r="17" s="3" customFormat="1" ht="12" spans="1:8">
      <c r="A17" s="11"/>
      <c r="B17" s="11"/>
      <c r="C17" s="12"/>
      <c r="D17" s="12"/>
      <c r="E17" s="11"/>
      <c r="F17" s="13"/>
      <c r="G17" s="11"/>
      <c r="H17" s="11"/>
    </row>
    <row r="18" s="3" customFormat="1" ht="12" spans="1:8">
      <c r="A18" s="11"/>
      <c r="B18" s="11"/>
      <c r="C18" s="12"/>
      <c r="D18" s="12"/>
      <c r="E18" s="11"/>
      <c r="F18" s="13"/>
      <c r="G18" s="11"/>
      <c r="H18" s="11"/>
    </row>
    <row r="19" s="3" customFormat="1" ht="12" spans="1:8">
      <c r="A19" s="11"/>
      <c r="B19" s="11"/>
      <c r="C19" s="12"/>
      <c r="D19" s="12"/>
      <c r="E19" s="11"/>
      <c r="F19" s="13"/>
      <c r="G19" s="11"/>
      <c r="H19" s="11"/>
    </row>
    <row r="20" s="3" customFormat="1" ht="12" spans="1:8">
      <c r="A20" s="11"/>
      <c r="B20" s="11"/>
      <c r="C20" s="12"/>
      <c r="D20" s="12"/>
      <c r="E20" s="11"/>
      <c r="F20" s="13"/>
      <c r="G20" s="11"/>
      <c r="H20" s="11"/>
    </row>
    <row r="21" s="3" customFormat="1" ht="12" spans="1:8">
      <c r="A21" s="11"/>
      <c r="B21" s="11"/>
      <c r="C21" s="12"/>
      <c r="D21" s="12"/>
      <c r="E21" s="11"/>
      <c r="F21" s="13"/>
      <c r="G21" s="11"/>
      <c r="H21" s="11"/>
    </row>
    <row r="22" s="3" customFormat="1" ht="12" spans="1:8">
      <c r="A22" s="11"/>
      <c r="B22" s="11"/>
      <c r="C22" s="12"/>
      <c r="D22" s="12"/>
      <c r="E22" s="11"/>
      <c r="F22" s="13"/>
      <c r="G22" s="11"/>
      <c r="H22" s="11"/>
    </row>
    <row r="23" s="3" customFormat="1" ht="12" spans="1:8">
      <c r="A23" s="11"/>
      <c r="B23" s="11"/>
      <c r="C23" s="12"/>
      <c r="D23" s="12"/>
      <c r="E23" s="11"/>
      <c r="F23" s="13"/>
      <c r="G23" s="11"/>
      <c r="H23" s="11"/>
    </row>
    <row r="24" s="3" customFormat="1" ht="12" spans="1:8">
      <c r="A24" s="11"/>
      <c r="B24" s="11"/>
      <c r="C24" s="12"/>
      <c r="D24" s="12"/>
      <c r="E24" s="11"/>
      <c r="F24" s="13"/>
      <c r="G24" s="11"/>
      <c r="H24" s="11"/>
    </row>
    <row r="25" s="3" customFormat="1" ht="12" spans="1:8">
      <c r="A25" s="11"/>
      <c r="B25" s="11"/>
      <c r="C25" s="12"/>
      <c r="D25" s="12"/>
      <c r="E25" s="11"/>
      <c r="F25" s="13"/>
      <c r="G25" s="11"/>
      <c r="H25" s="11"/>
    </row>
    <row r="26" s="3" customFormat="1" ht="12" spans="1:8">
      <c r="A26" s="11"/>
      <c r="B26" s="11"/>
      <c r="C26" s="12"/>
      <c r="D26" s="12"/>
      <c r="E26" s="11"/>
      <c r="F26" s="13"/>
      <c r="G26" s="11"/>
      <c r="H26" s="11"/>
    </row>
    <row r="27" s="3" customFormat="1" ht="12" spans="1:8">
      <c r="A27" s="11"/>
      <c r="B27" s="11"/>
      <c r="C27" s="12"/>
      <c r="D27" s="12"/>
      <c r="E27" s="11"/>
      <c r="F27" s="13"/>
      <c r="G27" s="11"/>
      <c r="H27" s="11"/>
    </row>
    <row r="28" s="3" customFormat="1" ht="12" spans="1:8">
      <c r="A28" s="11"/>
      <c r="B28" s="11"/>
      <c r="C28" s="12"/>
      <c r="D28" s="12"/>
      <c r="E28" s="11"/>
      <c r="F28" s="11"/>
      <c r="G28" s="11"/>
      <c r="H28" s="11"/>
    </row>
    <row r="29" s="3" customFormat="1" ht="12" spans="1:8">
      <c r="A29" s="11"/>
      <c r="B29" s="11"/>
      <c r="C29" s="12"/>
      <c r="D29" s="12"/>
      <c r="E29" s="11"/>
      <c r="F29" s="11"/>
      <c r="G29" s="11"/>
      <c r="H29" s="11"/>
    </row>
    <row r="30" s="3" customFormat="1" ht="12" spans="1:8">
      <c r="A30" s="11"/>
      <c r="B30" s="11"/>
      <c r="C30" s="12"/>
      <c r="D30" s="12"/>
      <c r="E30" s="11"/>
      <c r="F30" s="11"/>
      <c r="G30" s="11"/>
      <c r="H30" s="11"/>
    </row>
    <row r="31" s="3" customFormat="1" ht="12" spans="1:8">
      <c r="A31" s="11"/>
      <c r="B31" s="11"/>
      <c r="C31" s="12"/>
      <c r="D31" s="12"/>
      <c r="E31" s="11"/>
      <c r="F31" s="11"/>
      <c r="G31" s="11"/>
      <c r="H31" s="11"/>
    </row>
    <row r="32" s="3" customFormat="1" ht="12" spans="1:8">
      <c r="A32" s="11"/>
      <c r="B32" s="11"/>
      <c r="C32" s="12"/>
      <c r="D32" s="12"/>
      <c r="E32" s="11"/>
      <c r="F32" s="11"/>
      <c r="G32" s="11"/>
      <c r="H32" s="11"/>
    </row>
    <row r="33" s="3" customFormat="1" ht="12" spans="1:8">
      <c r="A33" s="11"/>
      <c r="B33" s="11"/>
      <c r="C33" s="12"/>
      <c r="D33" s="12"/>
      <c r="E33" s="11"/>
      <c r="F33" s="11"/>
      <c r="G33" s="11"/>
      <c r="H33" s="11"/>
    </row>
    <row r="34" s="3" customFormat="1" ht="12" spans="1:8">
      <c r="A34" s="11"/>
      <c r="B34" s="11"/>
      <c r="C34" s="12"/>
      <c r="D34" s="12"/>
      <c r="E34" s="11"/>
      <c r="F34" s="11"/>
      <c r="G34" s="11"/>
      <c r="H34" s="11"/>
    </row>
    <row r="35" s="3" customFormat="1" ht="12" spans="1:8">
      <c r="A35" s="11"/>
      <c r="B35" s="11"/>
      <c r="C35" s="12"/>
      <c r="D35" s="12"/>
      <c r="E35" s="11"/>
      <c r="F35" s="11"/>
      <c r="G35" s="11"/>
      <c r="H35" s="11"/>
    </row>
    <row r="36" s="3" customFormat="1" ht="12" spans="1:8">
      <c r="A36" s="11"/>
      <c r="B36" s="11"/>
      <c r="C36" s="12"/>
      <c r="D36" s="12"/>
      <c r="E36" s="11"/>
      <c r="F36" s="11"/>
      <c r="G36" s="11"/>
      <c r="H36" s="11"/>
    </row>
    <row r="37" s="3" customFormat="1" ht="12" spans="1:8">
      <c r="A37" s="11"/>
      <c r="B37" s="11"/>
      <c r="C37" s="12"/>
      <c r="D37" s="12"/>
      <c r="E37" s="11"/>
      <c r="F37" s="11"/>
      <c r="G37" s="11"/>
      <c r="H37" s="11"/>
    </row>
    <row r="38" s="3" customFormat="1" ht="12" spans="1:8">
      <c r="A38" s="11"/>
      <c r="B38" s="11"/>
      <c r="C38" s="12"/>
      <c r="D38" s="12"/>
      <c r="E38" s="11"/>
      <c r="F38" s="11"/>
      <c r="G38" s="11"/>
      <c r="H38" s="11"/>
    </row>
    <row r="39" s="3" customFormat="1" ht="12" spans="1:8">
      <c r="A39" s="11"/>
      <c r="B39" s="11"/>
      <c r="C39" s="12"/>
      <c r="D39" s="12"/>
      <c r="E39" s="11"/>
      <c r="F39" s="11"/>
      <c r="G39" s="11"/>
      <c r="H39" s="11"/>
    </row>
    <row r="40" s="3" customFormat="1" ht="12" spans="1:8">
      <c r="A40" s="11"/>
      <c r="B40" s="11"/>
      <c r="C40" s="12"/>
      <c r="D40" s="12"/>
      <c r="E40" s="11"/>
      <c r="F40" s="11"/>
      <c r="G40" s="11"/>
      <c r="H40" s="11"/>
    </row>
    <row r="41" s="3" customFormat="1" ht="12" spans="1:8">
      <c r="A41" s="11"/>
      <c r="B41" s="11"/>
      <c r="C41" s="12"/>
      <c r="D41" s="12"/>
      <c r="E41" s="11"/>
      <c r="F41" s="11"/>
      <c r="G41" s="11"/>
      <c r="H41" s="11"/>
    </row>
    <row r="42" s="3" customFormat="1" ht="12" spans="1:8">
      <c r="A42" s="11"/>
      <c r="B42" s="11"/>
      <c r="C42" s="12"/>
      <c r="D42" s="12"/>
      <c r="E42" s="11"/>
      <c r="F42" s="11"/>
      <c r="G42" s="11"/>
      <c r="H42" s="11"/>
    </row>
    <row r="43" s="3" customFormat="1" ht="12" spans="1:8">
      <c r="A43" s="11"/>
      <c r="B43" s="11"/>
      <c r="C43" s="12"/>
      <c r="D43" s="12"/>
      <c r="E43" s="11"/>
      <c r="F43" s="11"/>
      <c r="G43" s="11"/>
      <c r="H43" s="11"/>
    </row>
    <row r="44" s="3" customFormat="1" ht="12" spans="1:8">
      <c r="A44" s="11"/>
      <c r="B44" s="11"/>
      <c r="C44" s="12"/>
      <c r="D44" s="12"/>
      <c r="E44" s="11"/>
      <c r="F44" s="11"/>
      <c r="G44" s="11"/>
      <c r="H44" s="11"/>
    </row>
    <row r="45" s="3" customFormat="1" ht="12" spans="1:8">
      <c r="A45" s="11"/>
      <c r="B45" s="11"/>
      <c r="C45" s="12"/>
      <c r="D45" s="12"/>
      <c r="E45" s="11"/>
      <c r="F45" s="11"/>
      <c r="G45" s="11"/>
      <c r="H45" s="11"/>
    </row>
    <row r="46" s="3" customFormat="1" ht="12" spans="1:8">
      <c r="A46" s="11"/>
      <c r="B46" s="11"/>
      <c r="C46" s="12"/>
      <c r="D46" s="12"/>
      <c r="E46" s="11"/>
      <c r="F46" s="11"/>
      <c r="G46" s="11"/>
      <c r="H46" s="11"/>
    </row>
    <row r="47" s="3" customFormat="1" ht="12" spans="1:8">
      <c r="A47" s="11"/>
      <c r="B47" s="11"/>
      <c r="C47" s="12"/>
      <c r="D47" s="12"/>
      <c r="E47" s="11"/>
      <c r="F47" s="11"/>
      <c r="G47" s="11"/>
      <c r="H47" s="11"/>
    </row>
    <row r="48" s="3" customFormat="1" ht="12" spans="1:8">
      <c r="A48" s="11"/>
      <c r="B48" s="11"/>
      <c r="C48" s="12"/>
      <c r="D48" s="12"/>
      <c r="E48" s="11"/>
      <c r="F48" s="11"/>
      <c r="G48" s="11"/>
      <c r="H48" s="11"/>
    </row>
    <row r="49" s="3" customFormat="1" ht="12" spans="1:8">
      <c r="A49" s="11"/>
      <c r="B49" s="11"/>
      <c r="C49" s="12"/>
      <c r="D49" s="12"/>
      <c r="E49" s="11"/>
      <c r="F49" s="11"/>
      <c r="G49" s="11"/>
      <c r="H49" s="11"/>
    </row>
    <row r="50" s="3" customFormat="1" ht="12" spans="1:8">
      <c r="A50" s="11"/>
      <c r="B50" s="11"/>
      <c r="C50" s="12"/>
      <c r="D50" s="12"/>
      <c r="E50" s="11"/>
      <c r="F50" s="11"/>
      <c r="G50" s="11"/>
      <c r="H50" s="11"/>
    </row>
    <row r="51" s="3" customFormat="1" ht="12" spans="1:8">
      <c r="A51" s="11"/>
      <c r="B51" s="11"/>
      <c r="C51" s="12"/>
      <c r="D51" s="12"/>
      <c r="E51" s="11"/>
      <c r="F51" s="11"/>
      <c r="G51" s="11"/>
      <c r="H51" s="11"/>
    </row>
    <row r="52" s="3" customFormat="1" ht="12" spans="1:8">
      <c r="A52" s="11"/>
      <c r="B52" s="11"/>
      <c r="C52" s="12"/>
      <c r="D52" s="12"/>
      <c r="E52" s="11"/>
      <c r="F52" s="11"/>
      <c r="G52" s="11"/>
      <c r="H52" s="11"/>
    </row>
    <row r="53" s="3" customFormat="1" ht="12" spans="1:8">
      <c r="A53" s="11"/>
      <c r="B53" s="11"/>
      <c r="C53" s="12"/>
      <c r="D53" s="12"/>
      <c r="E53" s="11"/>
      <c r="F53" s="11"/>
      <c r="G53" s="11"/>
      <c r="H53" s="11"/>
    </row>
    <row r="54" s="3" customFormat="1" ht="12" spans="1:8">
      <c r="A54" s="11"/>
      <c r="B54" s="11"/>
      <c r="C54" s="12"/>
      <c r="D54" s="12"/>
      <c r="E54" s="11"/>
      <c r="F54" s="11"/>
      <c r="G54" s="11"/>
      <c r="H54" s="11"/>
    </row>
    <row r="55" s="3" customFormat="1" ht="12" spans="1:8">
      <c r="A55" s="11"/>
      <c r="B55" s="11"/>
      <c r="C55" s="12"/>
      <c r="D55" s="12"/>
      <c r="E55" s="11"/>
      <c r="F55" s="11"/>
      <c r="G55" s="11"/>
      <c r="H55" s="11"/>
    </row>
    <row r="56" s="3" customFormat="1" ht="12" spans="1:8">
      <c r="A56" s="11"/>
      <c r="B56" s="11"/>
      <c r="C56" s="12"/>
      <c r="D56" s="12"/>
      <c r="E56" s="11"/>
      <c r="F56" s="11"/>
      <c r="G56" s="11"/>
      <c r="H56" s="11"/>
    </row>
    <row r="57" s="3" customFormat="1" ht="12" spans="1:8">
      <c r="A57" s="11"/>
      <c r="B57" s="11"/>
      <c r="C57" s="12"/>
      <c r="D57" s="12"/>
      <c r="E57" s="11"/>
      <c r="F57" s="11"/>
      <c r="G57" s="11"/>
      <c r="H57" s="11"/>
    </row>
  </sheetData>
  <sheetProtection sheet="1" selectLockedCells="1" objects="1" scenarios="1"/>
  <mergeCells count="1">
    <mergeCell ref="A1:E1"/>
  </mergeCells>
  <pageMargins left="0.2" right="0.2" top="0.588888888888889" bottom="0.238888888888889" header="0.309027777777778" footer="0.349305555555556"/>
  <pageSetup paperSize="9" scale="83" orientation="landscape" horizontalDpi="300" verticalDpi="300"/>
  <headerFooter alignWithMargins="0">
    <oddHeader>&amp;C&amp;"ＭＳ Ｐゴシック,太字"&amp;14&amp;A&amp;RPage &amp;P </oddHead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54</vt:i4>
      </vt:variant>
    </vt:vector>
  </HeadingPairs>
  <TitlesOfParts>
    <vt:vector size="54" baseType="lpstr">
      <vt:lpstr>Sheet1</vt:lpstr>
      <vt:lpstr>結合テスト報告書</vt:lpstr>
      <vt:lpstr>共通</vt:lpstr>
      <vt:lpstr>F式基準値マスタ</vt:lpstr>
      <vt:lpstr>３ー１ー１．基準値低(修正前 0000795)</vt:lpstr>
      <vt:lpstr>３ー１ー２．基準値低(修正後 0000795)</vt:lpstr>
      <vt:lpstr>３ー１ー２ー４．異常値区分の確認</vt:lpstr>
      <vt:lpstr>３ー２ー１．基準値低(修正前 0013112)</vt:lpstr>
      <vt:lpstr>３ー２ー２．基準値低(修正後 0013112)</vt:lpstr>
      <vt:lpstr>３ー２ー２ー４．異常値区分の確認</vt:lpstr>
      <vt:lpstr>３ー３ー１．基準値低(修正前 0012151)</vt:lpstr>
      <vt:lpstr>３ー３ー２．基準値低(修正後 0012151)</vt:lpstr>
      <vt:lpstr>３ー３ー２ー４．異常値区分の確認</vt:lpstr>
      <vt:lpstr>４ー１ー１．基準値(修正前 0000795)</vt:lpstr>
      <vt:lpstr>4ー１ー２．基準値(修正後 0000795)</vt:lpstr>
      <vt:lpstr>４ー１ー２ー４．異常値区分の確認</vt:lpstr>
      <vt:lpstr>４ー２ー１．基準値(前 0011593,0013112</vt:lpstr>
      <vt:lpstr>４ー２ー２．基準値(修正後 0011593,0013112</vt:lpstr>
      <vt:lpstr>４ー２ー２ー４．異常値区分の確認</vt:lpstr>
      <vt:lpstr>４ー３ー１．基準値(修正前 0012132)</vt:lpstr>
      <vt:lpstr>４ー３ー２．基準値(修正後 0012132)</vt:lpstr>
      <vt:lpstr>４ー3ー２ー４．異常値区分の確認</vt:lpstr>
      <vt:lpstr>４ー４ー１．基準値(修正前 0012151)</vt:lpstr>
      <vt:lpstr>４ー４ー２．基準値(修正後 0012151)</vt:lpstr>
      <vt:lpstr>４ー４ー２ー４．異常値区分の確認</vt:lpstr>
      <vt:lpstr>５ー１ー１．基準値高(修正前 0000795)</vt:lpstr>
      <vt:lpstr>５ー１ー２．基準値高(修正後 0000795)</vt:lpstr>
      <vt:lpstr>５ー１ー２ー４．異常値区分の確認</vt:lpstr>
      <vt:lpstr>５ー２ー１．基準値高(前 0013112)</vt:lpstr>
      <vt:lpstr>５ー２ー２．基準値高(修正後 0013112)</vt:lpstr>
      <vt:lpstr>５ー２ー２ー４．異常値区分の確認</vt:lpstr>
      <vt:lpstr>５ー３ー１．基準値高(修正前 0012151)</vt:lpstr>
      <vt:lpstr>５ー３ー２．基準値高(修正後 0012151)</vt:lpstr>
      <vt:lpstr>５ー３ー２ー４．異常値区分の確認</vt:lpstr>
      <vt:lpstr>６ー１ー１．計算不可(修正前 0000795)</vt:lpstr>
      <vt:lpstr>６ー１ー２．計算不可(修正後 0000795)</vt:lpstr>
      <vt:lpstr>６ー１ー２ー４．異常値区分の確認</vt:lpstr>
      <vt:lpstr>６ー２ー１．計算不可(修正前 0011593,0013112)</vt:lpstr>
      <vt:lpstr>６ー２ー２．計算不可(修正後 0011593,0013112)</vt:lpstr>
      <vt:lpstr>６ー２ー２ー４．異常値区分の確認</vt:lpstr>
      <vt:lpstr>6ー３ー１．計算不可(修正前 0012132)</vt:lpstr>
      <vt:lpstr>6ー３ー２．計算不可(修正後 0012132)</vt:lpstr>
      <vt:lpstr>６ー３ー２ー４．異常値区分の確認</vt:lpstr>
      <vt:lpstr>６ー４ー１．計算不可(修正前 0012151)</vt:lpstr>
      <vt:lpstr>６ー４ー２．計算不可(修正後 0012151)</vt:lpstr>
      <vt:lpstr>６ー４ー２ー４．異常値区分の確認</vt:lpstr>
      <vt:lpstr>7.新旧比較</vt:lpstr>
      <vt:lpstr>帳票</vt:lpstr>
      <vt:lpstr>データベース</vt:lpstr>
      <vt:lpstr>モジュールＩＦ</vt:lpstr>
      <vt:lpstr>システムＩＦ</vt:lpstr>
      <vt:lpstr>多重処理</vt:lpstr>
      <vt:lpstr>パフォーマンス</vt:lpstr>
      <vt:lpstr>バグ一覧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Hanyu Tatsuya</cp:lastModifiedBy>
  <cp:revision>1</cp:revision>
  <dcterms:created xsi:type="dcterms:W3CDTF">1997-01-08T22:48:00Z</dcterms:created>
  <cp:lastPrinted>2023-02-03T00:41:00Z</cp:lastPrinted>
  <dcterms:modified xsi:type="dcterms:W3CDTF">2023-06-15T00:23:48Z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1041-10.8.0.6184</vt:lpwstr>
  </property>
</Properties>
</file>