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6"/>
  </bookViews>
  <sheets>
    <sheet name="2-019" sheetId="4" r:id="rId1"/>
    <sheet name="2-020" sheetId="5" r:id="rId2"/>
    <sheet name="2-021" sheetId="3" r:id="rId3"/>
    <sheet name="2-022" sheetId="6" r:id="rId4"/>
    <sheet name="2-022附" sheetId="7" r:id="rId5"/>
    <sheet name="2-022附2" sheetId="2" r:id="rId6"/>
    <sheet name="02-23" sheetId="8" r:id="rId7"/>
    <sheet name="02-24" sheetId="9" r:id="rId8"/>
    <sheet name="02-25" sheetId="1" r:id="rId9"/>
    <sheet name="02-26" sheetId="11" r:id="rId10"/>
    <sheet name="02-27" sheetId="10" r:id="rId11"/>
    <sheet name="02-28" sheetId="12" r:id="rId12"/>
    <sheet name="02-29" sheetId="13" r:id="rId13"/>
    <sheet name="02-29附" sheetId="14" r:id="rId14"/>
    <sheet name="02-30" sheetId="15" r:id="rId15"/>
    <sheet name="02-30附" sheetId="16" r:id="rId16"/>
    <sheet name="02-31" sheetId="17" r:id="rId17"/>
  </sheets>
  <externalReferences>
    <externalReference r:id="rId18"/>
  </externalReferences>
  <calcPr calcId="124519"/>
</workbook>
</file>

<file path=xl/calcChain.xml><?xml version="1.0" encoding="utf-8"?>
<calcChain xmlns="http://schemas.openxmlformats.org/spreadsheetml/2006/main">
  <c r="C5" i="17"/>
  <c r="B5"/>
  <c r="D16" i="15"/>
  <c r="C16"/>
  <c r="D13" i="13"/>
  <c r="C13"/>
  <c r="J10" i="12"/>
  <c r="F9"/>
  <c r="J9" s="1"/>
  <c r="F8"/>
  <c r="J8" s="1"/>
  <c r="F7"/>
  <c r="J7" s="1"/>
  <c r="F6"/>
  <c r="J6" s="1"/>
  <c r="F5"/>
  <c r="J5" s="1"/>
  <c r="F4"/>
  <c r="F11" s="1"/>
  <c r="J3"/>
  <c r="I3" i="11"/>
  <c r="H3"/>
  <c r="J2"/>
  <c r="J3" s="1"/>
  <c r="J4" i="12" l="1"/>
  <c r="J11" s="1"/>
  <c r="J5" i="10" l="1"/>
  <c r="I5"/>
  <c r="H5"/>
  <c r="F5"/>
  <c r="E5"/>
  <c r="D5"/>
  <c r="L4"/>
  <c r="N4" s="1"/>
  <c r="K4"/>
  <c r="G4"/>
  <c r="L3"/>
  <c r="N3" s="1"/>
  <c r="N5" s="1"/>
  <c r="K3"/>
  <c r="K5" s="1"/>
  <c r="G3"/>
  <c r="G5" s="1"/>
  <c r="L5" l="1"/>
  <c r="E3" i="1" l="1"/>
  <c r="F3" i="9"/>
  <c r="G3" i="8"/>
  <c r="L15" i="2" l="1"/>
  <c r="L14"/>
  <c r="L13"/>
  <c r="G12"/>
  <c r="L12" s="1"/>
  <c r="G11"/>
  <c r="L11" s="1"/>
  <c r="L10"/>
  <c r="G9"/>
  <c r="L9" s="1"/>
  <c r="L8"/>
  <c r="G8"/>
  <c r="L7"/>
  <c r="L6"/>
  <c r="G6"/>
  <c r="G5"/>
  <c r="L5" s="1"/>
  <c r="L4"/>
  <c r="D17" i="7"/>
  <c r="C17"/>
  <c r="D16"/>
  <c r="D14"/>
  <c r="D13"/>
  <c r="C14"/>
  <c r="AI5" i="6"/>
  <c r="F8" i="7"/>
  <c r="E8"/>
  <c r="D8"/>
  <c r="C8"/>
  <c r="B8"/>
  <c r="G7"/>
  <c r="G6"/>
  <c r="G5"/>
  <c r="C4" i="6"/>
  <c r="AI4" s="1"/>
  <c r="C3"/>
  <c r="AI3" s="1"/>
  <c r="C2"/>
  <c r="AI2" s="1"/>
  <c r="C15" i="3"/>
  <c r="C13"/>
  <c r="C12"/>
  <c r="B15"/>
  <c r="AI7"/>
  <c r="C6"/>
  <c r="AI6" s="1"/>
  <c r="C5"/>
  <c r="AI5" s="1"/>
  <c r="C4"/>
  <c r="AI4" s="1"/>
  <c r="C3"/>
  <c r="AI3" s="1"/>
  <c r="C2"/>
  <c r="AI2" s="1"/>
  <c r="C17" i="5"/>
  <c r="C13"/>
  <c r="C14"/>
  <c r="C15"/>
  <c r="C16"/>
  <c r="C12"/>
  <c r="B17"/>
  <c r="B16"/>
  <c r="B15"/>
  <c r="B12"/>
  <c r="O7"/>
  <c r="F7" i="4"/>
  <c r="G7" s="1"/>
  <c r="G6"/>
  <c r="G8" i="7" l="1"/>
  <c r="E6" i="4" l="1"/>
  <c r="E8" s="1"/>
  <c r="F8" s="1"/>
  <c r="D6"/>
  <c r="B6"/>
  <c r="F5"/>
  <c r="F4"/>
  <c r="F3"/>
  <c r="F6" l="1"/>
  <c r="G8" l="1"/>
</calcChain>
</file>

<file path=xl/sharedStrings.xml><?xml version="1.0" encoding="utf-8"?>
<sst xmlns="http://schemas.openxmlformats.org/spreadsheetml/2006/main" count="2413" uniqueCount="640">
  <si>
    <t>网点名称</t>
  </si>
  <si>
    <t>二级JMS账户系统费用</t>
  </si>
  <si>
    <t>12月份客服补贴</t>
    <phoneticPr fontId="4" type="noConversion"/>
  </si>
  <si>
    <r>
      <t>1</t>
    </r>
    <r>
      <rPr>
        <sz val="11"/>
        <color theme="1"/>
        <rFont val="宋体"/>
        <family val="3"/>
        <charset val="134"/>
        <scheme val="minor"/>
      </rPr>
      <t>月面单返利</t>
    </r>
    <phoneticPr fontId="4" type="noConversion"/>
  </si>
  <si>
    <t>二级开票合计</t>
    <phoneticPr fontId="4" type="noConversion"/>
  </si>
  <si>
    <t>1月揽件不达标及操作不规范扣款</t>
    <phoneticPr fontId="4" type="noConversion"/>
  </si>
  <si>
    <t>1月二级面单返利扣款</t>
    <phoneticPr fontId="4" type="noConversion"/>
  </si>
  <si>
    <t>应付款</t>
    <phoneticPr fontId="4" type="noConversion"/>
  </si>
  <si>
    <t>槐林路</t>
  </si>
  <si>
    <t>金额（元）</t>
  </si>
  <si>
    <t>汽车城</t>
  </si>
  <si>
    <t>亚父路</t>
  </si>
  <si>
    <t>合计</t>
  </si>
  <si>
    <t>总计</t>
  </si>
  <si>
    <t>公司名称</t>
  </si>
  <si>
    <t>合肥速率供应链管理有限公司</t>
  </si>
  <si>
    <t>巢湖集散点</t>
  </si>
  <si>
    <t>合肥巢湖槐林网点</t>
  </si>
  <si>
    <t>合肥巢湖汽车城网点</t>
  </si>
  <si>
    <t>合肥巢湖网点</t>
  </si>
  <si>
    <t>合肥巢湖亚父路网点</t>
  </si>
  <si>
    <t>网点编码</t>
  </si>
  <si>
    <t>属于1月</t>
    <phoneticPr fontId="1" type="noConversion"/>
  </si>
  <si>
    <t>属于2月</t>
    <phoneticPr fontId="1" type="noConversion"/>
  </si>
  <si>
    <t>税前金额</t>
    <phoneticPr fontId="4" type="noConversion"/>
  </si>
  <si>
    <t>操作费</t>
    <phoneticPr fontId="4" type="noConversion"/>
  </si>
  <si>
    <t>结算对象</t>
  </si>
  <si>
    <t>操作不规范反馈奖励</t>
  </si>
  <si>
    <t>代理奖励</t>
  </si>
  <si>
    <t>电子面单折扣</t>
  </si>
  <si>
    <t>派费补贴</t>
  </si>
  <si>
    <t>应付到付手续费</t>
  </si>
  <si>
    <t>应付到付手续费调整</t>
  </si>
  <si>
    <t>应付退件费</t>
  </si>
  <si>
    <t>应付转件费</t>
  </si>
  <si>
    <t>中心应付派费</t>
  </si>
  <si>
    <t>中心应付派费调整</t>
  </si>
  <si>
    <t>仲裁破损/短少返款</t>
  </si>
  <si>
    <t>仲裁遗失返款</t>
  </si>
  <si>
    <t>专职客服补贴</t>
  </si>
  <si>
    <t>0551012</t>
  </si>
  <si>
    <t>4551133</t>
  </si>
  <si>
    <t>4551139</t>
  </si>
  <si>
    <t>4551111</t>
  </si>
  <si>
    <t>4551145</t>
  </si>
  <si>
    <t>主营业务收入</t>
    <phoneticPr fontId="1" type="noConversion"/>
  </si>
  <si>
    <t>派费截留</t>
  </si>
  <si>
    <t>退转件费收入</t>
  </si>
  <si>
    <t>系统派件收入</t>
  </si>
  <si>
    <t>派费截留-12月</t>
    <phoneticPr fontId="1" type="noConversion"/>
  </si>
  <si>
    <t>合计</t>
    <phoneticPr fontId="1" type="noConversion"/>
  </si>
  <si>
    <t>税前金额</t>
    <phoneticPr fontId="1" type="noConversion"/>
  </si>
  <si>
    <t>二级网点-1月</t>
    <phoneticPr fontId="1" type="noConversion"/>
  </si>
  <si>
    <t>平台运营收入</t>
  </si>
  <si>
    <t>基础派费收入</t>
  </si>
  <si>
    <t>操作不规范处罚</t>
  </si>
  <si>
    <t>超时未预约罚款</t>
  </si>
  <si>
    <t>代理罚款</t>
  </si>
  <si>
    <t>第三段码不完整处罚</t>
  </si>
  <si>
    <t>漏扫处罚</t>
  </si>
  <si>
    <t>删除签收记录罚款</t>
  </si>
  <si>
    <t>上传不及时处罚</t>
  </si>
  <si>
    <t>退转件应收操作费</t>
  </si>
  <si>
    <t>退转件应收操作费调整</t>
  </si>
  <si>
    <t>退转件应收中转费</t>
  </si>
  <si>
    <t>退转件应收中转费调整</t>
  </si>
  <si>
    <t>未及时完结工单罚款</t>
  </si>
  <si>
    <t>未准点签收处罚</t>
  </si>
  <si>
    <t>未准点签收处罚调整</t>
  </si>
  <si>
    <t>无效完结工单罚款</t>
  </si>
  <si>
    <t>项目工单二次投诉罚款调整</t>
  </si>
  <si>
    <t>虚假签收罚款</t>
  </si>
  <si>
    <t>应收操作费</t>
  </si>
  <si>
    <t>应收操作费调整</t>
  </si>
  <si>
    <t>应收派件到付</t>
  </si>
  <si>
    <t>应收派件到付调整</t>
  </si>
  <si>
    <t>应收退件费</t>
  </si>
  <si>
    <t>应收退件费调整</t>
  </si>
  <si>
    <t>应收续重派费</t>
  </si>
  <si>
    <t>应收续重派费调整</t>
  </si>
  <si>
    <t>应收中转费</t>
  </si>
  <si>
    <t>应收中转费调整</t>
  </si>
  <si>
    <t>应收转件费</t>
  </si>
  <si>
    <t>支线未打卡处罚</t>
  </si>
  <si>
    <t>中心代建包费</t>
  </si>
  <si>
    <t>仲裁系统使用费</t>
  </si>
  <si>
    <t>仲裁延误罚款</t>
  </si>
  <si>
    <t>仲裁遗失罚款</t>
  </si>
  <si>
    <t>主营业务成本</t>
    <phoneticPr fontId="1" type="noConversion"/>
  </si>
  <si>
    <t>二级网点-1月</t>
    <phoneticPr fontId="1" type="noConversion"/>
  </si>
  <si>
    <t>系统罚款</t>
  </si>
  <si>
    <t>退转件费及操作费</t>
  </si>
  <si>
    <t>合计</t>
    <phoneticPr fontId="1" type="noConversion"/>
  </si>
  <si>
    <t>税前金额</t>
    <phoneticPr fontId="1" type="noConversion"/>
  </si>
  <si>
    <t>1月揽件不达标二级扣款</t>
  </si>
  <si>
    <t>1月二级面单返利扣款</t>
  </si>
  <si>
    <t>二级系统使用费</t>
    <phoneticPr fontId="4" type="noConversion"/>
  </si>
  <si>
    <t>二级网络建设费</t>
    <phoneticPr fontId="4" type="noConversion"/>
  </si>
  <si>
    <t>合计</t>
    <phoneticPr fontId="4" type="noConversion"/>
  </si>
  <si>
    <t>二级扣款收入</t>
  </si>
  <si>
    <t>主营业务收入</t>
    <phoneticPr fontId="4" type="noConversion"/>
  </si>
  <si>
    <t>二级网点-加盟费</t>
    <phoneticPr fontId="1" type="noConversion"/>
  </si>
  <si>
    <t>网络建设费返还收入</t>
    <phoneticPr fontId="1" type="noConversion"/>
  </si>
  <si>
    <t>2021年1月二级网点罚款汇总表</t>
  </si>
  <si>
    <t>交件延误罚款</t>
  </si>
  <si>
    <t>揽件未达标罚款</t>
  </si>
  <si>
    <t>违规操作罚款</t>
  </si>
  <si>
    <t>总罚款</t>
  </si>
  <si>
    <t>考核周期</t>
  </si>
  <si>
    <t>次数</t>
  </si>
  <si>
    <t>揽件指标量</t>
  </si>
  <si>
    <t>实际揽件量</t>
  </si>
  <si>
    <t>备注</t>
  </si>
  <si>
    <t>派送员罚款（元）</t>
  </si>
  <si>
    <t>网点罚款（元）</t>
  </si>
  <si>
    <t>1月第一周（1.1-1.3）</t>
  </si>
  <si>
    <t>/</t>
  </si>
  <si>
    <t>1月第二周（1.4-1.10）</t>
  </si>
  <si>
    <t>1月第三周（1.11-1.17）</t>
  </si>
  <si>
    <t>派件18269</t>
  </si>
  <si>
    <t>派件6532</t>
  </si>
  <si>
    <t>1月第四周（1.18-1.24）</t>
  </si>
  <si>
    <t>/</t>
    <phoneticPr fontId="13" type="noConversion"/>
  </si>
  <si>
    <t>派件19291</t>
  </si>
  <si>
    <t>派件6939</t>
  </si>
  <si>
    <t>1月第五周（1.25-1.31）</t>
  </si>
  <si>
    <t>12月16日跨区揽件罚款</t>
  </si>
  <si>
    <t>派件20498</t>
    <phoneticPr fontId="13" type="noConversion"/>
  </si>
  <si>
    <t>派件7834</t>
    <phoneticPr fontId="13" type="noConversion"/>
  </si>
  <si>
    <t>备注：1.交件延误罚款标准：每天17:30前班车停靠巢湖集散，18:20前完成扫货发车。交件延误罚款每次100元，自1月6日起执行。
2.揽件未达标罚款标准：1月1日-10日:0.1元/票×揽件差额总量，1月11日起:0.1元/票×派件总量。3.万单客诉率、延误派送等考核指标根据省公司月度考核结果执行落实。4.违规操作罚款自1月20日起执行。</t>
  </si>
  <si>
    <t>二级网点-1月</t>
    <phoneticPr fontId="4" type="noConversion"/>
  </si>
  <si>
    <t>提现款</t>
    <phoneticPr fontId="1" type="noConversion"/>
  </si>
  <si>
    <t>2月工资表</t>
    <phoneticPr fontId="4" type="noConversion"/>
  </si>
  <si>
    <t>序号</t>
  </si>
  <si>
    <t>月份</t>
  </si>
  <si>
    <t>姓名</t>
    <phoneticPr fontId="4" type="noConversion"/>
  </si>
  <si>
    <t>工资</t>
  </si>
  <si>
    <t>月度奖励</t>
    <phoneticPr fontId="4" type="noConversion"/>
  </si>
  <si>
    <t>考勤扣除</t>
  </si>
  <si>
    <t>应发合计</t>
  </si>
  <si>
    <t>社保10.5%</t>
  </si>
  <si>
    <t>公积金</t>
  </si>
  <si>
    <t>专项附加扣除合计</t>
  </si>
  <si>
    <t>应税工资</t>
  </si>
  <si>
    <t>累计应税工资</t>
  </si>
  <si>
    <t>个税</t>
  </si>
  <si>
    <t>实发工资</t>
  </si>
  <si>
    <t>12月</t>
  </si>
  <si>
    <t>邢星</t>
    <phoneticPr fontId="4" type="noConversion"/>
  </si>
  <si>
    <t>韩道平</t>
    <phoneticPr fontId="4" type="noConversion"/>
  </si>
  <si>
    <t>科目名称费用明细</t>
  </si>
  <si>
    <t>入账日期</t>
  </si>
  <si>
    <t>摊销时间</t>
  </si>
  <si>
    <t>入账金额</t>
  </si>
  <si>
    <t>已摊销期数</t>
  </si>
  <si>
    <t>上月摊销余值</t>
  </si>
  <si>
    <t>本月摊销额</t>
  </si>
  <si>
    <t>长期待摊费用</t>
  </si>
  <si>
    <t>20201101-20210430房租</t>
    <phoneticPr fontId="4" type="noConversion"/>
  </si>
  <si>
    <t>6个月</t>
    <phoneticPr fontId="4" type="noConversion"/>
  </si>
  <si>
    <t>0</t>
    <phoneticPr fontId="13" type="noConversion"/>
  </si>
  <si>
    <t>小计</t>
  </si>
  <si>
    <t>2月摊销余值</t>
    <phoneticPr fontId="13" type="noConversion"/>
  </si>
  <si>
    <t>12月固定资产折旧表</t>
    <phoneticPr fontId="4" type="noConversion"/>
  </si>
  <si>
    <t>摊销3年，5%余值</t>
  </si>
  <si>
    <t>编号</t>
  </si>
  <si>
    <t>名称</t>
  </si>
  <si>
    <t>数量</t>
  </si>
  <si>
    <t>单位</t>
  </si>
  <si>
    <t>单价</t>
  </si>
  <si>
    <t>总价</t>
  </si>
  <si>
    <t>存放位置</t>
  </si>
  <si>
    <t>入账月份</t>
    <phoneticPr fontId="13" type="noConversion"/>
  </si>
  <si>
    <t>月折旧额</t>
    <phoneticPr fontId="13" type="noConversion"/>
  </si>
  <si>
    <t>无</t>
  </si>
  <si>
    <t>监控设备</t>
  </si>
  <si>
    <t>台</t>
  </si>
  <si>
    <t>速率</t>
  </si>
  <si>
    <t>公司成立前固定资产</t>
  </si>
  <si>
    <t>台式电脑</t>
  </si>
  <si>
    <t>DZ-01</t>
  </si>
  <si>
    <t>9宫格分拣筐</t>
  </si>
  <si>
    <t>未付款，应付肥东公司</t>
  </si>
  <si>
    <t>SB-01</t>
  </si>
  <si>
    <t>平面线</t>
  </si>
  <si>
    <t>SB-02</t>
  </si>
  <si>
    <t>爬坡机</t>
  </si>
  <si>
    <t>SB-03</t>
  </si>
  <si>
    <t>到件狂扫</t>
  </si>
  <si>
    <t>监控设备</t>
    <phoneticPr fontId="13" type="noConversion"/>
  </si>
  <si>
    <t>已付</t>
    <phoneticPr fontId="13" type="noConversion"/>
  </si>
  <si>
    <t>户名：合肥速率供应链管理有限公司  账号：巢湖集散点JMS账号</t>
  </si>
  <si>
    <r>
      <rPr>
        <b/>
        <sz val="10"/>
        <color indexed="8"/>
        <rFont val="宋体"/>
        <family val="3"/>
        <charset val="134"/>
      </rPr>
      <t>日期</t>
    </r>
  </si>
  <si>
    <t>摘要</t>
  </si>
  <si>
    <t>借方</t>
  </si>
  <si>
    <t>贷方</t>
  </si>
  <si>
    <t>退转件应收中转费及调整</t>
    <phoneticPr fontId="4" type="noConversion"/>
  </si>
  <si>
    <t>应付退件费</t>
    <phoneticPr fontId="4" type="noConversion"/>
  </si>
  <si>
    <t>应付转件费</t>
    <phoneticPr fontId="4" type="noConversion"/>
  </si>
  <si>
    <t>预付款流水号</t>
  </si>
  <si>
    <t>运单编号</t>
  </si>
  <si>
    <t>账户ID</t>
  </si>
  <si>
    <t>交易类型</t>
  </si>
  <si>
    <t>结算财务中心</t>
  </si>
  <si>
    <t>所属财务中心</t>
  </si>
  <si>
    <t>所属网点</t>
  </si>
  <si>
    <t>转运中心</t>
  </si>
  <si>
    <t>所属代理</t>
  </si>
  <si>
    <t>网点编号</t>
  </si>
  <si>
    <t>经营模式</t>
  </si>
  <si>
    <t>费用主类型</t>
  </si>
  <si>
    <t>费用子类型</t>
  </si>
  <si>
    <t>发生金额</t>
  </si>
  <si>
    <t>上次余额</t>
  </si>
  <si>
    <t>本次余额</t>
  </si>
  <si>
    <t>账单时间</t>
  </si>
  <si>
    <t>预付款产生时间</t>
  </si>
  <si>
    <t>汇总批次号</t>
  </si>
  <si>
    <t>数据来源</t>
  </si>
  <si>
    <t>操作人</t>
  </si>
  <si>
    <t>22391173966882819702870</t>
  </si>
  <si>
    <t>055101234000020200422</t>
  </si>
  <si>
    <t>加款</t>
  </si>
  <si>
    <t>安徽代理区</t>
  </si>
  <si>
    <t>合肥加盟商四</t>
  </si>
  <si>
    <t>加盟</t>
  </si>
  <si>
    <t>主营收入</t>
  </si>
  <si>
    <t>2021-02-01 04:04:41</t>
  </si>
  <si>
    <t>2021013180215985770</t>
  </si>
  <si>
    <t>系统</t>
  </si>
  <si>
    <t/>
  </si>
  <si>
    <t>22391272419361179503140</t>
  </si>
  <si>
    <t>2021-02-01 04:08:31</t>
  </si>
  <si>
    <t>2021013185215985770</t>
  </si>
  <si>
    <t>22397235338465285105050</t>
  </si>
  <si>
    <t>扣款</t>
  </si>
  <si>
    <t>2021-02-01 08:05:24</t>
  </si>
  <si>
    <t>2021013125817705985</t>
  </si>
  <si>
    <t>22399015960183611023</t>
  </si>
  <si>
    <t>网管类</t>
  </si>
  <si>
    <t>2021-02-01 09:15:59</t>
  </si>
  <si>
    <t>用户</t>
  </si>
  <si>
    <t>张明英</t>
  </si>
  <si>
    <t>总部-巢湖集散点网管部确认：1.19上传不及时处罚（OA流程审批2.1）</t>
  </si>
  <si>
    <t>22399019884374852123</t>
  </si>
  <si>
    <t>2021-02-01 09:16:07</t>
  </si>
  <si>
    <t>总部-巢湖集散点网管部确认：1.20上传不及时处罚（OA流程审批2.1）</t>
  </si>
  <si>
    <t>22399672802031619623</t>
  </si>
  <si>
    <t>2021-02-01 09:42:03</t>
  </si>
  <si>
    <t>总部-巢湖集散点网管部确认：1.22上传不及时处罚（OA流程审批2.1）</t>
  </si>
  <si>
    <t>22406854949942909013</t>
  </si>
  <si>
    <t>JT5023369048800</t>
  </si>
  <si>
    <t>质控类</t>
  </si>
  <si>
    <t>2021-02-01 14:28:40</t>
  </si>
  <si>
    <t>总部-巢湖集散点1.25日操作部确认、操作不规范反馈奖励、一货多单（OA流程审批2.1）</t>
  </si>
  <si>
    <t>22406854949942922713</t>
  </si>
  <si>
    <t>JT5022400165806</t>
  </si>
  <si>
    <t>2021-02-01 14:28:43</t>
  </si>
  <si>
    <t>22427436012536218602870</t>
  </si>
  <si>
    <t>2021-02-02 04:05:51</t>
  </si>
  <si>
    <t>2021020180215985770</t>
  </si>
  <si>
    <t>22427588368951301203140</t>
  </si>
  <si>
    <t>2021-02-02 04:11:37</t>
  </si>
  <si>
    <t>2021020185215985770</t>
  </si>
  <si>
    <t>22433475154306673705050</t>
  </si>
  <si>
    <t>2021-02-02 08:05:27</t>
  </si>
  <si>
    <t>2021020125817705985</t>
  </si>
  <si>
    <t>22463626224863236102870</t>
  </si>
  <si>
    <t>2021-02-03 04:03:58</t>
  </si>
  <si>
    <t>2021020280215985770</t>
  </si>
  <si>
    <t>22463702301149189603140</t>
  </si>
  <si>
    <t>2021-02-03 04:06:40</t>
  </si>
  <si>
    <t>2021020285215985770</t>
  </si>
  <si>
    <t>22469713657333765105050</t>
  </si>
  <si>
    <t>2021-02-03 08:05:31</t>
  </si>
  <si>
    <t>2021020225817705985</t>
  </si>
  <si>
    <t>22471550240294154413</t>
  </si>
  <si>
    <t>JT5022818857569</t>
  </si>
  <si>
    <t>2021-02-03 09:18:31</t>
  </si>
  <si>
    <t>总部-巢湖集散点1.11-1.21日操作部确认、操作不规范反馈奖励、刷单件（OA流程审批2.3）</t>
  </si>
  <si>
    <t>22471550240294155013</t>
  </si>
  <si>
    <t>JT5023070048690</t>
  </si>
  <si>
    <t>22471550240294155113</t>
  </si>
  <si>
    <t>JT5022855551584</t>
  </si>
  <si>
    <t>22471550240294155213</t>
  </si>
  <si>
    <t>JT5022983321517</t>
  </si>
  <si>
    <t>22471569516056594023</t>
  </si>
  <si>
    <t>2021-02-03 09:20:13</t>
  </si>
  <si>
    <t>总部-巢湖集散点网管部确认：1.26上传不及时处罚（OA流程审批2.3）</t>
  </si>
  <si>
    <t>22471545754485979713</t>
  </si>
  <si>
    <t>JT5020850999509</t>
  </si>
  <si>
    <t>2021-02-03 09:20:28</t>
  </si>
  <si>
    <t>22471545754485979813</t>
  </si>
  <si>
    <t>JT5020896556744</t>
  </si>
  <si>
    <t>22471545754485980213</t>
  </si>
  <si>
    <t>JT5021759910505</t>
  </si>
  <si>
    <t>22471545754485980313</t>
  </si>
  <si>
    <t>JT5021014016374</t>
  </si>
  <si>
    <t>22471545754485980413</t>
  </si>
  <si>
    <t>JT5021674605082</t>
  </si>
  <si>
    <t>22471545754485980613</t>
  </si>
  <si>
    <t>JT5021607983520</t>
  </si>
  <si>
    <t>22499891011913324702870</t>
  </si>
  <si>
    <t>2021-02-04 04:04:45</t>
  </si>
  <si>
    <t>2021020380215985770</t>
  </si>
  <si>
    <t>22499986228066718403140</t>
  </si>
  <si>
    <t>2021-02-04 04:08:28</t>
  </si>
  <si>
    <t>2021020385215985770</t>
  </si>
  <si>
    <t>22505952971956641105050</t>
  </si>
  <si>
    <t>2021-02-04 08:05:30</t>
  </si>
  <si>
    <t>2021020325817705985</t>
  </si>
  <si>
    <t>22507127800700532623</t>
  </si>
  <si>
    <t>2021-02-04 08:51:58</t>
  </si>
  <si>
    <t>总部-巢湖集散点网管部确认：1.29上传不及时处罚（OA流程审批2.4）</t>
  </si>
  <si>
    <t>22536099574737717702870</t>
  </si>
  <si>
    <t>2021-02-05 04:03:41</t>
  </si>
  <si>
    <t>2021020480215985770</t>
  </si>
  <si>
    <t>22542191212417849105050</t>
  </si>
  <si>
    <t>2021-02-05 08:05:32</t>
  </si>
  <si>
    <t>2021020425817705985</t>
  </si>
  <si>
    <t>22572362278478235502870</t>
  </si>
  <si>
    <t>2021-02-06 04:04:44</t>
  </si>
  <si>
    <t>2021020580215985770</t>
  </si>
  <si>
    <t>22572477165078532103140</t>
  </si>
  <si>
    <t>2021-02-06 04:09:00</t>
  </si>
  <si>
    <t>2021020585215985770</t>
  </si>
  <si>
    <t>LS21020500167610021</t>
  </si>
  <si>
    <t>JT5020999534459</t>
  </si>
  <si>
    <t>仲裁类</t>
  </si>
  <si>
    <t>2021-02-06 06:10:13</t>
  </si>
  <si>
    <t>总部-巢湖集散点</t>
  </si>
  <si>
    <t>22578430595825668505050</t>
  </si>
  <si>
    <t>2021-02-06 08:05:31</t>
  </si>
  <si>
    <t>2021020525817705985</t>
  </si>
  <si>
    <t>22608567419169591102870</t>
  </si>
  <si>
    <t>2021-02-07 04:03:04</t>
  </si>
  <si>
    <t>2021020680215985770</t>
  </si>
  <si>
    <t>22614668410986911105050</t>
  </si>
  <si>
    <t>2021-02-07 08:05:26</t>
  </si>
  <si>
    <t>2021020625817705985</t>
  </si>
  <si>
    <t>22644845804993334702870</t>
  </si>
  <si>
    <t>2021-02-08 04:04:45</t>
  </si>
  <si>
    <t>2021020780215985770</t>
  </si>
  <si>
    <t>22644950250293254103140</t>
  </si>
  <si>
    <t>2021-02-08 04:08:36</t>
  </si>
  <si>
    <t>2021020785215985770</t>
  </si>
  <si>
    <t>LS21020700184980021</t>
  </si>
  <si>
    <t>JT5021568343471</t>
  </si>
  <si>
    <t>2021-02-08 06:13:12</t>
  </si>
  <si>
    <t>22650907353574608905050</t>
  </si>
  <si>
    <t>2021-02-08 08:05:29</t>
  </si>
  <si>
    <t>2021020725817705985</t>
  </si>
  <si>
    <t>22652154536997711913</t>
  </si>
  <si>
    <t>JT5023968238074</t>
  </si>
  <si>
    <t>2021-02-08 08:55:28</t>
  </si>
  <si>
    <t>总部-巢湖集散点1.22-1.28日操作部确认、操作不规范反馈奖励、刷单件（OA流程审批2.8）</t>
  </si>
  <si>
    <t>22652154536997720813</t>
  </si>
  <si>
    <t>JT5023695324060</t>
  </si>
  <si>
    <t>22652154537417146413</t>
  </si>
  <si>
    <t>JT5024135911574</t>
  </si>
  <si>
    <t>2021-02-08 08:55:32</t>
  </si>
  <si>
    <t>22653149708183150523</t>
  </si>
  <si>
    <t>2021-02-08 09:34:26</t>
  </si>
  <si>
    <t>总部-巢湖集散点网管部确认：2.1漏扫处罚（OA流程审批2.8）</t>
  </si>
  <si>
    <t>22653903930864445123</t>
  </si>
  <si>
    <t>2021-02-08 10:04:23</t>
  </si>
  <si>
    <t>总部-巢湖集散点网管部确认：2.2漏扫处罚（OA流程审批2.8）</t>
  </si>
  <si>
    <t>22681059798181478902870</t>
  </si>
  <si>
    <t>2021-02-09 04:03:46</t>
  </si>
  <si>
    <t>2021020880215985770</t>
  </si>
  <si>
    <t>22681144477404368103140</t>
  </si>
  <si>
    <t>2021-02-09 04:06:56</t>
  </si>
  <si>
    <t>2021020885215985770</t>
  </si>
  <si>
    <t>LS21020800162680021</t>
  </si>
  <si>
    <t>JT5024421126071</t>
  </si>
  <si>
    <t>2021-02-09 06:10:57</t>
  </si>
  <si>
    <t>22687145690086200305050</t>
  </si>
  <si>
    <t>2021-02-09 08:05:24</t>
  </si>
  <si>
    <t>2021020825817705985</t>
  </si>
  <si>
    <t>2268990839717888542</t>
  </si>
  <si>
    <t>客服类</t>
  </si>
  <si>
    <t>2021-02-09 09:54:58</t>
  </si>
  <si>
    <t>陈晓辉</t>
  </si>
  <si>
    <t>扣罚有疑问对接客服王维</t>
  </si>
  <si>
    <t>2268990839717888552</t>
  </si>
  <si>
    <t>22717278373230597602870</t>
  </si>
  <si>
    <t>2021-02-10 04:02:52</t>
  </si>
  <si>
    <t>2021020980215985770</t>
  </si>
  <si>
    <t>22723383582838787105050</t>
  </si>
  <si>
    <t>2021-02-10 08:05:23</t>
  </si>
  <si>
    <t>2021020925817705985</t>
  </si>
  <si>
    <t>22724431514593328613</t>
  </si>
  <si>
    <t>JT5025465318829</t>
  </si>
  <si>
    <t>2021-02-10 08:47:23</t>
  </si>
  <si>
    <t>总部-巢湖集散点2.4日操作部确认、操作不规范反馈奖励、一货多单（OA流程审批2.10）</t>
  </si>
  <si>
    <t>22724497094633090023</t>
  </si>
  <si>
    <t>2021-02-10 08:49:28</t>
  </si>
  <si>
    <t>总部-巢湖集散点网管部确认：2.4上传不及时处罚（OA流程审批2.10）</t>
  </si>
  <si>
    <t>22731962103890357523</t>
  </si>
  <si>
    <t>2021-02-10 13:46:05</t>
  </si>
  <si>
    <t>总部-巢湖集散点网管部确认：2.5上传不及时处罚（OA流程审批2.10）</t>
  </si>
  <si>
    <t>22753504330673772002870</t>
  </si>
  <si>
    <t>2021-02-11 04:02:19</t>
  </si>
  <si>
    <t>2021021080215985770</t>
  </si>
  <si>
    <t>22753547557170792103140</t>
  </si>
  <si>
    <t>2021-02-11 04:03:50</t>
  </si>
  <si>
    <t>2021021085215985770</t>
  </si>
  <si>
    <t>22759622204982480305050</t>
  </si>
  <si>
    <t>2021-02-11 08:05:19</t>
  </si>
  <si>
    <t>2021021025817705985</t>
  </si>
  <si>
    <t>22789721382767822902870</t>
  </si>
  <si>
    <t>2021-02-12 04:01:20</t>
  </si>
  <si>
    <t>2021021180215985770</t>
  </si>
  <si>
    <t>22789741887461785803140</t>
  </si>
  <si>
    <t>2021-02-12 04:02:02</t>
  </si>
  <si>
    <t>2021021185215985770</t>
  </si>
  <si>
    <t>22795859775613343705050</t>
  </si>
  <si>
    <t>2021-02-12 08:05:10</t>
  </si>
  <si>
    <t>2021021125817705985</t>
  </si>
  <si>
    <t>22825965965438568302870</t>
  </si>
  <si>
    <t>2021-02-13 04:01:34</t>
  </si>
  <si>
    <t>2021021280215985770</t>
  </si>
  <si>
    <t>22832098102896238005050</t>
  </si>
  <si>
    <t>2021-02-13 08:05:08</t>
  </si>
  <si>
    <t>2021021225817705985</t>
  </si>
  <si>
    <t>22862192936224768902870</t>
  </si>
  <si>
    <t>2021-02-14 04:01:05</t>
  </si>
  <si>
    <t>2021021380215985770</t>
  </si>
  <si>
    <t>22868337055972150105050</t>
  </si>
  <si>
    <t>2021-02-14 08:05:13</t>
  </si>
  <si>
    <t>2021021325817705985</t>
  </si>
  <si>
    <t>22898438975574016902870</t>
  </si>
  <si>
    <t>2021-02-15 04:01:24</t>
  </si>
  <si>
    <t>2021021480215985770</t>
  </si>
  <si>
    <t>22904575753191429505050</t>
  </si>
  <si>
    <t>2021-02-15 08:05:09</t>
  </si>
  <si>
    <t>2021021425817705985</t>
  </si>
  <si>
    <t>22934680672561567302870</t>
  </si>
  <si>
    <t>2021-02-16 04:01:38</t>
  </si>
  <si>
    <t>2021021580215985770</t>
  </si>
  <si>
    <t>22934698089408925403140</t>
  </si>
  <si>
    <t>2021-02-16 04:02:09</t>
  </si>
  <si>
    <t>2021021585215985770</t>
  </si>
  <si>
    <t>22940814647546277205050</t>
  </si>
  <si>
    <t>2021-02-16 08:05:13</t>
  </si>
  <si>
    <t>2021021525817705985</t>
  </si>
  <si>
    <t>22970910765167415202870</t>
  </si>
  <si>
    <t>2021-02-17 04:01:11</t>
  </si>
  <si>
    <t>2021021680215985770</t>
  </si>
  <si>
    <t>22970936227948135603140</t>
  </si>
  <si>
    <t>2021-02-17 04:02:06</t>
  </si>
  <si>
    <t>2021021685215985770</t>
  </si>
  <si>
    <t>22977053381677065405050</t>
  </si>
  <si>
    <t>2021-02-17 08:05:13</t>
  </si>
  <si>
    <t>2021021625817705985</t>
  </si>
  <si>
    <t>23007161514302672602870</t>
  </si>
  <si>
    <t>2021-02-18 04:01:46</t>
  </si>
  <si>
    <t>2021021780215985770</t>
  </si>
  <si>
    <t>23013292294066592905050</t>
  </si>
  <si>
    <t>2021-02-18 08:05:11</t>
  </si>
  <si>
    <t>2021021725817705985</t>
  </si>
  <si>
    <t>23043405132280629302870</t>
  </si>
  <si>
    <t>2021-02-19 04:01:51</t>
  </si>
  <si>
    <t>2021021880215985770</t>
  </si>
  <si>
    <t>23049531909421064105050</t>
  </si>
  <si>
    <t>2021-02-19 08:05:13</t>
  </si>
  <si>
    <t>2021021825817705985</t>
  </si>
  <si>
    <t>23050396316047796523</t>
  </si>
  <si>
    <t>2021-02-19 08:39:31</t>
  </si>
  <si>
    <t>总部-巢湖集散点网管部确认：2.7上传不及时处罚（OA流程审批2.19）</t>
  </si>
  <si>
    <t>23053116025235051423</t>
  </si>
  <si>
    <t>2021-02-19 10:27:48</t>
  </si>
  <si>
    <t>总部-巢湖集散点网管部确认：2月8日支线未打卡处罚（OA流程审批2.19）</t>
  </si>
  <si>
    <t>23079662457666361202870</t>
  </si>
  <si>
    <t>2021-02-20 04:02:40</t>
  </si>
  <si>
    <t>2021021980215985770</t>
  </si>
  <si>
    <t>23079709458198118703140</t>
  </si>
  <si>
    <t>2021-02-20 04:04:26</t>
  </si>
  <si>
    <t>2021021985215985770</t>
  </si>
  <si>
    <t>23085770665361413205050</t>
  </si>
  <si>
    <t>2021-02-20 08:05:18</t>
  </si>
  <si>
    <t>2021021925817705985</t>
  </si>
  <si>
    <t>23086865108592236523</t>
  </si>
  <si>
    <t>2021-02-20 08:48:41</t>
  </si>
  <si>
    <t>总部-巢湖集散点网管部确认：2.11漏扫处罚（OA流程审批2.20）</t>
  </si>
  <si>
    <t>23115882278840731802870</t>
  </si>
  <si>
    <t>2021-02-21 04:02:01</t>
  </si>
  <si>
    <t>2021022080215985770</t>
  </si>
  <si>
    <t>23115949360022329103140</t>
  </si>
  <si>
    <t>2021-02-21 04:04:29</t>
  </si>
  <si>
    <t>2021022085215985770</t>
  </si>
  <si>
    <t>23122010276943057305050</t>
  </si>
  <si>
    <t>2021-02-21 08:05:21</t>
  </si>
  <si>
    <t>2021022025817705985</t>
  </si>
  <si>
    <t>23152135657383528002870</t>
  </si>
  <si>
    <t>2021-02-22 04:02:29</t>
  </si>
  <si>
    <t>2021022180215985770</t>
  </si>
  <si>
    <t>23152204759380789803140</t>
  </si>
  <si>
    <t>2021-02-22 04:05:06</t>
  </si>
  <si>
    <t>2021022185215985770</t>
  </si>
  <si>
    <t>23158249716554963205050</t>
  </si>
  <si>
    <t>2021-02-22 08:05:23</t>
  </si>
  <si>
    <t>2021022125817705985</t>
  </si>
  <si>
    <t>23159631635703827523</t>
  </si>
  <si>
    <t>2021-02-22 09:00:09</t>
  </si>
  <si>
    <t>总部-巢湖集散点网管部确认：2.12漏扫处罚（OA流程审批2.22）</t>
  </si>
  <si>
    <t>23188374941389212602870</t>
  </si>
  <si>
    <t>2021-02-23 04:02:35</t>
  </si>
  <si>
    <t>2021022280215985770</t>
  </si>
  <si>
    <t>23188445932920424203140</t>
  </si>
  <si>
    <t>2021-02-23 04:05:16</t>
  </si>
  <si>
    <t>2021022285215985770</t>
  </si>
  <si>
    <t>23194489130164635905050</t>
  </si>
  <si>
    <t>合肥转运中心</t>
  </si>
  <si>
    <t>2021-02-23 08:05:28</t>
  </si>
  <si>
    <t>2021022225817717705985</t>
  </si>
  <si>
    <t>23224691118309789702870</t>
  </si>
  <si>
    <t>2021-02-24 04:05:51</t>
  </si>
  <si>
    <t>2021022380215985770</t>
  </si>
  <si>
    <t>23224844167623889203140</t>
  </si>
  <si>
    <t>2021-02-24 04:11:44</t>
  </si>
  <si>
    <t>2021022385215985770</t>
  </si>
  <si>
    <t>23230727711201696705050</t>
  </si>
  <si>
    <t>2021-02-24 08:05:26</t>
  </si>
  <si>
    <t>2021022325817717705985</t>
  </si>
  <si>
    <t>23260873074987008302870</t>
  </si>
  <si>
    <t>2021-02-25 04:03:21</t>
  </si>
  <si>
    <t>2021022480215985770</t>
  </si>
  <si>
    <t>23260945304257335303140</t>
  </si>
  <si>
    <t>2021-02-25 04:06:11</t>
  </si>
  <si>
    <t>2021022485215985770</t>
  </si>
  <si>
    <t>23266966276303264605050</t>
  </si>
  <si>
    <t>2021-02-25 08:05:25</t>
  </si>
  <si>
    <t>2021022425817717705985</t>
  </si>
  <si>
    <t>23266966282594719405040</t>
  </si>
  <si>
    <t>2021-02-25 08:05:27</t>
  </si>
  <si>
    <t>2021022425827717705985</t>
  </si>
  <si>
    <t>23297148120465409402870</t>
  </si>
  <si>
    <t>2021-02-26 04:04:51</t>
  </si>
  <si>
    <t>2021022580215985770</t>
  </si>
  <si>
    <t>23297275199068575603140</t>
  </si>
  <si>
    <t>2021-02-26 04:09:49</t>
  </si>
  <si>
    <t>2021022585215985770</t>
  </si>
  <si>
    <t>23303205912628436205050</t>
  </si>
  <si>
    <t>2021-02-26 08:05:39</t>
  </si>
  <si>
    <t>2021022525817717705985</t>
  </si>
  <si>
    <t>23333338855401883902870</t>
  </si>
  <si>
    <t>2021-02-27 04:03:07</t>
  </si>
  <si>
    <t>2021022680215985770</t>
  </si>
  <si>
    <t>23333411332975007803140</t>
  </si>
  <si>
    <t>2021-02-27 04:05:51</t>
  </si>
  <si>
    <t>2021022685215985770</t>
  </si>
  <si>
    <t>23339444262562211805050</t>
  </si>
  <si>
    <t>2021-02-27 08:05:33</t>
  </si>
  <si>
    <t>2021022625817717705985</t>
  </si>
  <si>
    <t>23369605799163086102870</t>
  </si>
  <si>
    <t>2021-02-28 04:04:14</t>
  </si>
  <si>
    <t>2021022780215985770</t>
  </si>
  <si>
    <t>23369678657159581403140</t>
  </si>
  <si>
    <t>2021-02-28 04:06:56</t>
  </si>
  <si>
    <t>2021022785215985770</t>
  </si>
  <si>
    <t>23375683502526875805050</t>
  </si>
  <si>
    <t>2021-02-28 08:05:27</t>
  </si>
  <si>
    <t>2021022725817717705985</t>
  </si>
  <si>
    <t>户名：合肥速率供应链管理有限公司  账号：合肥巢湖网点JMS账号</t>
  </si>
  <si>
    <t>电子面单折扣（1.25-1.31）</t>
  </si>
  <si>
    <t>春节不打烊派费</t>
  </si>
  <si>
    <t>1月面单政策余款</t>
  </si>
  <si>
    <t>1月份C组加盟商质量考核排名第3奖励</t>
  </si>
  <si>
    <t>电子面单折扣2.8-2.21</t>
  </si>
  <si>
    <t>电子面单折扣2.22-2.24</t>
  </si>
  <si>
    <t>提现</t>
  </si>
  <si>
    <t>电子面单折扣2.1-2.7</t>
  </si>
  <si>
    <t>仲裁延误罚款</t>
    <phoneticPr fontId="4" type="noConversion"/>
  </si>
  <si>
    <t>1月出港支线任务单晚点罚款</t>
    <phoneticPr fontId="4" type="noConversion"/>
  </si>
  <si>
    <t>中心应收装卸费</t>
  </si>
  <si>
    <t>中心应付派费</t>
    <phoneticPr fontId="4" type="noConversion"/>
  </si>
  <si>
    <t>合计</t>
    <phoneticPr fontId="4" type="noConversion"/>
  </si>
  <si>
    <t>22423784125995878000600</t>
  </si>
  <si>
    <t>455111134000020200206</t>
  </si>
  <si>
    <t>2021-02-02 00:15:00</t>
  </si>
  <si>
    <t>2021020122052829770</t>
  </si>
  <si>
    <t>2243521086971044311</t>
  </si>
  <si>
    <t>贴补类</t>
  </si>
  <si>
    <t>2021-02-02 09:14:11</t>
  </si>
  <si>
    <t>1月份网点政策按周返面单费（1.25-1.31），对接人市场部谭继伟</t>
  </si>
  <si>
    <t>22460024078573187400600</t>
  </si>
  <si>
    <t>2021-02-03 00:15:00</t>
  </si>
  <si>
    <t>2021020222052829770</t>
  </si>
  <si>
    <t>22534327787902418400600</t>
  </si>
  <si>
    <t>2021-02-05 02:30:00</t>
  </si>
  <si>
    <t>2021020422052829770</t>
  </si>
  <si>
    <t>22570516927743678300600</t>
  </si>
  <si>
    <t>2021-02-06 02:30:00</t>
  </si>
  <si>
    <t>2021020522052829770</t>
  </si>
  <si>
    <t>22606671233891295700600</t>
  </si>
  <si>
    <t>2021-02-07 02:30:00</t>
  </si>
  <si>
    <t>2021020622052829770</t>
  </si>
  <si>
    <t>22642765254467365100600</t>
  </si>
  <si>
    <t>2021-02-08 02:30:00</t>
  </si>
  <si>
    <t>2021020722052829770</t>
  </si>
  <si>
    <t>2265928424646249662</t>
  </si>
  <si>
    <t>2021-02-08 13:38:07</t>
  </si>
  <si>
    <t>安徽代理区1月网点装卸费用，对接人营运部蒋成越</t>
  </si>
  <si>
    <t>2266093734288425852</t>
  </si>
  <si>
    <t>JT5018895622934</t>
  </si>
  <si>
    <t>2021-02-08 14:43:45</t>
  </si>
  <si>
    <t>1月延误派送，对接人质控汪鸿飞</t>
  </si>
  <si>
    <t>2266093734288427432</t>
  </si>
  <si>
    <t>JT9000314299633</t>
  </si>
  <si>
    <t>2021-02-08 14:43:46</t>
  </si>
  <si>
    <t>2266093734414254802</t>
  </si>
  <si>
    <t>激励政策奖罚</t>
  </si>
  <si>
    <t>2021-02-08 14:43:51</t>
  </si>
  <si>
    <t>1月出港支线任务单晚点，对接人质控汪鸿飞</t>
    <phoneticPr fontId="4" type="noConversion"/>
  </si>
  <si>
    <t>2327630527290409481</t>
  </si>
  <si>
    <t>2021-02-25 14:16:16</t>
  </si>
  <si>
    <t>2月春节不打烊派费补贴，对接人市场部谭继伟</t>
  </si>
  <si>
    <t>2327630527332352591</t>
  </si>
  <si>
    <t>2021-02-25 14:16:17</t>
  </si>
  <si>
    <t>1月面单政策剩余部分返还，对接人市场部谭继伟</t>
  </si>
  <si>
    <t>2327630527332352621</t>
  </si>
  <si>
    <t>1月份派费截留，对接人市场部谭继伟</t>
  </si>
  <si>
    <t>2327630527416238081</t>
  </si>
  <si>
    <t>1月份C组加盟商质量考核排名第3奖励，对接人质控汪鸿飞</t>
    <phoneticPr fontId="4" type="noConversion"/>
  </si>
  <si>
    <t>2327630527416238091</t>
  </si>
  <si>
    <t>2月份网点政策按周返面单费（2.8-2.21），对接人市场部谭继伟</t>
  </si>
  <si>
    <t>2327630527416238131</t>
  </si>
  <si>
    <t>2月份网点政策按周返面单费（2.22-2.24），对接人市场部谭继伟</t>
  </si>
  <si>
    <t>1614238918494117</t>
  </si>
  <si>
    <t>2021-02-25 15:43:09</t>
  </si>
  <si>
    <t>日常经营用款及二级网点政策返款</t>
  </si>
  <si>
    <t>2335093880803860651</t>
  </si>
  <si>
    <t>2021-02-27 15:41:57</t>
  </si>
  <si>
    <t>2月份网点政策按周返面单费（2.1-2.7），对接人市场部谭继伟</t>
  </si>
  <si>
    <t>营业外支出</t>
    <phoneticPr fontId="4" type="noConversion"/>
  </si>
  <si>
    <t>肥东操作费</t>
    <phoneticPr fontId="4" type="noConversion"/>
  </si>
  <si>
    <t>备注</t>
    <phoneticPr fontId="4" type="noConversion"/>
  </si>
  <si>
    <t>总部操作费少打3元钱</t>
    <phoneticPr fontId="4" type="noConversion"/>
  </si>
  <si>
    <t>主营业务成本-二级网点</t>
    <phoneticPr fontId="4" type="noConversion"/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</si>
</sst>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_);[Red]\(0\)"/>
    <numFmt numFmtId="177" formatCode="#,##0.00_ "/>
    <numFmt numFmtId="178" formatCode="0.00_ ;[Red]\-0.00\ "/>
    <numFmt numFmtId="179" formatCode="m&quot;月&quot;d&quot;日&quot;;@"/>
    <numFmt numFmtId="180" formatCode="&quot;US$&quot;#,##0_);\(&quot;US$&quot;#,##0\)"/>
  </numFmts>
  <fonts count="3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20"/>
      <name val="黑体"/>
      <family val="3"/>
      <charset val="134"/>
    </font>
    <font>
      <sz val="12"/>
      <name val="方正小标宋_GBK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1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name val="Times New Roman"/>
      <family val="1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4BACC6"/>
      </left>
      <right style="thin">
        <color rgb="FF4BACC6"/>
      </right>
      <top/>
      <bottom style="thin">
        <color rgb="FF4BACC6"/>
      </bottom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0" borderId="0"/>
    <xf numFmtId="43" fontId="3" fillId="0" borderId="0" applyFont="0" applyFill="0" applyBorder="0" applyAlignment="0" applyProtection="0">
      <alignment vertical="center"/>
    </xf>
    <xf numFmtId="176" fontId="3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0" fillId="0" borderId="0"/>
  </cellStyleXfs>
  <cellXfs count="155">
    <xf numFmtId="0" fontId="0" fillId="0" borderId="0" xfId="0">
      <alignment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 wrapText="1"/>
    </xf>
    <xf numFmtId="43" fontId="3" fillId="0" borderId="1" xfId="3" applyFont="1" applyBorder="1" applyAlignment="1">
      <alignment horizontal="center" vertical="center"/>
    </xf>
    <xf numFmtId="43" fontId="3" fillId="0" borderId="1" xfId="3" applyFont="1" applyBorder="1" applyAlignment="1">
      <alignment horizontal="center" vertical="center" wrapText="1"/>
    </xf>
    <xf numFmtId="0" fontId="3" fillId="0" borderId="0" xfId="2" applyAlignment="1">
      <alignment horizontal="center" vertical="center"/>
    </xf>
    <xf numFmtId="43" fontId="0" fillId="0" borderId="1" xfId="3" applyFont="1" applyBorder="1" applyAlignment="1">
      <alignment horizontal="center" vertical="center"/>
    </xf>
    <xf numFmtId="43" fontId="0" fillId="2" borderId="1" xfId="3" applyFont="1" applyFill="1" applyBorder="1" applyAlignment="1">
      <alignment horizontal="center" vertical="center"/>
    </xf>
    <xf numFmtId="0" fontId="3" fillId="0" borderId="0" xfId="2"/>
    <xf numFmtId="43" fontId="0" fillId="0" borderId="0" xfId="3" applyFont="1" applyAlignment="1"/>
    <xf numFmtId="0" fontId="5" fillId="3" borderId="1" xfId="0" applyFont="1" applyFill="1" applyBorder="1" applyAlignment="1">
      <alignment horizontal="center" vertical="center" wrapText="1"/>
    </xf>
    <xf numFmtId="43" fontId="5" fillId="3" borderId="1" xfId="3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43" fontId="7" fillId="2" borderId="1" xfId="3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3" fontId="0" fillId="0" borderId="0" xfId="0" applyNumberFormat="1">
      <alignment vertical="center"/>
    </xf>
    <xf numFmtId="43" fontId="5" fillId="3" borderId="1" xfId="1" applyFont="1" applyFill="1" applyBorder="1" applyAlignment="1">
      <alignment horizontal="center" vertical="center" wrapText="1"/>
    </xf>
    <xf numFmtId="43" fontId="7" fillId="2" borderId="1" xfId="1" applyFont="1" applyFill="1" applyBorder="1" applyAlignment="1">
      <alignment vertical="center"/>
    </xf>
    <xf numFmtId="43" fontId="0" fillId="0" borderId="0" xfId="1" applyFont="1">
      <alignment vertical="center"/>
    </xf>
    <xf numFmtId="0" fontId="0" fillId="0" borderId="1" xfId="0" applyBorder="1">
      <alignment vertical="center"/>
    </xf>
    <xf numFmtId="43" fontId="0" fillId="0" borderId="1" xfId="1" applyFont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43" fontId="7" fillId="2" borderId="2" xfId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43" fontId="7" fillId="2" borderId="1" xfId="3" applyFont="1" applyFill="1" applyBorder="1" applyAlignment="1">
      <alignment horizontal="center" vertical="center"/>
    </xf>
    <xf numFmtId="57" fontId="10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57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3" fillId="0" borderId="0" xfId="1" applyFont="1" applyAlignment="1"/>
    <xf numFmtId="0" fontId="14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3" fontId="0" fillId="2" borderId="8" xfId="3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43" fontId="3" fillId="2" borderId="1" xfId="3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43" fontId="16" fillId="2" borderId="12" xfId="3" applyFont="1" applyFill="1" applyBorder="1" applyAlignment="1">
      <alignment horizontal="center" vertical="center"/>
    </xf>
    <xf numFmtId="43" fontId="16" fillId="2" borderId="13" xfId="3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3" fontId="17" fillId="0" borderId="1" xfId="1" applyFont="1" applyBorder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right" vertical="center"/>
    </xf>
    <xf numFmtId="49" fontId="12" fillId="0" borderId="1" xfId="1" applyNumberFormat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1" applyNumberFormat="1" applyFont="1" applyBorder="1" applyAlignment="1">
      <alignment horizontal="center" vertical="center"/>
    </xf>
    <xf numFmtId="43" fontId="17" fillId="0" borderId="1" xfId="1" applyFont="1" applyBorder="1">
      <alignment vertical="center"/>
    </xf>
    <xf numFmtId="49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18" fillId="2" borderId="0" xfId="5" applyFont="1" applyFill="1" applyBorder="1" applyAlignment="1">
      <alignment horizontal="center" vertical="center"/>
    </xf>
    <xf numFmtId="0" fontId="18" fillId="2" borderId="0" xfId="5" applyFont="1" applyFill="1" applyBorder="1" applyAlignment="1">
      <alignment horizontal="center" vertical="center"/>
    </xf>
    <xf numFmtId="0" fontId="19" fillId="2" borderId="0" xfId="5" applyFont="1" applyFill="1">
      <alignment vertical="center"/>
    </xf>
    <xf numFmtId="0" fontId="20" fillId="9" borderId="4" xfId="5" applyFont="1" applyFill="1" applyBorder="1" applyAlignment="1">
      <alignment horizontal="center" vertical="center"/>
    </xf>
    <xf numFmtId="0" fontId="21" fillId="9" borderId="5" xfId="5" applyFont="1" applyFill="1" applyBorder="1" applyAlignment="1">
      <alignment horizontal="center" vertical="center"/>
    </xf>
    <xf numFmtId="177" fontId="21" fillId="9" borderId="5" xfId="5" applyNumberFormat="1" applyFont="1" applyFill="1" applyBorder="1" applyAlignment="1">
      <alignment horizontal="center" vertical="center"/>
    </xf>
    <xf numFmtId="178" fontId="21" fillId="9" borderId="5" xfId="5" applyNumberFormat="1" applyFont="1" applyFill="1" applyBorder="1" applyAlignment="1">
      <alignment horizontal="center" vertical="center"/>
    </xf>
    <xf numFmtId="0" fontId="21" fillId="9" borderId="5" xfId="5" applyFont="1" applyFill="1" applyBorder="1" applyAlignment="1">
      <alignment horizontal="center" vertical="center" wrapText="1"/>
    </xf>
    <xf numFmtId="0" fontId="21" fillId="9" borderId="14" xfId="5" applyFont="1" applyFill="1" applyBorder="1" applyAlignment="1">
      <alignment horizontal="center" vertical="center"/>
    </xf>
    <xf numFmtId="0" fontId="21" fillId="9" borderId="6" xfId="5" applyFont="1" applyFill="1" applyBorder="1" applyAlignment="1">
      <alignment horizontal="center" vertical="center" wrapText="1"/>
    </xf>
    <xf numFmtId="0" fontId="22" fillId="2" borderId="7" xfId="5" applyFont="1" applyFill="1" applyBorder="1" applyAlignment="1">
      <alignment horizontal="center" vertical="center"/>
    </xf>
    <xf numFmtId="0" fontId="23" fillId="2" borderId="1" xfId="5" applyFont="1" applyFill="1" applyBorder="1" applyAlignment="1">
      <alignment horizontal="center" vertical="center"/>
    </xf>
    <xf numFmtId="0" fontId="24" fillId="2" borderId="1" xfId="5" applyFont="1" applyFill="1" applyBorder="1" applyAlignment="1">
      <alignment horizontal="center" vertical="center"/>
    </xf>
    <xf numFmtId="0" fontId="22" fillId="2" borderId="1" xfId="5" applyFont="1" applyFill="1" applyBorder="1" applyAlignment="1">
      <alignment horizontal="center" vertical="center" wrapText="1"/>
    </xf>
    <xf numFmtId="177" fontId="24" fillId="2" borderId="1" xfId="5" applyNumberFormat="1" applyFont="1" applyFill="1" applyBorder="1" applyAlignment="1">
      <alignment vertical="center"/>
    </xf>
    <xf numFmtId="178" fontId="24" fillId="2" borderId="1" xfId="5" applyNumberFormat="1" applyFont="1" applyFill="1" applyBorder="1" applyAlignment="1">
      <alignment vertical="center"/>
    </xf>
    <xf numFmtId="0" fontId="19" fillId="2" borderId="1" xfId="5" applyFont="1" applyFill="1" applyBorder="1" applyAlignment="1">
      <alignment horizontal="center" vertical="center"/>
    </xf>
    <xf numFmtId="0" fontId="19" fillId="2" borderId="1" xfId="5" applyFont="1" applyFill="1" applyBorder="1">
      <alignment vertical="center"/>
    </xf>
    <xf numFmtId="57" fontId="19" fillId="2" borderId="15" xfId="5" applyNumberFormat="1" applyFont="1" applyFill="1" applyBorder="1">
      <alignment vertical="center"/>
    </xf>
    <xf numFmtId="0" fontId="19" fillId="2" borderId="8" xfId="5" applyFont="1" applyFill="1" applyBorder="1" applyAlignment="1">
      <alignment horizontal="center" vertical="center"/>
    </xf>
    <xf numFmtId="0" fontId="25" fillId="2" borderId="7" xfId="5" applyFont="1" applyFill="1" applyBorder="1" applyAlignment="1">
      <alignment horizontal="center" vertical="center"/>
    </xf>
    <xf numFmtId="0" fontId="19" fillId="2" borderId="1" xfId="5" applyFont="1" applyFill="1" applyBorder="1" applyAlignment="1">
      <alignment horizontal="center" vertical="center" wrapText="1"/>
    </xf>
    <xf numFmtId="0" fontId="23" fillId="2" borderId="7" xfId="5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 wrapText="1"/>
    </xf>
    <xf numFmtId="0" fontId="24" fillId="2" borderId="16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177" fontId="24" fillId="2" borderId="16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vertical="center"/>
    </xf>
    <xf numFmtId="57" fontId="19" fillId="2" borderId="17" xfId="0" applyNumberFormat="1" applyFont="1" applyFill="1" applyBorder="1" applyAlignment="1">
      <alignment vertical="center"/>
    </xf>
    <xf numFmtId="0" fontId="19" fillId="2" borderId="8" xfId="0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26" fillId="2" borderId="18" xfId="5" applyFont="1" applyFill="1" applyBorder="1" applyAlignment="1">
      <alignment horizontal="center" vertical="center"/>
    </xf>
    <xf numFmtId="0" fontId="26" fillId="2" borderId="12" xfId="5" applyFont="1" applyFill="1" applyBorder="1" applyAlignment="1">
      <alignment horizontal="center" vertical="center"/>
    </xf>
    <xf numFmtId="177" fontId="24" fillId="2" borderId="12" xfId="5" applyNumberFormat="1" applyFont="1" applyFill="1" applyBorder="1" applyAlignment="1">
      <alignment vertical="center"/>
    </xf>
    <xf numFmtId="177" fontId="27" fillId="2" borderId="12" xfId="5" applyNumberFormat="1" applyFont="1" applyFill="1" applyBorder="1" applyAlignment="1">
      <alignment vertical="center"/>
    </xf>
    <xf numFmtId="0" fontId="19" fillId="2" borderId="12" xfId="5" applyFont="1" applyFill="1" applyBorder="1" applyAlignment="1">
      <alignment horizontal="center" vertical="center"/>
    </xf>
    <xf numFmtId="0" fontId="19" fillId="2" borderId="12" xfId="5" applyFont="1" applyFill="1" applyBorder="1">
      <alignment vertical="center"/>
    </xf>
    <xf numFmtId="0" fontId="19" fillId="2" borderId="19" xfId="5" applyFont="1" applyFill="1" applyBorder="1">
      <alignment vertical="center"/>
    </xf>
    <xf numFmtId="0" fontId="19" fillId="2" borderId="13" xfId="5" applyFont="1" applyFill="1" applyBorder="1" applyAlignment="1">
      <alignment horizontal="center" vertical="center"/>
    </xf>
    <xf numFmtId="0" fontId="19" fillId="2" borderId="0" xfId="5" applyFont="1" applyFill="1" applyAlignment="1">
      <alignment horizontal="center" vertical="center"/>
    </xf>
    <xf numFmtId="177" fontId="19" fillId="2" borderId="0" xfId="5" applyNumberFormat="1" applyFont="1" applyFill="1">
      <alignment vertical="center"/>
    </xf>
    <xf numFmtId="43" fontId="12" fillId="2" borderId="0" xfId="6" applyFont="1" applyFill="1" applyAlignment="1">
      <alignment vertical="center"/>
    </xf>
    <xf numFmtId="179" fontId="31" fillId="2" borderId="1" xfId="7" applyNumberFormat="1" applyFont="1" applyFill="1" applyBorder="1" applyAlignment="1">
      <alignment horizontal="center" vertical="center" wrapText="1"/>
    </xf>
    <xf numFmtId="180" fontId="31" fillId="2" borderId="1" xfId="7" applyNumberFormat="1" applyFont="1" applyFill="1" applyBorder="1" applyAlignment="1">
      <alignment horizontal="center" vertical="center" wrapText="1"/>
    </xf>
    <xf numFmtId="43" fontId="31" fillId="2" borderId="1" xfId="3" applyFont="1" applyFill="1" applyBorder="1" applyAlignment="1" applyProtection="1">
      <alignment horizontal="center" vertical="center" wrapText="1"/>
    </xf>
    <xf numFmtId="43" fontId="31" fillId="2" borderId="1" xfId="3" applyFont="1" applyFill="1" applyBorder="1" applyAlignment="1">
      <alignment horizontal="center" vertical="center" wrapText="1"/>
    </xf>
    <xf numFmtId="49" fontId="28" fillId="2" borderId="20" xfId="2" applyNumberFormat="1" applyFont="1" applyFill="1" applyBorder="1" applyAlignment="1">
      <alignment horizontal="center" vertical="center"/>
    </xf>
    <xf numFmtId="49" fontId="28" fillId="2" borderId="0" xfId="2" applyNumberFormat="1" applyFont="1" applyFill="1" applyAlignment="1">
      <alignment horizontal="center" vertical="center"/>
    </xf>
    <xf numFmtId="43" fontId="29" fillId="2" borderId="0" xfId="3" applyFont="1" applyFill="1" applyAlignment="1">
      <alignment vertical="center"/>
    </xf>
    <xf numFmtId="179" fontId="33" fillId="2" borderId="22" xfId="0" applyNumberFormat="1" applyFont="1" applyFill="1" applyBorder="1" applyAlignment="1">
      <alignment vertical="center"/>
    </xf>
    <xf numFmtId="0" fontId="35" fillId="2" borderId="22" xfId="0" applyFont="1" applyFill="1" applyBorder="1" applyAlignment="1">
      <alignment vertical="center"/>
    </xf>
    <xf numFmtId="0" fontId="33" fillId="2" borderId="22" xfId="0" applyFont="1" applyFill="1" applyBorder="1" applyAlignment="1">
      <alignment vertical="center"/>
    </xf>
    <xf numFmtId="43" fontId="33" fillId="2" borderId="22" xfId="3" applyFont="1" applyFill="1" applyBorder="1" applyAlignment="1">
      <alignment vertical="center"/>
    </xf>
    <xf numFmtId="43" fontId="34" fillId="2" borderId="22" xfId="3" applyFont="1" applyFill="1" applyBorder="1" applyAlignment="1">
      <alignment vertical="center"/>
    </xf>
    <xf numFmtId="43" fontId="34" fillId="2" borderId="21" xfId="3" applyFont="1" applyFill="1" applyBorder="1" applyAlignment="1">
      <alignment vertical="center"/>
    </xf>
    <xf numFmtId="0" fontId="18" fillId="10" borderId="23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43" fontId="18" fillId="10" borderId="23" xfId="1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43" fontId="0" fillId="0" borderId="0" xfId="3" applyFont="1" applyAlignment="1">
      <alignment horizontal="center" vertical="center"/>
    </xf>
  </cellXfs>
  <cellStyles count="8">
    <cellStyle name="常规" xfId="0" builtinId="0"/>
    <cellStyle name="常规 2" xfId="2"/>
    <cellStyle name="常规 2 4" xfId="4"/>
    <cellStyle name="常规 5" xfId="5"/>
    <cellStyle name="千位分隔" xfId="1" builtinId="3"/>
    <cellStyle name="千位分隔 2" xfId="3"/>
    <cellStyle name="千位分隔 3" xfId="6"/>
    <cellStyle name="一般_Sheet1" xfId="7"/>
  </cellStyles>
  <dxfs count="6"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9996;&#22885;&#20250;&#35745;&#19987;&#19994;/202101/&#24320;&#31080;&#26126;&#32454;/2021&#24180;1&#26376;&#20221;&#24320;&#31080;&#25968;&#25454;&#65288;&#25913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代理区给网点开票"/>
      <sheetName val="Sheet7"/>
      <sheetName val="网点给代理区开票"/>
      <sheetName val="Sheet8"/>
      <sheetName val="集散点给代理区开票"/>
      <sheetName val="代理给网点开票汇总透视图"/>
      <sheetName val="网点给代理区开票汇总透视"/>
    </sheetNames>
    <sheetDataSet>
      <sheetData sheetId="0" refreshError="1"/>
      <sheetData sheetId="1" refreshError="1">
        <row r="1">
          <cell r="A1" t="str">
            <v>结算对象</v>
          </cell>
          <cell r="B1" t="str">
            <v>网点编码</v>
          </cell>
          <cell r="C1" t="str">
            <v>平台运营收入</v>
          </cell>
        </row>
        <row r="2">
          <cell r="A2" t="str">
            <v>安庆大观网点</v>
          </cell>
          <cell r="B2" t="str">
            <v>4556102</v>
          </cell>
          <cell r="C2">
            <v>-9067</v>
          </cell>
        </row>
        <row r="3">
          <cell r="A3" t="str">
            <v>安庆怀宁网点</v>
          </cell>
          <cell r="B3" t="str">
            <v>4556103</v>
          </cell>
          <cell r="C3">
            <v>-29200</v>
          </cell>
        </row>
        <row r="4">
          <cell r="A4" t="str">
            <v>安庆潜山网点</v>
          </cell>
          <cell r="B4" t="str">
            <v>4556104</v>
          </cell>
          <cell r="C4">
            <v>-19459</v>
          </cell>
        </row>
        <row r="5">
          <cell r="A5" t="str">
            <v>安庆太湖网点</v>
          </cell>
          <cell r="B5" t="str">
            <v>4556105</v>
          </cell>
          <cell r="C5">
            <v>-39054</v>
          </cell>
        </row>
        <row r="6">
          <cell r="A6" t="str">
            <v>安庆桐城范岗网点</v>
          </cell>
          <cell r="B6" t="str">
            <v>4556111</v>
          </cell>
          <cell r="C6">
            <v>-17435</v>
          </cell>
        </row>
        <row r="7">
          <cell r="A7" t="str">
            <v>安庆桐城网点</v>
          </cell>
          <cell r="B7" t="str">
            <v>4556100</v>
          </cell>
          <cell r="C7">
            <v>-201086</v>
          </cell>
        </row>
        <row r="8">
          <cell r="A8" t="str">
            <v>安庆桐城新渡网点</v>
          </cell>
          <cell r="B8" t="str">
            <v>4556109</v>
          </cell>
          <cell r="C8">
            <v>-35812</v>
          </cell>
        </row>
        <row r="9">
          <cell r="A9" t="str">
            <v>安庆望江网点</v>
          </cell>
          <cell r="B9" t="str">
            <v>4556107</v>
          </cell>
          <cell r="C9">
            <v>-63510</v>
          </cell>
        </row>
        <row r="10">
          <cell r="A10" t="str">
            <v>安庆宿松网点</v>
          </cell>
          <cell r="B10" t="str">
            <v>4556106</v>
          </cell>
          <cell r="C10">
            <v>-13070</v>
          </cell>
        </row>
        <row r="11">
          <cell r="A11" t="str">
            <v>安庆宜秀开发区网点</v>
          </cell>
          <cell r="B11" t="str">
            <v>4556112</v>
          </cell>
          <cell r="C11">
            <v>-71</v>
          </cell>
        </row>
        <row r="12">
          <cell r="A12" t="str">
            <v>安庆宜秀网点</v>
          </cell>
          <cell r="B12" t="str">
            <v>4556101</v>
          </cell>
          <cell r="C12">
            <v>-346381</v>
          </cell>
        </row>
        <row r="13">
          <cell r="A13" t="str">
            <v>安庆迎江网点</v>
          </cell>
          <cell r="B13" t="str">
            <v>4556110</v>
          </cell>
          <cell r="C13">
            <v>-178</v>
          </cell>
        </row>
        <row r="14">
          <cell r="A14" t="str">
            <v>安庆岳西网点</v>
          </cell>
          <cell r="B14" t="str">
            <v>4556108</v>
          </cell>
          <cell r="C14">
            <v>-21121</v>
          </cell>
        </row>
        <row r="15">
          <cell r="A15" t="str">
            <v>蚌埠蚌山北区网点</v>
          </cell>
          <cell r="B15" t="str">
            <v>4552116</v>
          </cell>
          <cell r="C15">
            <v>-49323</v>
          </cell>
        </row>
        <row r="16">
          <cell r="A16" t="str">
            <v>蚌埠蚌山万达网点</v>
          </cell>
          <cell r="B16" t="str">
            <v>4552114</v>
          </cell>
          <cell r="C16">
            <v>-104991</v>
          </cell>
        </row>
        <row r="17">
          <cell r="A17" t="str">
            <v>蚌埠蚌山网点</v>
          </cell>
          <cell r="B17" t="str">
            <v>4552102</v>
          </cell>
          <cell r="C17">
            <v>0</v>
          </cell>
        </row>
        <row r="18">
          <cell r="A18" t="str">
            <v>蚌埠电商产业园网点</v>
          </cell>
          <cell r="B18" t="str">
            <v>4552108</v>
          </cell>
          <cell r="C18">
            <v>-270201</v>
          </cell>
        </row>
        <row r="19">
          <cell r="A19" t="str">
            <v>蚌埠固镇网点</v>
          </cell>
          <cell r="B19" t="str">
            <v>4552105</v>
          </cell>
          <cell r="C19">
            <v>-107083</v>
          </cell>
        </row>
        <row r="20">
          <cell r="A20" t="str">
            <v>蚌埠怀远老城网点</v>
          </cell>
          <cell r="B20" t="str">
            <v>4552111</v>
          </cell>
          <cell r="C20">
            <v>-1145</v>
          </cell>
        </row>
        <row r="21">
          <cell r="A21" t="str">
            <v>蚌埠怀远网点</v>
          </cell>
          <cell r="B21" t="str">
            <v>4552104</v>
          </cell>
          <cell r="C21">
            <v>-8202</v>
          </cell>
        </row>
        <row r="22">
          <cell r="A22" t="str">
            <v>蚌埠怀远新城网点</v>
          </cell>
          <cell r="B22" t="str">
            <v>4552109</v>
          </cell>
          <cell r="C22">
            <v>-19997</v>
          </cell>
        </row>
        <row r="23">
          <cell r="A23" t="str">
            <v>蚌埠淮上商贸城网点</v>
          </cell>
          <cell r="B23" t="str">
            <v>4552110</v>
          </cell>
          <cell r="C23">
            <v>-6323</v>
          </cell>
        </row>
        <row r="24">
          <cell r="A24" t="str">
            <v>蚌埠淮上网点</v>
          </cell>
          <cell r="B24" t="str">
            <v>4552100</v>
          </cell>
          <cell r="C24">
            <v>-39585</v>
          </cell>
        </row>
        <row r="25">
          <cell r="A25" t="str">
            <v>蚌埠龙子湖大学城网点</v>
          </cell>
          <cell r="B25" t="str">
            <v>4552107</v>
          </cell>
          <cell r="C25">
            <v>-30442</v>
          </cell>
        </row>
        <row r="26">
          <cell r="A26" t="str">
            <v>蚌埠龙子湖宏业网点</v>
          </cell>
          <cell r="B26" t="str">
            <v>4552115</v>
          </cell>
          <cell r="C26">
            <v>-6914</v>
          </cell>
        </row>
        <row r="27">
          <cell r="A27" t="str">
            <v>蚌埠龙子湖老城网点</v>
          </cell>
          <cell r="B27" t="str">
            <v>4552113</v>
          </cell>
          <cell r="C27">
            <v>-30345</v>
          </cell>
        </row>
        <row r="28">
          <cell r="A28" t="str">
            <v>蚌埠龙子湖网点</v>
          </cell>
          <cell r="B28" t="str">
            <v>4552101</v>
          </cell>
          <cell r="C28">
            <v>-317668</v>
          </cell>
        </row>
        <row r="29">
          <cell r="A29" t="str">
            <v>蚌埠五河网点</v>
          </cell>
          <cell r="B29" t="str">
            <v>4552106</v>
          </cell>
          <cell r="C29">
            <v>-8436</v>
          </cell>
        </row>
        <row r="30">
          <cell r="A30" t="str">
            <v>蚌埠禹会东部网点</v>
          </cell>
          <cell r="B30" t="str">
            <v>4552117</v>
          </cell>
          <cell r="C30">
            <v>-99</v>
          </cell>
        </row>
        <row r="31">
          <cell r="A31" t="str">
            <v>蚌埠禹会网点</v>
          </cell>
          <cell r="B31" t="str">
            <v>4552103</v>
          </cell>
          <cell r="C31">
            <v>-67</v>
          </cell>
        </row>
        <row r="32">
          <cell r="A32" t="str">
            <v>包河集散点</v>
          </cell>
          <cell r="B32" t="str">
            <v>45510102</v>
          </cell>
          <cell r="C32">
            <v>0</v>
          </cell>
        </row>
        <row r="33">
          <cell r="A33" t="str">
            <v>滨湖集散点</v>
          </cell>
          <cell r="B33" t="str">
            <v>45510103</v>
          </cell>
          <cell r="C33">
            <v>0</v>
          </cell>
        </row>
        <row r="34">
          <cell r="A34" t="str">
            <v>亳州利辛城北网点</v>
          </cell>
          <cell r="B34" t="str">
            <v>4558157</v>
          </cell>
          <cell r="C34">
            <v>-153</v>
          </cell>
        </row>
        <row r="35">
          <cell r="A35" t="str">
            <v>亳州利辛城南网点</v>
          </cell>
          <cell r="B35" t="str">
            <v>4558155</v>
          </cell>
          <cell r="C35">
            <v>-219</v>
          </cell>
        </row>
        <row r="36">
          <cell r="A36" t="str">
            <v>亳州利辛城西网点</v>
          </cell>
          <cell r="B36" t="str">
            <v>4558156</v>
          </cell>
          <cell r="C36">
            <v>-170</v>
          </cell>
        </row>
        <row r="37">
          <cell r="A37" t="str">
            <v>亳州利辛工业园网点</v>
          </cell>
          <cell r="B37" t="str">
            <v>4558158</v>
          </cell>
          <cell r="C37">
            <v>-721</v>
          </cell>
        </row>
        <row r="38">
          <cell r="A38" t="str">
            <v>亳州利辛老城区网点</v>
          </cell>
          <cell r="B38" t="str">
            <v>4558167</v>
          </cell>
          <cell r="C38">
            <v>-1087</v>
          </cell>
        </row>
        <row r="39">
          <cell r="A39" t="str">
            <v>亳州利辛网点</v>
          </cell>
          <cell r="B39" t="str">
            <v>4558111</v>
          </cell>
          <cell r="C39">
            <v>-36620</v>
          </cell>
        </row>
        <row r="40">
          <cell r="A40" t="str">
            <v>亳州蒙城网点</v>
          </cell>
          <cell r="B40" t="str">
            <v>4558110</v>
          </cell>
          <cell r="C40">
            <v>-18820</v>
          </cell>
        </row>
        <row r="41">
          <cell r="A41" t="str">
            <v>亳州谯城产业园网点</v>
          </cell>
          <cell r="B41" t="str">
            <v>4558124</v>
          </cell>
          <cell r="C41">
            <v>-291</v>
          </cell>
        </row>
        <row r="42">
          <cell r="A42" t="str">
            <v>亳州谯城方园网点</v>
          </cell>
          <cell r="B42" t="str">
            <v>4558129</v>
          </cell>
          <cell r="C42">
            <v>-8289</v>
          </cell>
        </row>
        <row r="43">
          <cell r="A43" t="str">
            <v>亳州谯城古井网点</v>
          </cell>
          <cell r="B43" t="str">
            <v>4558130</v>
          </cell>
          <cell r="C43">
            <v>-1217</v>
          </cell>
        </row>
        <row r="44">
          <cell r="A44" t="str">
            <v>亳州谯城九州通网点</v>
          </cell>
          <cell r="B44" t="str">
            <v>4558163</v>
          </cell>
          <cell r="C44">
            <v>-46</v>
          </cell>
        </row>
        <row r="45">
          <cell r="A45" t="str">
            <v>亳州谯城老康美网点</v>
          </cell>
          <cell r="B45" t="str">
            <v>4558114</v>
          </cell>
          <cell r="C45">
            <v>-44755</v>
          </cell>
        </row>
        <row r="46">
          <cell r="A46" t="str">
            <v>亳州谯城神农谷网点</v>
          </cell>
          <cell r="B46" t="str">
            <v>4558115</v>
          </cell>
          <cell r="C46">
            <v>-678</v>
          </cell>
        </row>
        <row r="47">
          <cell r="A47" t="str">
            <v>亳州谯城桃花源网点</v>
          </cell>
          <cell r="B47" t="str">
            <v>4558128</v>
          </cell>
          <cell r="C47">
            <v>-50277</v>
          </cell>
        </row>
        <row r="48">
          <cell r="A48" t="str">
            <v>亳州谯城天运网点</v>
          </cell>
          <cell r="B48" t="str">
            <v>4558162</v>
          </cell>
          <cell r="C48">
            <v>-18404</v>
          </cell>
        </row>
        <row r="49">
          <cell r="A49" t="str">
            <v>亳州谯城万达网点</v>
          </cell>
          <cell r="B49" t="str">
            <v>4558116</v>
          </cell>
          <cell r="C49">
            <v>-49111</v>
          </cell>
        </row>
        <row r="50">
          <cell r="A50" t="str">
            <v>亳州谯城网点</v>
          </cell>
          <cell r="B50" t="str">
            <v>4558108</v>
          </cell>
          <cell r="C50">
            <v>-813900</v>
          </cell>
        </row>
        <row r="51">
          <cell r="A51" t="str">
            <v>亳州谯城文帝路网点</v>
          </cell>
          <cell r="B51" t="str">
            <v>4558160</v>
          </cell>
          <cell r="C51">
            <v>-5266</v>
          </cell>
        </row>
        <row r="52">
          <cell r="A52" t="str">
            <v>亳州谯城西马园网点</v>
          </cell>
          <cell r="B52" t="str">
            <v>4558133</v>
          </cell>
          <cell r="C52">
            <v>-22010</v>
          </cell>
        </row>
        <row r="53">
          <cell r="A53" t="str">
            <v>亳州谯城药王谷网点</v>
          </cell>
          <cell r="B53" t="str">
            <v>4558164</v>
          </cell>
          <cell r="C53">
            <v>-14317</v>
          </cell>
        </row>
        <row r="54">
          <cell r="A54" t="str">
            <v>亳州谯城亿都网点</v>
          </cell>
          <cell r="B54" t="str">
            <v>4558147</v>
          </cell>
          <cell r="C54">
            <v>-24144</v>
          </cell>
        </row>
        <row r="55">
          <cell r="A55" t="str">
            <v>亳州涡阳城关网点</v>
          </cell>
          <cell r="B55" t="str">
            <v>4558117</v>
          </cell>
          <cell r="C55">
            <v>-507</v>
          </cell>
        </row>
        <row r="56">
          <cell r="A56" t="str">
            <v>亳州涡阳城西网点</v>
          </cell>
          <cell r="B56" t="str">
            <v>4558126</v>
          </cell>
          <cell r="C56">
            <v>-539</v>
          </cell>
        </row>
        <row r="57">
          <cell r="A57" t="str">
            <v>亳州涡阳东城网点</v>
          </cell>
          <cell r="B57" t="str">
            <v>4558135</v>
          </cell>
          <cell r="C57">
            <v>-229</v>
          </cell>
        </row>
        <row r="58">
          <cell r="A58" t="str">
            <v>亳州涡阳南关网点</v>
          </cell>
          <cell r="B58" t="str">
            <v>4558125</v>
          </cell>
          <cell r="C58">
            <v>-801</v>
          </cell>
        </row>
        <row r="59">
          <cell r="A59" t="str">
            <v>亳州涡阳网点</v>
          </cell>
          <cell r="B59" t="str">
            <v>4558109</v>
          </cell>
          <cell r="C59">
            <v>-38271</v>
          </cell>
        </row>
        <row r="60">
          <cell r="A60" t="str">
            <v>巢湖集散点</v>
          </cell>
          <cell r="B60" t="str">
            <v>0551012</v>
          </cell>
          <cell r="C60">
            <v>0</v>
          </cell>
        </row>
        <row r="61">
          <cell r="A61" t="str">
            <v>池州东至网点</v>
          </cell>
          <cell r="B61" t="str">
            <v>4566101</v>
          </cell>
          <cell r="C61">
            <v>-36542</v>
          </cell>
        </row>
        <row r="62">
          <cell r="A62" t="str">
            <v>池州贵池城西网点</v>
          </cell>
          <cell r="B62" t="str">
            <v>4566104</v>
          </cell>
          <cell r="C62">
            <v>-1</v>
          </cell>
        </row>
        <row r="63">
          <cell r="A63" t="str">
            <v>池州贵池开发区网点</v>
          </cell>
          <cell r="B63" t="str">
            <v>4566105</v>
          </cell>
          <cell r="C63">
            <v>-13940</v>
          </cell>
        </row>
        <row r="64">
          <cell r="A64" t="str">
            <v>池州贵池网点</v>
          </cell>
          <cell r="B64" t="str">
            <v>4566100</v>
          </cell>
          <cell r="C64">
            <v>-65832</v>
          </cell>
        </row>
        <row r="65">
          <cell r="A65" t="str">
            <v>池州贵池站前网点</v>
          </cell>
          <cell r="B65" t="str">
            <v>4566106</v>
          </cell>
          <cell r="C65">
            <v>-34646</v>
          </cell>
        </row>
        <row r="66">
          <cell r="A66" t="str">
            <v>池州青阳网点</v>
          </cell>
          <cell r="B66" t="str">
            <v>4566103</v>
          </cell>
          <cell r="C66">
            <v>-348</v>
          </cell>
        </row>
        <row r="67">
          <cell r="A67" t="str">
            <v>池州石台网点</v>
          </cell>
          <cell r="B67" t="str">
            <v>4566102</v>
          </cell>
          <cell r="C67">
            <v>-755</v>
          </cell>
        </row>
        <row r="68">
          <cell r="A68" t="str">
            <v>滁州城东网点</v>
          </cell>
          <cell r="B68" t="str">
            <v>4550111</v>
          </cell>
          <cell r="C68">
            <v>-924</v>
          </cell>
        </row>
        <row r="69">
          <cell r="A69" t="str">
            <v>滁州定远网点</v>
          </cell>
          <cell r="B69" t="str">
            <v>4550104</v>
          </cell>
          <cell r="C69">
            <v>-15301</v>
          </cell>
        </row>
        <row r="70">
          <cell r="A70" t="str">
            <v>滁州凤阳网点</v>
          </cell>
          <cell r="B70" t="str">
            <v>4550105</v>
          </cell>
          <cell r="C70">
            <v>-373590</v>
          </cell>
        </row>
        <row r="71">
          <cell r="A71" t="str">
            <v>滁州凤阳新城区网点</v>
          </cell>
          <cell r="B71" t="str">
            <v>4550114</v>
          </cell>
          <cell r="C71">
            <v>0</v>
          </cell>
        </row>
        <row r="72">
          <cell r="A72" t="str">
            <v>滁州来安网点</v>
          </cell>
          <cell r="B72" t="str">
            <v>4550102</v>
          </cell>
          <cell r="C72">
            <v>-15146</v>
          </cell>
        </row>
        <row r="73">
          <cell r="A73" t="str">
            <v>滁州琅琊明光路网点</v>
          </cell>
          <cell r="B73" t="str">
            <v>4550108</v>
          </cell>
          <cell r="C73">
            <v>-1250</v>
          </cell>
        </row>
        <row r="74">
          <cell r="A74" t="str">
            <v>滁州琅琊网点</v>
          </cell>
          <cell r="B74" t="str">
            <v>4550100</v>
          </cell>
          <cell r="C74">
            <v>-45199</v>
          </cell>
        </row>
        <row r="75">
          <cell r="A75" t="str">
            <v>滁州明光网点</v>
          </cell>
          <cell r="B75" t="str">
            <v>4550107</v>
          </cell>
          <cell r="C75">
            <v>-53493</v>
          </cell>
        </row>
        <row r="76">
          <cell r="A76" t="str">
            <v>滁州南谯恒大网点</v>
          </cell>
          <cell r="B76" t="str">
            <v>4550117</v>
          </cell>
          <cell r="C76">
            <v>-97</v>
          </cell>
        </row>
        <row r="77">
          <cell r="A77" t="str">
            <v>滁州南谯龙蟠网点</v>
          </cell>
          <cell r="B77" t="str">
            <v>4550115</v>
          </cell>
          <cell r="C77">
            <v>-284</v>
          </cell>
        </row>
        <row r="78">
          <cell r="A78" t="str">
            <v>滁州南谯网点</v>
          </cell>
          <cell r="B78" t="str">
            <v>4550101</v>
          </cell>
          <cell r="C78">
            <v>-175160</v>
          </cell>
        </row>
        <row r="79">
          <cell r="A79" t="str">
            <v>滁州南谯乌衣镇网点</v>
          </cell>
          <cell r="B79" t="str">
            <v>4550109</v>
          </cell>
          <cell r="C79">
            <v>-1</v>
          </cell>
        </row>
        <row r="80">
          <cell r="A80" t="str">
            <v>滁州全椒十字镇网点</v>
          </cell>
          <cell r="B80" t="str">
            <v>4550110</v>
          </cell>
          <cell r="C80">
            <v>0</v>
          </cell>
        </row>
        <row r="81">
          <cell r="A81" t="str">
            <v>滁州全椒网点</v>
          </cell>
          <cell r="B81" t="str">
            <v>4550103</v>
          </cell>
          <cell r="C81">
            <v>-76418</v>
          </cell>
        </row>
        <row r="82">
          <cell r="A82" t="str">
            <v>滁州苏滁产业园网点</v>
          </cell>
          <cell r="B82" t="str">
            <v>4550112</v>
          </cell>
          <cell r="C82">
            <v>-344</v>
          </cell>
        </row>
        <row r="83">
          <cell r="A83" t="str">
            <v>滁州天长网点</v>
          </cell>
          <cell r="B83" t="str">
            <v>4550106</v>
          </cell>
          <cell r="C83">
            <v>-178536</v>
          </cell>
        </row>
        <row r="84">
          <cell r="A84" t="str">
            <v>滁州铜矿网点</v>
          </cell>
          <cell r="B84" t="str">
            <v>4550113</v>
          </cell>
          <cell r="C84">
            <v>-972</v>
          </cell>
        </row>
        <row r="85">
          <cell r="A85" t="str">
            <v>滁州扬子网点</v>
          </cell>
          <cell r="B85" t="str">
            <v>4550116</v>
          </cell>
          <cell r="C85">
            <v>0</v>
          </cell>
        </row>
        <row r="86">
          <cell r="A86" t="str">
            <v>枞阳经开集散点</v>
          </cell>
          <cell r="B86" t="str">
            <v>0562002</v>
          </cell>
          <cell r="C86">
            <v>0</v>
          </cell>
        </row>
        <row r="87">
          <cell r="A87" t="str">
            <v>大通集散点</v>
          </cell>
          <cell r="B87" t="str">
            <v>45510110</v>
          </cell>
          <cell r="C87">
            <v>0</v>
          </cell>
        </row>
        <row r="88">
          <cell r="A88" t="str">
            <v>砀山集散点</v>
          </cell>
          <cell r="B88" t="str">
            <v>0557002</v>
          </cell>
          <cell r="C88">
            <v>0</v>
          </cell>
        </row>
        <row r="89">
          <cell r="A89" t="str">
            <v>肥东集散点</v>
          </cell>
          <cell r="B89" t="str">
            <v>45510108</v>
          </cell>
          <cell r="C89">
            <v>0</v>
          </cell>
        </row>
        <row r="90">
          <cell r="A90" t="str">
            <v>肥西集散点</v>
          </cell>
          <cell r="B90" t="str">
            <v>45510114</v>
          </cell>
          <cell r="C90">
            <v>0</v>
          </cell>
        </row>
        <row r="91">
          <cell r="A91" t="str">
            <v>凤阳集散点</v>
          </cell>
          <cell r="B91" t="str">
            <v>0550003</v>
          </cell>
          <cell r="C91">
            <v>0</v>
          </cell>
        </row>
        <row r="92">
          <cell r="A92" t="str">
            <v>阜南集散点</v>
          </cell>
          <cell r="B92" t="str">
            <v>0558006</v>
          </cell>
          <cell r="C92">
            <v>0</v>
          </cell>
        </row>
        <row r="93">
          <cell r="A93" t="str">
            <v>阜阳阜合新区网点</v>
          </cell>
          <cell r="B93" t="str">
            <v>4558118</v>
          </cell>
          <cell r="C93">
            <v>-15119</v>
          </cell>
        </row>
        <row r="94">
          <cell r="A94" t="str">
            <v>阜阳阜南城北网点</v>
          </cell>
          <cell r="B94" t="str">
            <v>4558159</v>
          </cell>
          <cell r="C94">
            <v>-2386</v>
          </cell>
        </row>
        <row r="95">
          <cell r="A95" t="str">
            <v>阜阳阜南东部网点</v>
          </cell>
          <cell r="B95" t="str">
            <v>4558151</v>
          </cell>
          <cell r="C95">
            <v>-14690</v>
          </cell>
        </row>
        <row r="96">
          <cell r="A96" t="str">
            <v>阜阳阜南工业园网点</v>
          </cell>
          <cell r="B96" t="str">
            <v>4558146</v>
          </cell>
          <cell r="C96">
            <v>-7273</v>
          </cell>
        </row>
        <row r="97">
          <cell r="A97" t="str">
            <v>阜阳阜南火车站网点</v>
          </cell>
          <cell r="B97" t="str">
            <v>4558153</v>
          </cell>
          <cell r="C97">
            <v>-757</v>
          </cell>
        </row>
        <row r="98">
          <cell r="A98" t="str">
            <v>阜阳阜南网点</v>
          </cell>
          <cell r="B98" t="str">
            <v>4558105</v>
          </cell>
          <cell r="C98">
            <v>-111166</v>
          </cell>
        </row>
        <row r="99">
          <cell r="A99" t="str">
            <v>阜阳高铁新区网点</v>
          </cell>
          <cell r="B99" t="str">
            <v>4558119</v>
          </cell>
          <cell r="C99">
            <v>-15430</v>
          </cell>
        </row>
        <row r="100">
          <cell r="A100" t="str">
            <v>阜阳界首网点</v>
          </cell>
          <cell r="B100" t="str">
            <v>4558107</v>
          </cell>
          <cell r="C100">
            <v>-162603</v>
          </cell>
        </row>
        <row r="101">
          <cell r="A101" t="str">
            <v>阜阳经开区黄庄网点</v>
          </cell>
          <cell r="B101" t="str">
            <v>4558148</v>
          </cell>
          <cell r="C101">
            <v>-104</v>
          </cell>
        </row>
        <row r="102">
          <cell r="A102" t="str">
            <v>阜阳临泉大润发网点</v>
          </cell>
          <cell r="B102" t="str">
            <v>4558143</v>
          </cell>
          <cell r="C102">
            <v>-566</v>
          </cell>
        </row>
        <row r="103">
          <cell r="A103" t="str">
            <v>阜阳临泉二中网点</v>
          </cell>
          <cell r="B103" t="str">
            <v>4558139</v>
          </cell>
          <cell r="C103">
            <v>-199</v>
          </cell>
        </row>
        <row r="104">
          <cell r="A104" t="str">
            <v>阜阳临泉四中网点</v>
          </cell>
          <cell r="B104" t="str">
            <v>4558152</v>
          </cell>
          <cell r="C104">
            <v>-3</v>
          </cell>
        </row>
        <row r="105">
          <cell r="A105" t="str">
            <v>阜阳临泉万和网点</v>
          </cell>
          <cell r="B105" t="str">
            <v>4558142</v>
          </cell>
          <cell r="C105">
            <v>-252</v>
          </cell>
        </row>
        <row r="106">
          <cell r="A106" t="str">
            <v>阜阳临泉网点</v>
          </cell>
          <cell r="B106" t="str">
            <v>4558103</v>
          </cell>
          <cell r="C106">
            <v>-139751</v>
          </cell>
        </row>
        <row r="107">
          <cell r="A107" t="str">
            <v>阜阳临泉五中网点</v>
          </cell>
          <cell r="B107" t="str">
            <v>4558140</v>
          </cell>
          <cell r="C107">
            <v>-554</v>
          </cell>
        </row>
        <row r="108">
          <cell r="A108" t="str">
            <v>阜阳临泉于寨网点</v>
          </cell>
          <cell r="B108" t="str">
            <v>4558141</v>
          </cell>
          <cell r="C108">
            <v>-2130</v>
          </cell>
        </row>
        <row r="109">
          <cell r="A109" t="str">
            <v>阜阳临泉悦城网点</v>
          </cell>
          <cell r="B109" t="str">
            <v>4558168</v>
          </cell>
          <cell r="C109">
            <v>-43</v>
          </cell>
        </row>
        <row r="110">
          <cell r="A110" t="str">
            <v>阜阳临沂商城网点</v>
          </cell>
          <cell r="B110" t="str">
            <v>4558112</v>
          </cell>
          <cell r="C110">
            <v>-29894</v>
          </cell>
        </row>
        <row r="111">
          <cell r="A111" t="str">
            <v>阜阳太和网点</v>
          </cell>
          <cell r="B111" t="str">
            <v>4558104</v>
          </cell>
          <cell r="C111">
            <v>-93859</v>
          </cell>
        </row>
        <row r="112">
          <cell r="A112" t="str">
            <v>阜阳颍东开发区网点</v>
          </cell>
          <cell r="B112" t="str">
            <v>4558132</v>
          </cell>
          <cell r="C112">
            <v>-401</v>
          </cell>
        </row>
        <row r="113">
          <cell r="A113" t="str">
            <v>阜阳颍东三角洲网点</v>
          </cell>
          <cell r="B113" t="str">
            <v>4558137</v>
          </cell>
          <cell r="C113">
            <v>-4341</v>
          </cell>
        </row>
        <row r="114">
          <cell r="A114" t="str">
            <v>阜阳颍东网点</v>
          </cell>
          <cell r="B114" t="str">
            <v>4558100</v>
          </cell>
          <cell r="C114">
            <v>-279958</v>
          </cell>
        </row>
        <row r="115">
          <cell r="A115" t="str">
            <v>阜阳颍东新城网点</v>
          </cell>
          <cell r="B115" t="str">
            <v>4558131</v>
          </cell>
          <cell r="C115">
            <v>-6723</v>
          </cell>
        </row>
        <row r="116">
          <cell r="A116" t="str">
            <v>阜阳颍东幸福村网点</v>
          </cell>
          <cell r="B116" t="str">
            <v>4558127</v>
          </cell>
          <cell r="C116">
            <v>-2867</v>
          </cell>
        </row>
        <row r="117">
          <cell r="A117" t="str">
            <v>阜阳颍东张北网点</v>
          </cell>
          <cell r="B117" t="str">
            <v>4558123</v>
          </cell>
          <cell r="C117">
            <v>-360</v>
          </cell>
        </row>
        <row r="118">
          <cell r="A118" t="str">
            <v>阜阳颍泉工业园网点</v>
          </cell>
          <cell r="B118" t="str">
            <v>4558138</v>
          </cell>
          <cell r="C118">
            <v>-57657</v>
          </cell>
        </row>
        <row r="119">
          <cell r="A119" t="str">
            <v>阜阳颍泉双河社区网点</v>
          </cell>
          <cell r="B119" t="str">
            <v>4558154</v>
          </cell>
          <cell r="C119">
            <v>-299</v>
          </cell>
        </row>
        <row r="120">
          <cell r="A120" t="str">
            <v>阜阳颍泉网点</v>
          </cell>
          <cell r="B120" t="str">
            <v>4558102</v>
          </cell>
          <cell r="C120">
            <v>-3692</v>
          </cell>
        </row>
        <row r="121">
          <cell r="A121" t="str">
            <v>阜阳颍上网点</v>
          </cell>
          <cell r="B121" t="str">
            <v>4558106</v>
          </cell>
          <cell r="C121">
            <v>-106273</v>
          </cell>
        </row>
        <row r="122">
          <cell r="A122" t="str">
            <v>阜阳颍西网点</v>
          </cell>
          <cell r="B122" t="str">
            <v>4558113</v>
          </cell>
          <cell r="C122">
            <v>-63414</v>
          </cell>
        </row>
        <row r="123">
          <cell r="A123" t="str">
            <v>阜阳颍州城南网点</v>
          </cell>
          <cell r="B123" t="str">
            <v>4558121</v>
          </cell>
          <cell r="C123">
            <v>-485</v>
          </cell>
        </row>
        <row r="124">
          <cell r="A124" t="str">
            <v>阜阳颍州大学城网点</v>
          </cell>
          <cell r="B124" t="str">
            <v>4558122</v>
          </cell>
          <cell r="C124">
            <v>-156</v>
          </cell>
        </row>
        <row r="125">
          <cell r="A125" t="str">
            <v>阜阳颍州二院网点</v>
          </cell>
          <cell r="B125" t="str">
            <v>4558150</v>
          </cell>
          <cell r="C125">
            <v>-6247</v>
          </cell>
        </row>
        <row r="126">
          <cell r="A126" t="str">
            <v>阜阳颍州工贸园网点</v>
          </cell>
          <cell r="B126" t="str">
            <v>4558120</v>
          </cell>
          <cell r="C126">
            <v>-490</v>
          </cell>
        </row>
        <row r="127">
          <cell r="A127" t="str">
            <v>阜阳颍州青云网点</v>
          </cell>
          <cell r="B127" t="str">
            <v>4558149</v>
          </cell>
          <cell r="C127">
            <v>-624</v>
          </cell>
        </row>
        <row r="128">
          <cell r="A128" t="str">
            <v>阜阳颍州万达网点</v>
          </cell>
          <cell r="B128" t="str">
            <v>4558136</v>
          </cell>
          <cell r="C128">
            <v>-3779</v>
          </cell>
        </row>
        <row r="129">
          <cell r="A129" t="str">
            <v>阜阳颍州网点</v>
          </cell>
          <cell r="B129" t="str">
            <v>4558101</v>
          </cell>
          <cell r="C129">
            <v>-38832</v>
          </cell>
        </row>
        <row r="130">
          <cell r="A130" t="str">
            <v>阜阳颍州吾悦广场网点</v>
          </cell>
          <cell r="B130" t="str">
            <v>4558161</v>
          </cell>
          <cell r="C130">
            <v>-262</v>
          </cell>
        </row>
        <row r="131">
          <cell r="A131" t="str">
            <v>阜阳颍州新阳网点</v>
          </cell>
          <cell r="B131" t="str">
            <v>4558145</v>
          </cell>
          <cell r="C131">
            <v>-11309</v>
          </cell>
        </row>
        <row r="132">
          <cell r="A132" t="str">
            <v>贵池集散点</v>
          </cell>
          <cell r="B132" t="str">
            <v>0566013</v>
          </cell>
          <cell r="C132">
            <v>0</v>
          </cell>
        </row>
        <row r="133">
          <cell r="A133" t="str">
            <v>合肥包河葛大店网点</v>
          </cell>
          <cell r="B133" t="str">
            <v>4551146</v>
          </cell>
          <cell r="C133">
            <v>-16338</v>
          </cell>
        </row>
        <row r="134">
          <cell r="A134" t="str">
            <v>合肥包河工业园网点</v>
          </cell>
          <cell r="B134" t="str">
            <v>4551144</v>
          </cell>
          <cell r="C134">
            <v>-305</v>
          </cell>
        </row>
        <row r="135">
          <cell r="A135" t="str">
            <v>合肥包河合工大网点</v>
          </cell>
          <cell r="B135" t="str">
            <v>4551130</v>
          </cell>
          <cell r="C135">
            <v>-16079</v>
          </cell>
        </row>
        <row r="136">
          <cell r="A136" t="str">
            <v>合肥包河南站网点</v>
          </cell>
          <cell r="B136" t="str">
            <v>4551143</v>
          </cell>
          <cell r="C136">
            <v>-2190</v>
          </cell>
        </row>
        <row r="137">
          <cell r="A137" t="str">
            <v>合肥包河汽车城网点</v>
          </cell>
          <cell r="B137" t="str">
            <v>4551152</v>
          </cell>
          <cell r="C137">
            <v>-23616</v>
          </cell>
        </row>
        <row r="138">
          <cell r="A138" t="str">
            <v>合肥包河三里庵网点</v>
          </cell>
          <cell r="B138" t="str">
            <v>4551113</v>
          </cell>
          <cell r="C138">
            <v>-14818</v>
          </cell>
        </row>
        <row r="139">
          <cell r="A139" t="str">
            <v>合肥包河网点</v>
          </cell>
          <cell r="B139" t="str">
            <v>4551100</v>
          </cell>
          <cell r="C139">
            <v>-66175</v>
          </cell>
        </row>
        <row r="140">
          <cell r="A140" t="str">
            <v>合肥北集散点</v>
          </cell>
          <cell r="B140" t="str">
            <v>0551014</v>
          </cell>
          <cell r="C140">
            <v>0</v>
          </cell>
        </row>
        <row r="141">
          <cell r="A141" t="str">
            <v>合肥滨湖网点</v>
          </cell>
          <cell r="B141" t="str">
            <v>4551101</v>
          </cell>
          <cell r="C141">
            <v>-1768</v>
          </cell>
        </row>
        <row r="142">
          <cell r="A142" t="str">
            <v>合肥滨湖烟墩网点</v>
          </cell>
          <cell r="B142" t="str">
            <v>4551114</v>
          </cell>
          <cell r="C142">
            <v>0</v>
          </cell>
        </row>
        <row r="143">
          <cell r="A143" t="str">
            <v>合肥巢湖槐林网点</v>
          </cell>
          <cell r="B143" t="str">
            <v>4551133</v>
          </cell>
          <cell r="C143">
            <v>-288</v>
          </cell>
        </row>
        <row r="144">
          <cell r="A144" t="str">
            <v>合肥巢湖汽车城网点</v>
          </cell>
          <cell r="B144" t="str">
            <v>4551139</v>
          </cell>
          <cell r="C144">
            <v>-297</v>
          </cell>
        </row>
        <row r="145">
          <cell r="A145" t="str">
            <v>合肥巢湖网点</v>
          </cell>
          <cell r="B145" t="str">
            <v>4551111</v>
          </cell>
          <cell r="C145">
            <v>0</v>
          </cell>
        </row>
        <row r="146">
          <cell r="A146" t="str">
            <v>合肥巢湖亚父路网点</v>
          </cell>
          <cell r="B146" t="str">
            <v>4551145</v>
          </cell>
          <cell r="C146">
            <v>-50112</v>
          </cell>
        </row>
        <row r="147">
          <cell r="A147" t="str">
            <v>合肥撮镇龙塘网点</v>
          </cell>
          <cell r="B147" t="str">
            <v>4551149</v>
          </cell>
          <cell r="C147">
            <v>-5</v>
          </cell>
        </row>
        <row r="148">
          <cell r="A148" t="str">
            <v>合肥肥东金阳路网点</v>
          </cell>
          <cell r="B148" t="str">
            <v>4551122</v>
          </cell>
          <cell r="C148">
            <v>0</v>
          </cell>
        </row>
        <row r="149">
          <cell r="A149" t="str">
            <v>合肥肥东经开区网点</v>
          </cell>
          <cell r="B149" t="str">
            <v>4551157</v>
          </cell>
          <cell r="C149">
            <v>-832694</v>
          </cell>
        </row>
        <row r="150">
          <cell r="A150" t="str">
            <v>合肥肥东人民路网点</v>
          </cell>
          <cell r="B150" t="str">
            <v>4551151</v>
          </cell>
          <cell r="C150">
            <v>-38731</v>
          </cell>
        </row>
        <row r="151">
          <cell r="A151" t="str">
            <v>合肥肥东网点</v>
          </cell>
          <cell r="B151" t="str">
            <v>4551109</v>
          </cell>
          <cell r="C151">
            <v>-956545</v>
          </cell>
        </row>
        <row r="152">
          <cell r="A152" t="str">
            <v>合肥肥东吾悦网点</v>
          </cell>
          <cell r="B152" t="str">
            <v>4551132</v>
          </cell>
          <cell r="C152">
            <v>-58461</v>
          </cell>
        </row>
        <row r="153">
          <cell r="A153" t="str">
            <v>合肥肥西柏乐网点</v>
          </cell>
          <cell r="B153" t="str">
            <v>4551164</v>
          </cell>
          <cell r="C153">
            <v>-81</v>
          </cell>
        </row>
        <row r="154">
          <cell r="A154" t="str">
            <v>合肥肥西柏堰网点</v>
          </cell>
          <cell r="B154" t="str">
            <v>4551131</v>
          </cell>
          <cell r="C154">
            <v>0</v>
          </cell>
        </row>
        <row r="155">
          <cell r="A155" t="str">
            <v>合肥肥西竞速网点</v>
          </cell>
          <cell r="B155" t="str">
            <v>4551148</v>
          </cell>
          <cell r="C155">
            <v>-170</v>
          </cell>
        </row>
        <row r="156">
          <cell r="A156" t="str">
            <v>合肥肥西桥北网点</v>
          </cell>
          <cell r="B156" t="str">
            <v>4551162</v>
          </cell>
          <cell r="C156">
            <v>-4010</v>
          </cell>
        </row>
        <row r="157">
          <cell r="A157" t="str">
            <v>合肥肥西桥南网点</v>
          </cell>
          <cell r="B157" t="str">
            <v>4551138</v>
          </cell>
          <cell r="C157">
            <v>-784</v>
          </cell>
        </row>
        <row r="158">
          <cell r="A158" t="str">
            <v>合肥肥西桃花镇网点</v>
          </cell>
          <cell r="B158" t="str">
            <v>4551118</v>
          </cell>
          <cell r="C158">
            <v>-3</v>
          </cell>
        </row>
        <row r="159">
          <cell r="A159" t="str">
            <v>合肥肥西网点</v>
          </cell>
          <cell r="B159" t="str">
            <v>4551105</v>
          </cell>
          <cell r="C159">
            <v>0</v>
          </cell>
        </row>
        <row r="160">
          <cell r="A160" t="str">
            <v>合肥肥西鑫辰网点</v>
          </cell>
          <cell r="B160" t="str">
            <v>4551153</v>
          </cell>
          <cell r="C160">
            <v>-160</v>
          </cell>
        </row>
        <row r="161">
          <cell r="A161" t="str">
            <v>合肥高新蜀南网点</v>
          </cell>
          <cell r="B161" t="str">
            <v>4551163</v>
          </cell>
          <cell r="C161">
            <v>-1336</v>
          </cell>
        </row>
        <row r="162">
          <cell r="A162" t="str">
            <v>合肥高新天鹅湖网点</v>
          </cell>
          <cell r="B162" t="str">
            <v>4551154</v>
          </cell>
          <cell r="C162">
            <v>-367</v>
          </cell>
        </row>
        <row r="163">
          <cell r="A163" t="str">
            <v>合肥高新网点</v>
          </cell>
          <cell r="B163" t="str">
            <v>4551103</v>
          </cell>
          <cell r="C163">
            <v>-362115</v>
          </cell>
        </row>
        <row r="164">
          <cell r="A164" t="str">
            <v>合肥高新云飞路网点</v>
          </cell>
          <cell r="B164" t="str">
            <v>4551116</v>
          </cell>
          <cell r="C164">
            <v>-4471</v>
          </cell>
        </row>
        <row r="165">
          <cell r="A165" t="str">
            <v>合肥经开大学城网点</v>
          </cell>
          <cell r="B165" t="str">
            <v>4551160</v>
          </cell>
          <cell r="C165">
            <v>-1698</v>
          </cell>
        </row>
        <row r="166">
          <cell r="A166" t="str">
            <v>合肥经开莲花路网点</v>
          </cell>
          <cell r="B166" t="str">
            <v>4551117</v>
          </cell>
          <cell r="C166">
            <v>-2689</v>
          </cell>
        </row>
        <row r="167">
          <cell r="A167" t="str">
            <v>合肥经开始信路网点</v>
          </cell>
          <cell r="B167" t="str">
            <v>4551150</v>
          </cell>
          <cell r="C167">
            <v>-2489</v>
          </cell>
        </row>
        <row r="168">
          <cell r="A168" t="str">
            <v>合肥经开网点</v>
          </cell>
          <cell r="B168" t="str">
            <v>4551104</v>
          </cell>
          <cell r="C168">
            <v>0</v>
          </cell>
        </row>
        <row r="169">
          <cell r="A169" t="str">
            <v>合肥庐江网点</v>
          </cell>
          <cell r="B169" t="str">
            <v>4551112</v>
          </cell>
          <cell r="C169">
            <v>-33522</v>
          </cell>
        </row>
        <row r="170">
          <cell r="A170" t="str">
            <v>合肥庐阳岗集网点</v>
          </cell>
          <cell r="B170" t="str">
            <v>4551140</v>
          </cell>
          <cell r="C170">
            <v>-1917</v>
          </cell>
        </row>
        <row r="171">
          <cell r="A171" t="str">
            <v>合肥庐阳海棠网点</v>
          </cell>
          <cell r="B171" t="str">
            <v>4551137</v>
          </cell>
          <cell r="C171">
            <v>-15021</v>
          </cell>
        </row>
        <row r="172">
          <cell r="A172" t="str">
            <v>合肥庐阳淮河路网点</v>
          </cell>
          <cell r="B172" t="str">
            <v>4551167</v>
          </cell>
          <cell r="C172">
            <v>-117</v>
          </cell>
        </row>
        <row r="173">
          <cell r="A173" t="str">
            <v>合肥庐阳菱湖网点</v>
          </cell>
          <cell r="B173" t="str">
            <v>4551136</v>
          </cell>
          <cell r="C173">
            <v>-11365</v>
          </cell>
        </row>
        <row r="174">
          <cell r="A174" t="str">
            <v>合肥庐阳四里河网点</v>
          </cell>
          <cell r="B174" t="str">
            <v>4551120</v>
          </cell>
          <cell r="C174">
            <v>-392</v>
          </cell>
        </row>
        <row r="175">
          <cell r="A175" t="str">
            <v>合肥庐阳网点</v>
          </cell>
          <cell r="B175" t="str">
            <v>4551107</v>
          </cell>
          <cell r="C175">
            <v>-239</v>
          </cell>
        </row>
        <row r="176">
          <cell r="A176" t="str">
            <v>合肥庐阳祥源网点</v>
          </cell>
          <cell r="B176" t="str">
            <v>4551147</v>
          </cell>
          <cell r="C176">
            <v>-1249</v>
          </cell>
        </row>
        <row r="177">
          <cell r="A177" t="str">
            <v>合肥南集散点</v>
          </cell>
          <cell r="B177" t="str">
            <v>0551013</v>
          </cell>
          <cell r="C177">
            <v>0</v>
          </cell>
        </row>
        <row r="178">
          <cell r="A178" t="str">
            <v>合肥市三孝口网点</v>
          </cell>
          <cell r="B178" t="str">
            <v>4551161</v>
          </cell>
          <cell r="C178">
            <v>-1</v>
          </cell>
        </row>
        <row r="179">
          <cell r="A179" t="str">
            <v>合肥蜀山安居苑网点</v>
          </cell>
          <cell r="B179" t="str">
            <v>4551165</v>
          </cell>
          <cell r="C179">
            <v>-21</v>
          </cell>
        </row>
        <row r="180">
          <cell r="A180" t="str">
            <v>合肥蜀山大溪地网点</v>
          </cell>
          <cell r="B180" t="str">
            <v>4551158</v>
          </cell>
          <cell r="C180">
            <v>-16</v>
          </cell>
        </row>
        <row r="181">
          <cell r="A181" t="str">
            <v>合肥蜀山电商园网点</v>
          </cell>
          <cell r="B181" t="str">
            <v>4551159</v>
          </cell>
          <cell r="C181">
            <v>-43468</v>
          </cell>
        </row>
        <row r="182">
          <cell r="A182" t="str">
            <v>合肥蜀山农大网点</v>
          </cell>
          <cell r="B182" t="str">
            <v>4551142</v>
          </cell>
          <cell r="C182">
            <v>-23314</v>
          </cell>
        </row>
        <row r="183">
          <cell r="A183" t="str">
            <v>合肥蜀山蜀峰路网点</v>
          </cell>
          <cell r="B183" t="str">
            <v>4551115</v>
          </cell>
          <cell r="C183">
            <v>-9084</v>
          </cell>
        </row>
        <row r="184">
          <cell r="A184" t="str">
            <v>合肥蜀山通合网点</v>
          </cell>
          <cell r="B184" t="str">
            <v>4551135</v>
          </cell>
          <cell r="C184">
            <v>-73664</v>
          </cell>
        </row>
        <row r="185">
          <cell r="A185" t="str">
            <v>合肥蜀山网点</v>
          </cell>
          <cell r="B185" t="str">
            <v>4551102</v>
          </cell>
          <cell r="C185">
            <v>-8698</v>
          </cell>
        </row>
        <row r="186">
          <cell r="A186" t="str">
            <v>合肥蜀山新产业园网点</v>
          </cell>
          <cell r="B186" t="str">
            <v>4551168</v>
          </cell>
          <cell r="C186">
            <v>-1171</v>
          </cell>
        </row>
        <row r="187">
          <cell r="A187" t="str">
            <v>合肥蜀山振兴路网点</v>
          </cell>
          <cell r="B187" t="str">
            <v>4551166</v>
          </cell>
          <cell r="C187">
            <v>-238</v>
          </cell>
        </row>
        <row r="188">
          <cell r="A188" t="str">
            <v>合肥西集散点</v>
          </cell>
          <cell r="B188" t="str">
            <v>0551015</v>
          </cell>
          <cell r="C188">
            <v>0</v>
          </cell>
        </row>
        <row r="189">
          <cell r="A189" t="str">
            <v>合肥瑶海北网点</v>
          </cell>
          <cell r="B189" t="str">
            <v>4551106</v>
          </cell>
          <cell r="C189">
            <v>-663499</v>
          </cell>
        </row>
        <row r="190">
          <cell r="A190" t="str">
            <v>合肥瑶海漕冲网点</v>
          </cell>
          <cell r="B190" t="str">
            <v>4551134</v>
          </cell>
          <cell r="C190">
            <v>-133443</v>
          </cell>
        </row>
        <row r="191">
          <cell r="A191" t="str">
            <v>合肥瑶海灵石路网点</v>
          </cell>
          <cell r="B191" t="str">
            <v>4551125</v>
          </cell>
          <cell r="C191">
            <v>-7847</v>
          </cell>
        </row>
        <row r="192">
          <cell r="A192" t="str">
            <v>合肥瑶海龙岗网点</v>
          </cell>
          <cell r="B192" t="str">
            <v>4551155</v>
          </cell>
          <cell r="C192">
            <v>-18173</v>
          </cell>
        </row>
        <row r="193">
          <cell r="A193" t="str">
            <v>合肥瑶海鹿鸣山网点</v>
          </cell>
          <cell r="B193" t="str">
            <v>4551121</v>
          </cell>
          <cell r="C193">
            <v>-15179</v>
          </cell>
        </row>
        <row r="194">
          <cell r="A194" t="str">
            <v>合肥瑶海磨店网点</v>
          </cell>
          <cell r="B194" t="str">
            <v>4551126</v>
          </cell>
          <cell r="C194">
            <v>-3536</v>
          </cell>
        </row>
        <row r="195">
          <cell r="A195" t="str">
            <v>合肥瑶海南网点</v>
          </cell>
          <cell r="B195" t="str">
            <v>4551108</v>
          </cell>
          <cell r="C195">
            <v>-107300</v>
          </cell>
        </row>
        <row r="196">
          <cell r="A196" t="str">
            <v>合肥瑶海三十头网点</v>
          </cell>
          <cell r="B196" t="str">
            <v>4551141</v>
          </cell>
          <cell r="C196">
            <v>-3691</v>
          </cell>
        </row>
        <row r="197">
          <cell r="A197" t="str">
            <v>合肥瑶海胜利路网点</v>
          </cell>
          <cell r="B197" t="str">
            <v>4551129</v>
          </cell>
          <cell r="C197">
            <v>-82527</v>
          </cell>
        </row>
        <row r="198">
          <cell r="A198" t="str">
            <v>合肥瑶海新站网点</v>
          </cell>
          <cell r="B198" t="str">
            <v>4551119</v>
          </cell>
          <cell r="C198">
            <v>-53053</v>
          </cell>
        </row>
        <row r="199">
          <cell r="A199" t="str">
            <v>合肥长丰北城网点</v>
          </cell>
          <cell r="B199" t="str">
            <v>4551124</v>
          </cell>
          <cell r="C199">
            <v>-45136</v>
          </cell>
        </row>
        <row r="200">
          <cell r="A200" t="str">
            <v>合肥长丰双凤大道网点</v>
          </cell>
          <cell r="B200" t="str">
            <v>4551123</v>
          </cell>
          <cell r="C200">
            <v>-8795</v>
          </cell>
        </row>
        <row r="201">
          <cell r="A201" t="str">
            <v>合肥长丰水湖镇网点</v>
          </cell>
          <cell r="B201" t="str">
            <v>4551156</v>
          </cell>
          <cell r="C201">
            <v>-28008</v>
          </cell>
        </row>
        <row r="202">
          <cell r="A202" t="str">
            <v>合肥长丰网点</v>
          </cell>
          <cell r="B202" t="str">
            <v>4551110</v>
          </cell>
          <cell r="C202">
            <v>-1543</v>
          </cell>
        </row>
        <row r="203">
          <cell r="A203" t="str">
            <v>淮北百善网点</v>
          </cell>
          <cell r="B203" t="str">
            <v>4561104</v>
          </cell>
          <cell r="C203">
            <v>0</v>
          </cell>
        </row>
        <row r="204">
          <cell r="A204" t="str">
            <v>淮北滨湖新城网点</v>
          </cell>
          <cell r="B204" t="str">
            <v>4561109</v>
          </cell>
          <cell r="C204">
            <v>0</v>
          </cell>
        </row>
        <row r="205">
          <cell r="A205" t="str">
            <v>淮北蔡里网点</v>
          </cell>
          <cell r="B205" t="str">
            <v>4561103</v>
          </cell>
          <cell r="C205">
            <v>0</v>
          </cell>
        </row>
        <row r="206">
          <cell r="A206" t="str">
            <v>淮北岱河矿网点</v>
          </cell>
          <cell r="B206" t="str">
            <v>4561112</v>
          </cell>
          <cell r="C206">
            <v>0</v>
          </cell>
        </row>
        <row r="207">
          <cell r="A207" t="str">
            <v>淮北杜集网点</v>
          </cell>
          <cell r="B207" t="str">
            <v>4561102</v>
          </cell>
          <cell r="C207">
            <v>0</v>
          </cell>
        </row>
        <row r="208">
          <cell r="A208" t="str">
            <v>淮北凤凰城网点</v>
          </cell>
          <cell r="B208" t="str">
            <v>4561115</v>
          </cell>
          <cell r="C208">
            <v>0</v>
          </cell>
        </row>
        <row r="209">
          <cell r="A209" t="str">
            <v>淮北韩村网点</v>
          </cell>
          <cell r="B209" t="str">
            <v>4561110</v>
          </cell>
          <cell r="C209">
            <v>0</v>
          </cell>
        </row>
        <row r="210">
          <cell r="A210" t="str">
            <v>淮北矿山集网点</v>
          </cell>
          <cell r="B210" t="str">
            <v>4561108</v>
          </cell>
          <cell r="C210">
            <v>0</v>
          </cell>
        </row>
        <row r="211">
          <cell r="A211" t="str">
            <v>淮北刘桥网点</v>
          </cell>
          <cell r="B211" t="str">
            <v>4561105</v>
          </cell>
          <cell r="C211">
            <v>0</v>
          </cell>
        </row>
        <row r="212">
          <cell r="A212" t="str">
            <v>淮北石台网点</v>
          </cell>
          <cell r="B212" t="str">
            <v>4561106</v>
          </cell>
          <cell r="C212">
            <v>0</v>
          </cell>
        </row>
        <row r="213">
          <cell r="A213" t="str">
            <v>淮北濉溪东部乡镇网点</v>
          </cell>
          <cell r="B213" t="str">
            <v>4561113</v>
          </cell>
          <cell r="C213">
            <v>0</v>
          </cell>
        </row>
        <row r="214">
          <cell r="A214" t="str">
            <v>淮北濉溪开发区网点</v>
          </cell>
          <cell r="B214" t="str">
            <v>4561116</v>
          </cell>
          <cell r="C214">
            <v>0</v>
          </cell>
        </row>
        <row r="215">
          <cell r="A215" t="str">
            <v>淮北濉溪网点</v>
          </cell>
          <cell r="B215" t="str">
            <v>4561101</v>
          </cell>
          <cell r="C215">
            <v>-497</v>
          </cell>
        </row>
        <row r="216">
          <cell r="A216" t="str">
            <v>淮北濉溪西部乡镇网点</v>
          </cell>
          <cell r="B216" t="str">
            <v>4561114</v>
          </cell>
          <cell r="C216">
            <v>0</v>
          </cell>
        </row>
        <row r="217">
          <cell r="A217" t="str">
            <v>淮北五铺网点</v>
          </cell>
          <cell r="B217" t="str">
            <v>4561111</v>
          </cell>
          <cell r="C217">
            <v>0</v>
          </cell>
        </row>
        <row r="218">
          <cell r="A218" t="str">
            <v>淮北相山网点</v>
          </cell>
          <cell r="B218" t="str">
            <v>4561100</v>
          </cell>
          <cell r="C218">
            <v>-430067</v>
          </cell>
        </row>
        <row r="219">
          <cell r="A219" t="str">
            <v>淮北杨庄矿网点</v>
          </cell>
          <cell r="B219" t="str">
            <v>4561107</v>
          </cell>
          <cell r="C219">
            <v>0</v>
          </cell>
        </row>
        <row r="220">
          <cell r="A220" t="str">
            <v>淮南八公山网点</v>
          </cell>
          <cell r="B220" t="str">
            <v>4554111</v>
          </cell>
          <cell r="C220">
            <v>-1537</v>
          </cell>
        </row>
        <row r="221">
          <cell r="A221" t="str">
            <v>淮南大通网点</v>
          </cell>
          <cell r="B221" t="str">
            <v>4554100</v>
          </cell>
          <cell r="C221">
            <v>-421413</v>
          </cell>
        </row>
        <row r="222">
          <cell r="A222" t="str">
            <v>淮南洞山路网点</v>
          </cell>
          <cell r="B222" t="str">
            <v>4554108</v>
          </cell>
          <cell r="C222">
            <v>-5812</v>
          </cell>
        </row>
        <row r="223">
          <cell r="A223" t="str">
            <v>淮南凤台网点</v>
          </cell>
          <cell r="B223" t="str">
            <v>4554103</v>
          </cell>
          <cell r="C223">
            <v>-221878</v>
          </cell>
        </row>
        <row r="224">
          <cell r="A224" t="str">
            <v>淮南国庆路网点</v>
          </cell>
          <cell r="B224" t="str">
            <v>4554110</v>
          </cell>
          <cell r="C224">
            <v>-5449</v>
          </cell>
        </row>
        <row r="225">
          <cell r="A225" t="str">
            <v>淮南开发区网点</v>
          </cell>
          <cell r="B225" t="str">
            <v>4554106</v>
          </cell>
          <cell r="C225">
            <v>-7035</v>
          </cell>
        </row>
        <row r="226">
          <cell r="A226" t="str">
            <v>淮南潘集网点</v>
          </cell>
          <cell r="B226" t="str">
            <v>4554104</v>
          </cell>
          <cell r="C226">
            <v>-3008</v>
          </cell>
        </row>
        <row r="227">
          <cell r="A227" t="str">
            <v>淮南山南网点</v>
          </cell>
          <cell r="B227" t="str">
            <v>4554107</v>
          </cell>
          <cell r="C227">
            <v>-11000</v>
          </cell>
        </row>
        <row r="228">
          <cell r="A228" t="str">
            <v>淮南寿县网点</v>
          </cell>
          <cell r="B228" t="str">
            <v>4554102</v>
          </cell>
          <cell r="C228">
            <v>-161947</v>
          </cell>
        </row>
        <row r="229">
          <cell r="A229" t="str">
            <v>淮南舜耕山网点</v>
          </cell>
          <cell r="B229" t="str">
            <v>4554109</v>
          </cell>
          <cell r="C229">
            <v>-25035</v>
          </cell>
        </row>
        <row r="230">
          <cell r="A230" t="str">
            <v>淮南谢家集网点</v>
          </cell>
          <cell r="B230" t="str">
            <v>4554105</v>
          </cell>
          <cell r="C230">
            <v>-12982</v>
          </cell>
        </row>
        <row r="231">
          <cell r="A231" t="str">
            <v>黄山黄山区网点</v>
          </cell>
          <cell r="B231" t="str">
            <v>4559102</v>
          </cell>
          <cell r="C231">
            <v>-18</v>
          </cell>
        </row>
        <row r="232">
          <cell r="A232" t="str">
            <v>黄山徽州网点</v>
          </cell>
          <cell r="B232" t="str">
            <v>4559100</v>
          </cell>
          <cell r="C232">
            <v>0</v>
          </cell>
        </row>
        <row r="233">
          <cell r="A233" t="str">
            <v>黄山徽州文峰网点</v>
          </cell>
          <cell r="B233" t="str">
            <v>4559114</v>
          </cell>
          <cell r="C233">
            <v>-976</v>
          </cell>
        </row>
        <row r="234">
          <cell r="A234" t="str">
            <v>黄山祁门网点</v>
          </cell>
          <cell r="B234" t="str">
            <v>4559106</v>
          </cell>
          <cell r="C234">
            <v>-48</v>
          </cell>
        </row>
        <row r="235">
          <cell r="A235" t="str">
            <v>黄山屯溪茶城网点</v>
          </cell>
          <cell r="B235" t="str">
            <v>4559109</v>
          </cell>
          <cell r="C235">
            <v>-1085</v>
          </cell>
        </row>
        <row r="236">
          <cell r="A236" t="str">
            <v>黄山屯溪徽山路网点</v>
          </cell>
          <cell r="B236" t="str">
            <v>4559107</v>
          </cell>
          <cell r="C236">
            <v>0</v>
          </cell>
        </row>
        <row r="237">
          <cell r="A237" t="str">
            <v>黄山屯溪黎阳网点</v>
          </cell>
          <cell r="B237" t="str">
            <v>4559108</v>
          </cell>
          <cell r="C237">
            <v>0</v>
          </cell>
        </row>
        <row r="238">
          <cell r="A238" t="str">
            <v>黄山屯溪网点</v>
          </cell>
          <cell r="B238" t="str">
            <v>4559101</v>
          </cell>
          <cell r="C238">
            <v>-121925</v>
          </cell>
        </row>
        <row r="239">
          <cell r="A239" t="str">
            <v>黄山屯溪阳湖网点</v>
          </cell>
          <cell r="B239" t="str">
            <v>4559113</v>
          </cell>
          <cell r="C239">
            <v>-13159</v>
          </cell>
        </row>
        <row r="240">
          <cell r="A240" t="str">
            <v>黄山歙县城区网点</v>
          </cell>
          <cell r="B240" t="str">
            <v>4559112</v>
          </cell>
          <cell r="C240">
            <v>-24040</v>
          </cell>
        </row>
        <row r="241">
          <cell r="A241" t="str">
            <v>黄山歙县开发区网点</v>
          </cell>
          <cell r="B241" t="str">
            <v>4559111</v>
          </cell>
          <cell r="C241">
            <v>-10936</v>
          </cell>
        </row>
        <row r="242">
          <cell r="A242" t="str">
            <v>黄山歙县网点</v>
          </cell>
          <cell r="B242" t="str">
            <v>4559103</v>
          </cell>
          <cell r="C242">
            <v>0</v>
          </cell>
        </row>
        <row r="243">
          <cell r="A243" t="str">
            <v>黄山休宁网点</v>
          </cell>
          <cell r="B243" t="str">
            <v>4559104</v>
          </cell>
          <cell r="C243">
            <v>0</v>
          </cell>
        </row>
        <row r="244">
          <cell r="A244" t="str">
            <v>黄山休宁新城网点</v>
          </cell>
          <cell r="B244" t="str">
            <v>4559110</v>
          </cell>
          <cell r="C244">
            <v>-1318</v>
          </cell>
        </row>
        <row r="245">
          <cell r="A245" t="str">
            <v>黄山黟县网点</v>
          </cell>
          <cell r="B245" t="str">
            <v>4559105</v>
          </cell>
          <cell r="C245">
            <v>-58</v>
          </cell>
        </row>
        <row r="246">
          <cell r="A246" t="str">
            <v>徽州集散点</v>
          </cell>
          <cell r="B246" t="str">
            <v>45710105</v>
          </cell>
          <cell r="C246">
            <v>0</v>
          </cell>
        </row>
        <row r="247">
          <cell r="A247" t="str">
            <v>霍邱集散点</v>
          </cell>
          <cell r="B247" t="str">
            <v>0564004</v>
          </cell>
          <cell r="C247">
            <v>0</v>
          </cell>
        </row>
        <row r="248">
          <cell r="A248" t="str">
            <v>霍山集散点</v>
          </cell>
          <cell r="B248" t="str">
            <v>0564003</v>
          </cell>
          <cell r="C248">
            <v>0</v>
          </cell>
        </row>
        <row r="249">
          <cell r="A249" t="str">
            <v>金安集散点</v>
          </cell>
          <cell r="B249" t="str">
            <v>45510116</v>
          </cell>
          <cell r="C249">
            <v>0</v>
          </cell>
        </row>
        <row r="250">
          <cell r="A250" t="str">
            <v>泾县集散点</v>
          </cell>
          <cell r="B250" t="str">
            <v>0563003</v>
          </cell>
          <cell r="C250">
            <v>0</v>
          </cell>
        </row>
        <row r="251">
          <cell r="A251" t="str">
            <v>经开集散点</v>
          </cell>
          <cell r="B251" t="str">
            <v>45510105</v>
          </cell>
          <cell r="C251">
            <v>0</v>
          </cell>
        </row>
        <row r="252">
          <cell r="A252" t="str">
            <v>琅琊集散点</v>
          </cell>
          <cell r="B252" t="str">
            <v>30250113</v>
          </cell>
          <cell r="C252">
            <v>0</v>
          </cell>
        </row>
        <row r="253">
          <cell r="A253" t="str">
            <v>利辛集散点</v>
          </cell>
          <cell r="B253" t="str">
            <v>0558007</v>
          </cell>
          <cell r="C253">
            <v>0</v>
          </cell>
        </row>
        <row r="254">
          <cell r="A254" t="str">
            <v>临泉集散点</v>
          </cell>
          <cell r="B254" t="str">
            <v>0558004</v>
          </cell>
          <cell r="C254">
            <v>0</v>
          </cell>
        </row>
        <row r="255">
          <cell r="A255" t="str">
            <v>六安霍邱城关镇网点</v>
          </cell>
          <cell r="B255" t="str">
            <v>4564124</v>
          </cell>
          <cell r="C255">
            <v>-9662</v>
          </cell>
        </row>
        <row r="256">
          <cell r="A256" t="str">
            <v>六安霍邱高塘镇网点</v>
          </cell>
          <cell r="B256" t="str">
            <v>4564131</v>
          </cell>
          <cell r="C256">
            <v>-152</v>
          </cell>
        </row>
        <row r="257">
          <cell r="A257" t="str">
            <v>六安霍邱河口镇网点</v>
          </cell>
          <cell r="B257" t="str">
            <v>4564132</v>
          </cell>
          <cell r="C257">
            <v>-36</v>
          </cell>
        </row>
        <row r="258">
          <cell r="A258" t="str">
            <v>六安霍邱户胡镇网点</v>
          </cell>
          <cell r="B258" t="str">
            <v>4564130</v>
          </cell>
          <cell r="C258">
            <v>-530</v>
          </cell>
        </row>
        <row r="259">
          <cell r="A259" t="str">
            <v>六安霍邱孟集镇网点</v>
          </cell>
          <cell r="B259" t="str">
            <v>4564104</v>
          </cell>
          <cell r="C259">
            <v>-876</v>
          </cell>
        </row>
        <row r="260">
          <cell r="A260" t="str">
            <v>六安霍邱姚李网点</v>
          </cell>
          <cell r="B260" t="str">
            <v>4564128</v>
          </cell>
          <cell r="C260">
            <v>-273</v>
          </cell>
        </row>
        <row r="261">
          <cell r="A261" t="str">
            <v>六安霍邱长集镇网点</v>
          </cell>
          <cell r="B261" t="str">
            <v>4564129</v>
          </cell>
          <cell r="C261">
            <v>-1561</v>
          </cell>
        </row>
        <row r="262">
          <cell r="A262" t="str">
            <v>六安霍邱周集镇网点</v>
          </cell>
          <cell r="B262" t="str">
            <v>4564126</v>
          </cell>
          <cell r="C262">
            <v>-21</v>
          </cell>
        </row>
        <row r="263">
          <cell r="A263" t="str">
            <v>六安霍山网点</v>
          </cell>
          <cell r="B263" t="str">
            <v>4564106</v>
          </cell>
          <cell r="C263">
            <v>-17820</v>
          </cell>
        </row>
        <row r="264">
          <cell r="A264" t="str">
            <v>六安霍山乡镇网点</v>
          </cell>
          <cell r="B264" t="str">
            <v>4564121</v>
          </cell>
          <cell r="C264">
            <v>0</v>
          </cell>
        </row>
        <row r="265">
          <cell r="A265" t="str">
            <v>六安金安城北网点</v>
          </cell>
          <cell r="B265" t="str">
            <v>4564113</v>
          </cell>
          <cell r="C265">
            <v>-136902</v>
          </cell>
        </row>
        <row r="266">
          <cell r="A266" t="str">
            <v>六安金安毛坦厂网点</v>
          </cell>
          <cell r="B266" t="str">
            <v>4564108</v>
          </cell>
          <cell r="C266">
            <v>-195</v>
          </cell>
        </row>
        <row r="267">
          <cell r="A267" t="str">
            <v>六安金安木厂网点</v>
          </cell>
          <cell r="B267" t="str">
            <v>4564123</v>
          </cell>
          <cell r="C267">
            <v>-212</v>
          </cell>
        </row>
        <row r="268">
          <cell r="A268" t="str">
            <v>六安金安三十铺网点</v>
          </cell>
          <cell r="B268" t="str">
            <v>4564110</v>
          </cell>
          <cell r="C268">
            <v>-4823</v>
          </cell>
        </row>
        <row r="269">
          <cell r="A269" t="str">
            <v>六安金安施桥镇网点</v>
          </cell>
          <cell r="B269" t="str">
            <v>4564111</v>
          </cell>
          <cell r="C269">
            <v>0</v>
          </cell>
        </row>
        <row r="270">
          <cell r="A270" t="str">
            <v>六安金安乡镇网点</v>
          </cell>
          <cell r="B270" t="str">
            <v>4564111</v>
          </cell>
          <cell r="C270">
            <v>-40</v>
          </cell>
        </row>
        <row r="271">
          <cell r="A271" t="str">
            <v>六安金安网点</v>
          </cell>
          <cell r="B271" t="str">
            <v>4564100</v>
          </cell>
          <cell r="C271">
            <v>-7454</v>
          </cell>
        </row>
        <row r="272">
          <cell r="A272" t="str">
            <v>六安金寨网点</v>
          </cell>
          <cell r="B272" t="str">
            <v>4564105</v>
          </cell>
          <cell r="C272">
            <v>-782</v>
          </cell>
        </row>
        <row r="273">
          <cell r="A273" t="str">
            <v>六安市裕安苏埠网点</v>
          </cell>
          <cell r="B273" t="str">
            <v>4564117</v>
          </cell>
          <cell r="C273">
            <v>-2</v>
          </cell>
        </row>
        <row r="274">
          <cell r="A274" t="str">
            <v>六安舒城杭埠网点</v>
          </cell>
          <cell r="B274" t="str">
            <v>4564116</v>
          </cell>
          <cell r="C274">
            <v>-189</v>
          </cell>
        </row>
        <row r="275">
          <cell r="A275" t="str">
            <v>六安舒城合安路网点</v>
          </cell>
          <cell r="B275" t="str">
            <v>4564115</v>
          </cell>
          <cell r="C275">
            <v>0</v>
          </cell>
        </row>
        <row r="276">
          <cell r="A276" t="str">
            <v>六安舒城集散点</v>
          </cell>
          <cell r="B276" t="str">
            <v>0564002</v>
          </cell>
          <cell r="C276">
            <v>0</v>
          </cell>
        </row>
        <row r="277">
          <cell r="A277" t="str">
            <v>六安舒城开发区网点</v>
          </cell>
          <cell r="B277" t="str">
            <v>4564112</v>
          </cell>
          <cell r="C277">
            <v>-84126</v>
          </cell>
        </row>
        <row r="278">
          <cell r="A278" t="str">
            <v>六安舒城马汤网点</v>
          </cell>
          <cell r="B278" t="str">
            <v>4564120</v>
          </cell>
          <cell r="C278">
            <v>-21</v>
          </cell>
        </row>
        <row r="279">
          <cell r="A279" t="str">
            <v>六安舒城南舒网点</v>
          </cell>
          <cell r="B279" t="str">
            <v>4564119</v>
          </cell>
          <cell r="C279">
            <v>-4</v>
          </cell>
        </row>
        <row r="280">
          <cell r="A280" t="str">
            <v>六安舒城舒晓网点</v>
          </cell>
          <cell r="B280" t="str">
            <v>4564118</v>
          </cell>
          <cell r="C280">
            <v>-1026</v>
          </cell>
        </row>
        <row r="281">
          <cell r="A281" t="str">
            <v>六安舒城张母桥网点</v>
          </cell>
          <cell r="B281" t="str">
            <v>4564122</v>
          </cell>
          <cell r="C281">
            <v>0</v>
          </cell>
        </row>
        <row r="282">
          <cell r="A282" t="str">
            <v>六安新安网点</v>
          </cell>
          <cell r="B282" t="str">
            <v>4564107</v>
          </cell>
          <cell r="C282">
            <v>-8868</v>
          </cell>
        </row>
        <row r="283">
          <cell r="A283" t="str">
            <v>六安叶集网点</v>
          </cell>
          <cell r="B283" t="str">
            <v>4564103</v>
          </cell>
          <cell r="C283">
            <v>-520</v>
          </cell>
        </row>
        <row r="284">
          <cell r="A284" t="str">
            <v>六安裕安城南网点</v>
          </cell>
          <cell r="B284" t="str">
            <v>4564114</v>
          </cell>
          <cell r="C284">
            <v>-25084</v>
          </cell>
        </row>
        <row r="285">
          <cell r="A285" t="str">
            <v>六安裕安独山网点</v>
          </cell>
          <cell r="B285" t="str">
            <v>4564127</v>
          </cell>
          <cell r="C285">
            <v>-5</v>
          </cell>
        </row>
        <row r="286">
          <cell r="A286" t="str">
            <v>六安裕安平桥网点</v>
          </cell>
          <cell r="B286" t="str">
            <v>4564101</v>
          </cell>
          <cell r="C286">
            <v>-8</v>
          </cell>
        </row>
        <row r="287">
          <cell r="A287" t="str">
            <v>六安裕安区固镇网点</v>
          </cell>
          <cell r="B287" t="str">
            <v>4564125</v>
          </cell>
          <cell r="C287">
            <v>0</v>
          </cell>
        </row>
        <row r="288">
          <cell r="A288" t="str">
            <v>六安裕安网点</v>
          </cell>
          <cell r="B288" t="str">
            <v>4564102</v>
          </cell>
          <cell r="C288">
            <v>-10344</v>
          </cell>
        </row>
        <row r="289">
          <cell r="A289" t="str">
            <v>六安裕安小义乌网点</v>
          </cell>
          <cell r="B289" t="str">
            <v>4564109</v>
          </cell>
          <cell r="C289">
            <v>-9228</v>
          </cell>
        </row>
        <row r="290">
          <cell r="A290" t="str">
            <v>庐阳集散点</v>
          </cell>
          <cell r="B290" t="str">
            <v>45510107</v>
          </cell>
          <cell r="C290">
            <v>0</v>
          </cell>
        </row>
        <row r="291">
          <cell r="A291" t="str">
            <v>马鞍山博望网点</v>
          </cell>
          <cell r="B291" t="str">
            <v>4555100</v>
          </cell>
          <cell r="C291">
            <v>-5394</v>
          </cell>
        </row>
        <row r="292">
          <cell r="A292" t="str">
            <v>马鞍山当涂石桥网点</v>
          </cell>
          <cell r="B292" t="str">
            <v>4555106</v>
          </cell>
          <cell r="C292">
            <v>-7931</v>
          </cell>
        </row>
        <row r="293">
          <cell r="A293" t="str">
            <v>马鞍山当涂网点</v>
          </cell>
          <cell r="B293" t="str">
            <v>4555104</v>
          </cell>
          <cell r="C293">
            <v>-202743</v>
          </cell>
        </row>
        <row r="294">
          <cell r="A294" t="str">
            <v>马鞍山含山网点</v>
          </cell>
          <cell r="B294" t="str">
            <v>4555103</v>
          </cell>
          <cell r="C294">
            <v>-242</v>
          </cell>
        </row>
        <row r="295">
          <cell r="A295" t="str">
            <v>马鞍山和县网点</v>
          </cell>
          <cell r="B295" t="str">
            <v>4555102</v>
          </cell>
          <cell r="C295">
            <v>-12792</v>
          </cell>
        </row>
        <row r="296">
          <cell r="A296" t="str">
            <v>马鞍山花山解放路网点</v>
          </cell>
          <cell r="B296" t="str">
            <v>4555107</v>
          </cell>
          <cell r="C296">
            <v>-7975</v>
          </cell>
        </row>
        <row r="297">
          <cell r="A297" t="str">
            <v>马鞍山花山网点</v>
          </cell>
          <cell r="B297" t="str">
            <v>4555105</v>
          </cell>
          <cell r="C297">
            <v>-8656</v>
          </cell>
        </row>
        <row r="298">
          <cell r="A298" t="str">
            <v>马鞍山开发区营业部网点</v>
          </cell>
          <cell r="B298" t="str">
            <v>4555109</v>
          </cell>
          <cell r="C298">
            <v>0</v>
          </cell>
        </row>
        <row r="299">
          <cell r="A299" t="str">
            <v>马鞍山雨山网点</v>
          </cell>
          <cell r="B299" t="str">
            <v>4555101</v>
          </cell>
          <cell r="C299">
            <v>-111991</v>
          </cell>
        </row>
        <row r="300">
          <cell r="A300" t="str">
            <v>马鞍山雨山向山镇网点</v>
          </cell>
          <cell r="B300" t="str">
            <v>4555108</v>
          </cell>
          <cell r="C300">
            <v>-1067</v>
          </cell>
        </row>
        <row r="301">
          <cell r="A301" t="str">
            <v>谯城区集散点</v>
          </cell>
          <cell r="B301" t="str">
            <v>0558005</v>
          </cell>
          <cell r="C301">
            <v>0</v>
          </cell>
        </row>
        <row r="302">
          <cell r="A302" t="str">
            <v>全椒集散点</v>
          </cell>
          <cell r="B302" t="str">
            <v>0550002</v>
          </cell>
          <cell r="C302">
            <v>0</v>
          </cell>
        </row>
        <row r="303">
          <cell r="A303" t="str">
            <v>蜀山高新集散点</v>
          </cell>
          <cell r="B303" t="str">
            <v>45510101</v>
          </cell>
          <cell r="C303">
            <v>0</v>
          </cell>
        </row>
        <row r="304">
          <cell r="A304" t="str">
            <v>桐城集散点</v>
          </cell>
          <cell r="B304" t="str">
            <v>0556002</v>
          </cell>
          <cell r="C304">
            <v>0</v>
          </cell>
        </row>
        <row r="305">
          <cell r="A305" t="str">
            <v>铜官集散点</v>
          </cell>
          <cell r="B305" t="str">
            <v>0562001</v>
          </cell>
          <cell r="C305">
            <v>0</v>
          </cell>
        </row>
        <row r="306">
          <cell r="A306" t="str">
            <v>铜陵枞阳会宫网点</v>
          </cell>
          <cell r="B306" t="str">
            <v>4562111</v>
          </cell>
          <cell r="C306">
            <v>-50</v>
          </cell>
        </row>
        <row r="307">
          <cell r="A307" t="str">
            <v>铜陵枞阳经开网点</v>
          </cell>
          <cell r="B307" t="str">
            <v>4562103</v>
          </cell>
          <cell r="C307">
            <v>0</v>
          </cell>
        </row>
        <row r="308">
          <cell r="A308" t="str">
            <v>铜陵枞阳汤沟网点</v>
          </cell>
          <cell r="B308" t="str">
            <v>4562110</v>
          </cell>
          <cell r="C308">
            <v>-67</v>
          </cell>
        </row>
        <row r="309">
          <cell r="A309" t="str">
            <v>铜陵枞阳网点</v>
          </cell>
          <cell r="B309" t="str">
            <v>4562101</v>
          </cell>
          <cell r="C309">
            <v>-12718</v>
          </cell>
        </row>
        <row r="310">
          <cell r="A310" t="str">
            <v>铜陵郊区陈瑶湖网点</v>
          </cell>
          <cell r="B310" t="str">
            <v>4562109</v>
          </cell>
          <cell r="C310">
            <v>-79</v>
          </cell>
        </row>
        <row r="311">
          <cell r="A311" t="str">
            <v>铜陵郊区网点</v>
          </cell>
          <cell r="B311" t="str">
            <v>4562105</v>
          </cell>
          <cell r="C311">
            <v>-920</v>
          </cell>
        </row>
        <row r="312">
          <cell r="A312" t="str">
            <v>铜陵铜官铜都网点</v>
          </cell>
          <cell r="B312" t="str">
            <v>4562104</v>
          </cell>
          <cell r="C312">
            <v>-154</v>
          </cell>
        </row>
        <row r="313">
          <cell r="A313" t="str">
            <v>铜陵铜官网点</v>
          </cell>
          <cell r="B313" t="str">
            <v>4562100</v>
          </cell>
          <cell r="C313">
            <v>-83394</v>
          </cell>
        </row>
        <row r="314">
          <cell r="A314" t="str">
            <v>铜陵铜官五松网点</v>
          </cell>
          <cell r="B314" t="str">
            <v>4562102</v>
          </cell>
          <cell r="C314">
            <v>-841</v>
          </cell>
        </row>
        <row r="315">
          <cell r="A315" t="str">
            <v>铜陵义安城关网点</v>
          </cell>
          <cell r="B315" t="str">
            <v>4562107</v>
          </cell>
          <cell r="C315">
            <v>-31</v>
          </cell>
        </row>
        <row r="316">
          <cell r="A316" t="str">
            <v>铜陵义安顺安网点</v>
          </cell>
          <cell r="B316" t="str">
            <v>4562108</v>
          </cell>
          <cell r="C316">
            <v>-308</v>
          </cell>
        </row>
        <row r="317">
          <cell r="A317" t="str">
            <v>铜陵义安网点</v>
          </cell>
          <cell r="B317" t="str">
            <v>4562106</v>
          </cell>
          <cell r="C317">
            <v>0</v>
          </cell>
        </row>
        <row r="318">
          <cell r="A318" t="str">
            <v>涡阳集散点</v>
          </cell>
          <cell r="B318" t="str">
            <v>0558002</v>
          </cell>
          <cell r="C318">
            <v>0</v>
          </cell>
        </row>
        <row r="319">
          <cell r="A319" t="str">
            <v>芜湖二坝网点</v>
          </cell>
          <cell r="B319" t="str">
            <v>4553110</v>
          </cell>
          <cell r="C319">
            <v>-457</v>
          </cell>
        </row>
        <row r="320">
          <cell r="A320" t="str">
            <v>芜湖繁昌网点</v>
          </cell>
          <cell r="B320" t="str">
            <v>4553105</v>
          </cell>
          <cell r="C320">
            <v>-1182</v>
          </cell>
        </row>
        <row r="321">
          <cell r="A321" t="str">
            <v>芜湖高速御府网点</v>
          </cell>
          <cell r="B321" t="str">
            <v>4553119</v>
          </cell>
          <cell r="C321">
            <v>0</v>
          </cell>
        </row>
        <row r="322">
          <cell r="A322" t="str">
            <v>芜湖镜湖世茂滨江网点</v>
          </cell>
          <cell r="B322" t="str">
            <v>4553123</v>
          </cell>
          <cell r="C322">
            <v>0</v>
          </cell>
        </row>
        <row r="323">
          <cell r="A323" t="str">
            <v>芜湖镜湖万达网点</v>
          </cell>
          <cell r="B323" t="str">
            <v>4553114</v>
          </cell>
          <cell r="C323">
            <v>-636</v>
          </cell>
        </row>
        <row r="324">
          <cell r="A324" t="str">
            <v>芜湖镜湖网点</v>
          </cell>
          <cell r="B324" t="str">
            <v>4553100</v>
          </cell>
          <cell r="C324">
            <v>-119</v>
          </cell>
        </row>
        <row r="325">
          <cell r="A325" t="str">
            <v>芜湖镜湖新市口网点</v>
          </cell>
          <cell r="B325" t="str">
            <v>4553113</v>
          </cell>
          <cell r="C325">
            <v>-21</v>
          </cell>
        </row>
        <row r="326">
          <cell r="A326" t="str">
            <v>芜湖鸠江城市网点</v>
          </cell>
          <cell r="B326" t="str">
            <v>4553106</v>
          </cell>
          <cell r="C326">
            <v>0</v>
          </cell>
        </row>
        <row r="327">
          <cell r="A327" t="str">
            <v>芜湖南陵网点</v>
          </cell>
          <cell r="B327" t="str">
            <v>4553106</v>
          </cell>
          <cell r="C327">
            <v>-1136567</v>
          </cell>
        </row>
        <row r="328">
          <cell r="A328" t="str">
            <v>芜湖鸠江大桥网点</v>
          </cell>
          <cell r="B328" t="str">
            <v>4553115</v>
          </cell>
          <cell r="C328">
            <v>-9531</v>
          </cell>
        </row>
        <row r="329">
          <cell r="A329" t="str">
            <v>芜湖鸠江二部网点</v>
          </cell>
          <cell r="B329" t="str">
            <v>4553112</v>
          </cell>
          <cell r="C329">
            <v>-12606</v>
          </cell>
        </row>
        <row r="330">
          <cell r="A330" t="str">
            <v>芜湖鸠江经开网点</v>
          </cell>
          <cell r="B330" t="str">
            <v>4553108</v>
          </cell>
          <cell r="C330">
            <v>-53209</v>
          </cell>
        </row>
        <row r="331">
          <cell r="A331" t="str">
            <v>芜湖鸠江万开网点</v>
          </cell>
          <cell r="B331" t="str">
            <v>4553124</v>
          </cell>
          <cell r="C331">
            <v>0</v>
          </cell>
        </row>
        <row r="332">
          <cell r="A332" t="str">
            <v>芜湖鸠江网点</v>
          </cell>
          <cell r="B332" t="str">
            <v>4553103</v>
          </cell>
          <cell r="C332">
            <v>-8433</v>
          </cell>
        </row>
        <row r="333">
          <cell r="A333" t="str">
            <v>芜湖南陵宇培网点</v>
          </cell>
          <cell r="B333" t="str">
            <v>4553118</v>
          </cell>
          <cell r="C333">
            <v>-58469</v>
          </cell>
        </row>
        <row r="334">
          <cell r="A334" t="str">
            <v>芜湖三山网点</v>
          </cell>
          <cell r="B334" t="str">
            <v>4553102</v>
          </cell>
          <cell r="C334">
            <v>-1213</v>
          </cell>
        </row>
        <row r="335">
          <cell r="A335" t="str">
            <v>芜湖无为网点</v>
          </cell>
          <cell r="B335" t="str">
            <v>4553104</v>
          </cell>
          <cell r="C335">
            <v>-113633</v>
          </cell>
        </row>
        <row r="336">
          <cell r="A336" t="str">
            <v>芜湖芜湖县网点</v>
          </cell>
          <cell r="B336" t="str">
            <v>4553107</v>
          </cell>
          <cell r="C336">
            <v>-58</v>
          </cell>
        </row>
        <row r="337">
          <cell r="A337" t="str">
            <v>芜湖县万达网点</v>
          </cell>
          <cell r="B337" t="str">
            <v>4553120</v>
          </cell>
          <cell r="C337">
            <v>-22294</v>
          </cell>
        </row>
        <row r="338">
          <cell r="A338" t="str">
            <v>芜湖弋江大学城网点</v>
          </cell>
          <cell r="B338" t="str">
            <v>4553109</v>
          </cell>
          <cell r="C338">
            <v>-209</v>
          </cell>
        </row>
        <row r="339">
          <cell r="A339" t="str">
            <v>芜湖弋江二部网点</v>
          </cell>
          <cell r="B339" t="str">
            <v>4553111</v>
          </cell>
          <cell r="C339">
            <v>-21580</v>
          </cell>
        </row>
        <row r="340">
          <cell r="A340" t="str">
            <v>芜湖弋江火龙岗网点</v>
          </cell>
          <cell r="B340" t="str">
            <v>4553116</v>
          </cell>
          <cell r="C340">
            <v>-4252</v>
          </cell>
        </row>
        <row r="341">
          <cell r="A341" t="str">
            <v>芜湖弋江瑞丰网点</v>
          </cell>
          <cell r="B341" t="str">
            <v>4553117</v>
          </cell>
          <cell r="C341">
            <v>0</v>
          </cell>
        </row>
        <row r="342">
          <cell r="A342" t="str">
            <v>芜湖弋江网点</v>
          </cell>
          <cell r="B342" t="str">
            <v>4553101</v>
          </cell>
          <cell r="C342">
            <v>0</v>
          </cell>
        </row>
        <row r="343">
          <cell r="A343" t="str">
            <v>歙县集散点</v>
          </cell>
          <cell r="B343" t="str">
            <v>0559002</v>
          </cell>
          <cell r="C343">
            <v>0</v>
          </cell>
        </row>
        <row r="344">
          <cell r="A344" t="str">
            <v>相山集散点</v>
          </cell>
          <cell r="B344" t="str">
            <v>45520102</v>
          </cell>
          <cell r="C344">
            <v>0</v>
          </cell>
        </row>
        <row r="345">
          <cell r="A345" t="str">
            <v>宿州砀山网点</v>
          </cell>
          <cell r="B345" t="str">
            <v>4557102</v>
          </cell>
          <cell r="C345">
            <v>-1470292</v>
          </cell>
        </row>
        <row r="346">
          <cell r="A346" t="str">
            <v>宿州灵璧网点</v>
          </cell>
          <cell r="B346" t="str">
            <v>4557104</v>
          </cell>
          <cell r="C346">
            <v>-117730</v>
          </cell>
        </row>
        <row r="347">
          <cell r="A347" t="str">
            <v>宿州泗县网点</v>
          </cell>
          <cell r="B347" t="str">
            <v>4557105</v>
          </cell>
          <cell r="C347">
            <v>-8965</v>
          </cell>
        </row>
        <row r="348">
          <cell r="A348" t="str">
            <v>宿州萧县网点</v>
          </cell>
          <cell r="B348" t="str">
            <v>4557103</v>
          </cell>
          <cell r="C348">
            <v>-79873</v>
          </cell>
        </row>
        <row r="349">
          <cell r="A349" t="str">
            <v>宿州埇桥道东北部网点</v>
          </cell>
          <cell r="B349" t="str">
            <v>4557108</v>
          </cell>
          <cell r="C349">
            <v>-581</v>
          </cell>
        </row>
        <row r="350">
          <cell r="A350" t="str">
            <v>宿州埇桥道东南网点</v>
          </cell>
          <cell r="B350" t="str">
            <v>4557107</v>
          </cell>
          <cell r="C350">
            <v>-87</v>
          </cell>
        </row>
        <row r="351">
          <cell r="A351" t="str">
            <v>宿州埇桥凤池网点</v>
          </cell>
          <cell r="B351" t="str">
            <v>4557117</v>
          </cell>
          <cell r="C351">
            <v>-88</v>
          </cell>
        </row>
        <row r="352">
          <cell r="A352" t="str">
            <v>宿州埇桥恒大网点</v>
          </cell>
          <cell r="B352" t="str">
            <v>4557109</v>
          </cell>
          <cell r="C352">
            <v>-88</v>
          </cell>
        </row>
        <row r="353">
          <cell r="A353" t="str">
            <v>宿州埇桥恒泰城网点</v>
          </cell>
          <cell r="B353" t="str">
            <v>4557101</v>
          </cell>
          <cell r="C353">
            <v>-87</v>
          </cell>
        </row>
        <row r="354">
          <cell r="A354" t="str">
            <v>宿州埇桥汇源网点</v>
          </cell>
          <cell r="B354" t="str">
            <v>4557128</v>
          </cell>
          <cell r="C354">
            <v>-642</v>
          </cell>
        </row>
        <row r="355">
          <cell r="A355" t="str">
            <v>宿州埇桥九中网点</v>
          </cell>
          <cell r="B355" t="str">
            <v>4557121</v>
          </cell>
          <cell r="C355">
            <v>-472</v>
          </cell>
        </row>
        <row r="356">
          <cell r="A356" t="str">
            <v>宿州埇桥矿建网点</v>
          </cell>
          <cell r="B356" t="str">
            <v>4557115</v>
          </cell>
          <cell r="C356">
            <v>-87</v>
          </cell>
        </row>
        <row r="357">
          <cell r="A357" t="str">
            <v>宿州埇桥联络街网点</v>
          </cell>
          <cell r="B357" t="str">
            <v>4557126</v>
          </cell>
          <cell r="C357">
            <v>-494</v>
          </cell>
        </row>
        <row r="358">
          <cell r="A358" t="str">
            <v>宿州埇桥美庐网点</v>
          </cell>
          <cell r="B358" t="str">
            <v>4557114</v>
          </cell>
          <cell r="C358">
            <v>-1128</v>
          </cell>
        </row>
        <row r="359">
          <cell r="A359" t="str">
            <v>宿州埇桥明日网点</v>
          </cell>
          <cell r="B359" t="str">
            <v>4557129</v>
          </cell>
          <cell r="C359">
            <v>-9</v>
          </cell>
        </row>
        <row r="360">
          <cell r="A360" t="str">
            <v>宿州埇桥南翔网点</v>
          </cell>
          <cell r="B360" t="str">
            <v>4557112</v>
          </cell>
          <cell r="C360">
            <v>-87</v>
          </cell>
        </row>
        <row r="361">
          <cell r="A361" t="str">
            <v>宿州埇桥培新巷网点</v>
          </cell>
          <cell r="B361" t="str">
            <v>4557127</v>
          </cell>
          <cell r="C361">
            <v>-87</v>
          </cell>
        </row>
        <row r="362">
          <cell r="A362" t="str">
            <v>宿州埇桥鹏程网点</v>
          </cell>
          <cell r="B362" t="str">
            <v>4557130</v>
          </cell>
          <cell r="C362">
            <v>-139</v>
          </cell>
        </row>
        <row r="363">
          <cell r="A363" t="str">
            <v>宿州埇桥千亩园网点</v>
          </cell>
          <cell r="B363" t="str">
            <v>4557124</v>
          </cell>
          <cell r="C363">
            <v>-167</v>
          </cell>
        </row>
        <row r="364">
          <cell r="A364" t="str">
            <v>宿州埇桥三八乡网点</v>
          </cell>
          <cell r="B364" t="str">
            <v>4557123</v>
          </cell>
          <cell r="C364">
            <v>-90</v>
          </cell>
        </row>
        <row r="365">
          <cell r="A365" t="str">
            <v>宿州埇桥三里湾网点</v>
          </cell>
          <cell r="B365" t="str">
            <v>4557119</v>
          </cell>
          <cell r="C365">
            <v>-173</v>
          </cell>
        </row>
        <row r="366">
          <cell r="A366" t="str">
            <v>宿州埇桥同科网点</v>
          </cell>
          <cell r="B366" t="str">
            <v>4557118</v>
          </cell>
          <cell r="C366">
            <v>-89</v>
          </cell>
        </row>
        <row r="367">
          <cell r="A367" t="str">
            <v>宿州埇桥万达网点</v>
          </cell>
          <cell r="B367" t="str">
            <v>4557132</v>
          </cell>
          <cell r="C367">
            <v>-87</v>
          </cell>
        </row>
        <row r="368">
          <cell r="A368" t="str">
            <v>宿州埇桥网点</v>
          </cell>
          <cell r="B368" t="str">
            <v>4557100</v>
          </cell>
          <cell r="C368">
            <v>-346823</v>
          </cell>
        </row>
        <row r="369">
          <cell r="A369" t="str">
            <v>宿州埇桥卫校网点</v>
          </cell>
          <cell r="B369" t="str">
            <v>4557113</v>
          </cell>
          <cell r="C369">
            <v>-90</v>
          </cell>
        </row>
        <row r="370">
          <cell r="A370" t="str">
            <v>宿州埇桥吾悦网点</v>
          </cell>
          <cell r="B370" t="str">
            <v>4557131</v>
          </cell>
          <cell r="C370">
            <v>-73</v>
          </cell>
        </row>
        <row r="371">
          <cell r="A371" t="str">
            <v>宿州埇桥武夷网点</v>
          </cell>
          <cell r="B371" t="str">
            <v>4557116</v>
          </cell>
          <cell r="C371">
            <v>-16</v>
          </cell>
        </row>
        <row r="372">
          <cell r="A372" t="str">
            <v>宿州埇桥西北新城网点</v>
          </cell>
          <cell r="B372" t="str">
            <v>4557111</v>
          </cell>
          <cell r="C372">
            <v>-466</v>
          </cell>
        </row>
        <row r="373">
          <cell r="A373" t="str">
            <v>宿州埇桥新二中网点</v>
          </cell>
          <cell r="B373" t="str">
            <v>4557122</v>
          </cell>
          <cell r="C373">
            <v>-2019</v>
          </cell>
        </row>
        <row r="374">
          <cell r="A374" t="str">
            <v>宿州埇桥裕城街网点</v>
          </cell>
          <cell r="B374" t="str">
            <v>4557110</v>
          </cell>
          <cell r="C374">
            <v>-148</v>
          </cell>
        </row>
        <row r="375">
          <cell r="A375" t="str">
            <v>宿州埇桥众德祥福园网点</v>
          </cell>
          <cell r="B375" t="str">
            <v>4557125</v>
          </cell>
          <cell r="C375">
            <v>-644</v>
          </cell>
        </row>
        <row r="376">
          <cell r="A376" t="str">
            <v>宣城广德网点</v>
          </cell>
          <cell r="B376" t="str">
            <v>4563104</v>
          </cell>
          <cell r="C376">
            <v>-108006</v>
          </cell>
        </row>
        <row r="377">
          <cell r="A377" t="str">
            <v>宣城绩溪网点</v>
          </cell>
          <cell r="B377" t="str">
            <v>4563107</v>
          </cell>
          <cell r="C377">
            <v>-41558</v>
          </cell>
        </row>
        <row r="378">
          <cell r="A378" t="str">
            <v>宣城泾县网点</v>
          </cell>
          <cell r="B378" t="str">
            <v>4563105</v>
          </cell>
          <cell r="C378">
            <v>-234362</v>
          </cell>
        </row>
        <row r="379">
          <cell r="A379" t="str">
            <v>宣城旌德网点</v>
          </cell>
          <cell r="B379" t="str">
            <v>4563106</v>
          </cell>
          <cell r="C379">
            <v>-26275</v>
          </cell>
        </row>
        <row r="380">
          <cell r="A380" t="str">
            <v>宣城郎溪网点</v>
          </cell>
          <cell r="B380" t="str">
            <v>4563103</v>
          </cell>
          <cell r="C380">
            <v>-33922</v>
          </cell>
        </row>
        <row r="381">
          <cell r="A381" t="str">
            <v>宣城宁国网点</v>
          </cell>
          <cell r="B381" t="str">
            <v>4563102</v>
          </cell>
          <cell r="C381">
            <v>-104268</v>
          </cell>
        </row>
        <row r="382">
          <cell r="A382" t="str">
            <v>宣城宣州城东网点</v>
          </cell>
          <cell r="B382" t="str">
            <v>4563109</v>
          </cell>
          <cell r="C382">
            <v>-101</v>
          </cell>
        </row>
        <row r="383">
          <cell r="A383" t="str">
            <v>宣城宣州城西网点</v>
          </cell>
          <cell r="B383" t="str">
            <v>4563110</v>
          </cell>
          <cell r="C383">
            <v>0</v>
          </cell>
        </row>
        <row r="384">
          <cell r="A384" t="str">
            <v>宣城宣州大唐网点</v>
          </cell>
          <cell r="B384" t="str">
            <v>4563101</v>
          </cell>
          <cell r="C384">
            <v>-46</v>
          </cell>
        </row>
        <row r="385">
          <cell r="A385" t="str">
            <v>宣城宣州国购网点</v>
          </cell>
          <cell r="B385" t="str">
            <v>4563108</v>
          </cell>
          <cell r="C385">
            <v>-1526</v>
          </cell>
        </row>
        <row r="386">
          <cell r="A386" t="str">
            <v>宣城宣州孙埠水东网点</v>
          </cell>
          <cell r="B386" t="str">
            <v>4563113</v>
          </cell>
          <cell r="C386">
            <v>-477</v>
          </cell>
        </row>
        <row r="387">
          <cell r="A387" t="str">
            <v>宣城宣州网点</v>
          </cell>
          <cell r="B387" t="str">
            <v>4563100</v>
          </cell>
          <cell r="C387">
            <v>-148920</v>
          </cell>
        </row>
        <row r="388">
          <cell r="A388" t="str">
            <v>宣州集散点</v>
          </cell>
          <cell r="B388" t="str">
            <v>45530101</v>
          </cell>
          <cell r="C388">
            <v>0</v>
          </cell>
        </row>
        <row r="389">
          <cell r="A389" t="str">
            <v>瑶海北集散点</v>
          </cell>
          <cell r="B389" t="str">
            <v>45510106</v>
          </cell>
          <cell r="C389">
            <v>0</v>
          </cell>
        </row>
        <row r="390">
          <cell r="A390" t="str">
            <v>瑶海南集散点</v>
          </cell>
          <cell r="B390" t="str">
            <v>45510115</v>
          </cell>
          <cell r="C390">
            <v>0</v>
          </cell>
        </row>
        <row r="391">
          <cell r="A391" t="str">
            <v>宜秀集散点</v>
          </cell>
          <cell r="B391" t="str">
            <v>45510112</v>
          </cell>
          <cell r="C391">
            <v>0</v>
          </cell>
        </row>
        <row r="392">
          <cell r="A392" t="str">
            <v>颍东集散点</v>
          </cell>
          <cell r="B392" t="str">
            <v>45510113</v>
          </cell>
          <cell r="C392">
            <v>0</v>
          </cell>
        </row>
        <row r="393">
          <cell r="A393" t="str">
            <v>埇桥集散点</v>
          </cell>
          <cell r="B393" t="str">
            <v>45520101</v>
          </cell>
          <cell r="C393">
            <v>0</v>
          </cell>
        </row>
        <row r="394">
          <cell r="A394" t="str">
            <v>雨山集散点</v>
          </cell>
          <cell r="B394" t="str">
            <v>0555002</v>
          </cell>
          <cell r="C394">
            <v>0</v>
          </cell>
        </row>
        <row r="395">
          <cell r="A395" t="str">
            <v>长丰集散点</v>
          </cell>
          <cell r="B395" t="str">
            <v>45510109</v>
          </cell>
          <cell r="C395">
            <v>0</v>
          </cell>
        </row>
        <row r="396">
          <cell r="A396" t="str">
            <v>淮南上窑网点</v>
          </cell>
          <cell r="C396">
            <v>0</v>
          </cell>
        </row>
        <row r="397">
          <cell r="A397" t="str">
            <v>六安霍邱网点</v>
          </cell>
          <cell r="C397">
            <v>0</v>
          </cell>
        </row>
        <row r="398">
          <cell r="A398" t="str">
            <v>六安金安开发区网点</v>
          </cell>
          <cell r="C398">
            <v>0</v>
          </cell>
        </row>
        <row r="399">
          <cell r="A399" t="str">
            <v>六安舒城网点</v>
          </cell>
          <cell r="C399">
            <v>0</v>
          </cell>
        </row>
        <row r="400">
          <cell r="A400" t="str">
            <v>总计</v>
          </cell>
          <cell r="C400">
            <v>-15509947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8"/>
  <sheetViews>
    <sheetView workbookViewId="0">
      <selection activeCell="R8" sqref="R8"/>
    </sheetView>
  </sheetViews>
  <sheetFormatPr defaultColWidth="9" defaultRowHeight="13.5"/>
  <cols>
    <col min="1" max="1" width="11.75" style="8" customWidth="1"/>
    <col min="2" max="3" width="16.75" style="8" customWidth="1"/>
    <col min="4" max="4" width="15.875" style="9" customWidth="1"/>
    <col min="5" max="5" width="14.25" style="9" customWidth="1"/>
    <col min="6" max="7" width="15" style="9" customWidth="1"/>
    <col min="8" max="16384" width="9" style="8"/>
  </cols>
  <sheetData>
    <row r="2" spans="1:7" s="5" customFormat="1" ht="27" customHeight="1">
      <c r="A2" s="1" t="s">
        <v>0</v>
      </c>
      <c r="B2" s="2" t="s">
        <v>1</v>
      </c>
      <c r="C2" s="2" t="s">
        <v>25</v>
      </c>
      <c r="D2" s="3" t="s">
        <v>2</v>
      </c>
      <c r="E2" s="3" t="s">
        <v>3</v>
      </c>
      <c r="F2" s="3" t="s">
        <v>4</v>
      </c>
      <c r="G2" s="3" t="s">
        <v>24</v>
      </c>
    </row>
    <row r="3" spans="1:7" s="5" customFormat="1" ht="27" customHeight="1">
      <c r="A3" s="1" t="s">
        <v>8</v>
      </c>
      <c r="B3" s="6">
        <v>34260.75</v>
      </c>
      <c r="C3" s="6"/>
      <c r="D3" s="6">
        <v>2840</v>
      </c>
      <c r="E3" s="7">
        <v>325.84999999999997</v>
      </c>
      <c r="F3" s="6">
        <f>SUM(B3:E3)</f>
        <v>37426.6</v>
      </c>
      <c r="G3" s="6">
        <v>35308.11</v>
      </c>
    </row>
    <row r="4" spans="1:7" s="5" customFormat="1" ht="27" customHeight="1">
      <c r="A4" s="1" t="s">
        <v>10</v>
      </c>
      <c r="B4" s="6">
        <v>96579.61</v>
      </c>
      <c r="C4" s="6"/>
      <c r="D4" s="6">
        <v>3980</v>
      </c>
      <c r="E4" s="7">
        <v>430.2</v>
      </c>
      <c r="F4" s="6">
        <f t="shared" ref="F4:F5" si="0">SUM(B4:E4)</f>
        <v>100989.81</v>
      </c>
      <c r="G4" s="6">
        <v>95273.4</v>
      </c>
    </row>
    <row r="5" spans="1:7" s="5" customFormat="1" ht="27" customHeight="1">
      <c r="A5" s="1" t="s">
        <v>11</v>
      </c>
      <c r="B5" s="6">
        <v>206067.71</v>
      </c>
      <c r="C5" s="6"/>
      <c r="D5" s="6">
        <v>2960</v>
      </c>
      <c r="E5" s="7">
        <v>69840.7</v>
      </c>
      <c r="F5" s="6">
        <f t="shared" si="0"/>
        <v>278868.40999999997</v>
      </c>
      <c r="G5" s="6">
        <v>263083.40000000002</v>
      </c>
    </row>
    <row r="6" spans="1:7" s="5" customFormat="1" ht="27" customHeight="1">
      <c r="A6" s="1" t="s">
        <v>12</v>
      </c>
      <c r="B6" s="6">
        <f>SUM(B3:B5)</f>
        <v>336908.07</v>
      </c>
      <c r="C6" s="6"/>
      <c r="D6" s="6">
        <f>SUM(D3:D5)</f>
        <v>9780</v>
      </c>
      <c r="E6" s="6">
        <f>SUM(E3:E5)</f>
        <v>70596.75</v>
      </c>
      <c r="F6" s="6">
        <f>SUM(B6:E6)</f>
        <v>417284.82</v>
      </c>
      <c r="G6" s="6">
        <f>SUM(G3:G5)</f>
        <v>393664.91000000003</v>
      </c>
    </row>
    <row r="7" spans="1:7" s="5" customFormat="1" ht="27" customHeight="1">
      <c r="A7" s="1" t="s">
        <v>22</v>
      </c>
      <c r="B7" s="6">
        <v>336908.07</v>
      </c>
      <c r="C7" s="6"/>
      <c r="D7" s="6">
        <v>9780</v>
      </c>
      <c r="E7" s="6">
        <v>44691</v>
      </c>
      <c r="F7" s="6">
        <f>SUM(B7:E7)</f>
        <v>391379.07</v>
      </c>
      <c r="G7" s="6">
        <f>ROUND(F7/1.06,2)</f>
        <v>369225.54</v>
      </c>
    </row>
    <row r="8" spans="1:7" s="5" customFormat="1" ht="27" customHeight="1">
      <c r="A8" s="1" t="s">
        <v>23</v>
      </c>
      <c r="B8" s="6"/>
      <c r="C8" s="6"/>
      <c r="D8" s="6"/>
      <c r="E8" s="6">
        <f>E6-E7</f>
        <v>25905.75</v>
      </c>
      <c r="F8" s="6">
        <f t="shared" ref="F7:F8" si="1">SUM(B8:E8)</f>
        <v>25905.75</v>
      </c>
      <c r="G8" s="6">
        <f>G6-G7</f>
        <v>24439.370000000054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H14" sqref="H14"/>
    </sheetView>
  </sheetViews>
  <sheetFormatPr defaultColWidth="9" defaultRowHeight="13.5"/>
  <cols>
    <col min="1" max="1" width="9" style="27"/>
    <col min="2" max="2" width="18.25" style="27" customWidth="1"/>
    <col min="3" max="3" width="23.75" style="27" customWidth="1"/>
    <col min="4" max="6" width="14" style="27" customWidth="1"/>
    <col min="7" max="7" width="14" style="88" customWidth="1"/>
    <col min="8" max="8" width="16" style="27" customWidth="1"/>
    <col min="9" max="9" width="17.25" style="89" bestFit="1" customWidth="1"/>
    <col min="10" max="10" width="16" style="27" customWidth="1"/>
    <col min="11" max="11" width="14" style="27" customWidth="1"/>
    <col min="12" max="13" width="12.625" style="27" bestFit="1" customWidth="1"/>
    <col min="14" max="14" width="10.375" style="27" bestFit="1" customWidth="1"/>
    <col min="15" max="257" width="9" style="27"/>
    <col min="258" max="258" width="18.25" style="27" customWidth="1"/>
    <col min="259" max="259" width="23.75" style="27" customWidth="1"/>
    <col min="260" max="263" width="14" style="27" customWidth="1"/>
    <col min="264" max="264" width="16" style="27" customWidth="1"/>
    <col min="265" max="265" width="14" style="27" customWidth="1"/>
    <col min="266" max="266" width="16" style="27" customWidth="1"/>
    <col min="267" max="267" width="14" style="27" customWidth="1"/>
    <col min="268" max="269" width="12.625" style="27" bestFit="1" customWidth="1"/>
    <col min="270" max="270" width="10.375" style="27" bestFit="1" customWidth="1"/>
    <col min="271" max="513" width="9" style="27"/>
    <col min="514" max="514" width="18.25" style="27" customWidth="1"/>
    <col min="515" max="515" width="23.75" style="27" customWidth="1"/>
    <col min="516" max="519" width="14" style="27" customWidth="1"/>
    <col min="520" max="520" width="16" style="27" customWidth="1"/>
    <col min="521" max="521" width="14" style="27" customWidth="1"/>
    <col min="522" max="522" width="16" style="27" customWidth="1"/>
    <col min="523" max="523" width="14" style="27" customWidth="1"/>
    <col min="524" max="525" width="12.625" style="27" bestFit="1" customWidth="1"/>
    <col min="526" max="526" width="10.375" style="27" bestFit="1" customWidth="1"/>
    <col min="527" max="769" width="9" style="27"/>
    <col min="770" max="770" width="18.25" style="27" customWidth="1"/>
    <col min="771" max="771" width="23.75" style="27" customWidth="1"/>
    <col min="772" max="775" width="14" style="27" customWidth="1"/>
    <col min="776" max="776" width="16" style="27" customWidth="1"/>
    <col min="777" max="777" width="14" style="27" customWidth="1"/>
    <col min="778" max="778" width="16" style="27" customWidth="1"/>
    <col min="779" max="779" width="14" style="27" customWidth="1"/>
    <col min="780" max="781" width="12.625" style="27" bestFit="1" customWidth="1"/>
    <col min="782" max="782" width="10.375" style="27" bestFit="1" customWidth="1"/>
    <col min="783" max="1025" width="9" style="27"/>
    <col min="1026" max="1026" width="18.25" style="27" customWidth="1"/>
    <col min="1027" max="1027" width="23.75" style="27" customWidth="1"/>
    <col min="1028" max="1031" width="14" style="27" customWidth="1"/>
    <col min="1032" max="1032" width="16" style="27" customWidth="1"/>
    <col min="1033" max="1033" width="14" style="27" customWidth="1"/>
    <col min="1034" max="1034" width="16" style="27" customWidth="1"/>
    <col min="1035" max="1035" width="14" style="27" customWidth="1"/>
    <col min="1036" max="1037" width="12.625" style="27" bestFit="1" customWidth="1"/>
    <col min="1038" max="1038" width="10.375" style="27" bestFit="1" customWidth="1"/>
    <col min="1039" max="1281" width="9" style="27"/>
    <col min="1282" max="1282" width="18.25" style="27" customWidth="1"/>
    <col min="1283" max="1283" width="23.75" style="27" customWidth="1"/>
    <col min="1284" max="1287" width="14" style="27" customWidth="1"/>
    <col min="1288" max="1288" width="16" style="27" customWidth="1"/>
    <col min="1289" max="1289" width="14" style="27" customWidth="1"/>
    <col min="1290" max="1290" width="16" style="27" customWidth="1"/>
    <col min="1291" max="1291" width="14" style="27" customWidth="1"/>
    <col min="1292" max="1293" width="12.625" style="27" bestFit="1" customWidth="1"/>
    <col min="1294" max="1294" width="10.375" style="27" bestFit="1" customWidth="1"/>
    <col min="1295" max="1537" width="9" style="27"/>
    <col min="1538" max="1538" width="18.25" style="27" customWidth="1"/>
    <col min="1539" max="1539" width="23.75" style="27" customWidth="1"/>
    <col min="1540" max="1543" width="14" style="27" customWidth="1"/>
    <col min="1544" max="1544" width="16" style="27" customWidth="1"/>
    <col min="1545" max="1545" width="14" style="27" customWidth="1"/>
    <col min="1546" max="1546" width="16" style="27" customWidth="1"/>
    <col min="1547" max="1547" width="14" style="27" customWidth="1"/>
    <col min="1548" max="1549" width="12.625" style="27" bestFit="1" customWidth="1"/>
    <col min="1550" max="1550" width="10.375" style="27" bestFit="1" customWidth="1"/>
    <col min="1551" max="1793" width="9" style="27"/>
    <col min="1794" max="1794" width="18.25" style="27" customWidth="1"/>
    <col min="1795" max="1795" width="23.75" style="27" customWidth="1"/>
    <col min="1796" max="1799" width="14" style="27" customWidth="1"/>
    <col min="1800" max="1800" width="16" style="27" customWidth="1"/>
    <col min="1801" max="1801" width="14" style="27" customWidth="1"/>
    <col min="1802" max="1802" width="16" style="27" customWidth="1"/>
    <col min="1803" max="1803" width="14" style="27" customWidth="1"/>
    <col min="1804" max="1805" width="12.625" style="27" bestFit="1" customWidth="1"/>
    <col min="1806" max="1806" width="10.375" style="27" bestFit="1" customWidth="1"/>
    <col min="1807" max="2049" width="9" style="27"/>
    <col min="2050" max="2050" width="18.25" style="27" customWidth="1"/>
    <col min="2051" max="2051" width="23.75" style="27" customWidth="1"/>
    <col min="2052" max="2055" width="14" style="27" customWidth="1"/>
    <col min="2056" max="2056" width="16" style="27" customWidth="1"/>
    <col min="2057" max="2057" width="14" style="27" customWidth="1"/>
    <col min="2058" max="2058" width="16" style="27" customWidth="1"/>
    <col min="2059" max="2059" width="14" style="27" customWidth="1"/>
    <col min="2060" max="2061" width="12.625" style="27" bestFit="1" customWidth="1"/>
    <col min="2062" max="2062" width="10.375" style="27" bestFit="1" customWidth="1"/>
    <col min="2063" max="2305" width="9" style="27"/>
    <col min="2306" max="2306" width="18.25" style="27" customWidth="1"/>
    <col min="2307" max="2307" width="23.75" style="27" customWidth="1"/>
    <col min="2308" max="2311" width="14" style="27" customWidth="1"/>
    <col min="2312" max="2312" width="16" style="27" customWidth="1"/>
    <col min="2313" max="2313" width="14" style="27" customWidth="1"/>
    <col min="2314" max="2314" width="16" style="27" customWidth="1"/>
    <col min="2315" max="2315" width="14" style="27" customWidth="1"/>
    <col min="2316" max="2317" width="12.625" style="27" bestFit="1" customWidth="1"/>
    <col min="2318" max="2318" width="10.375" style="27" bestFit="1" customWidth="1"/>
    <col min="2319" max="2561" width="9" style="27"/>
    <col min="2562" max="2562" width="18.25" style="27" customWidth="1"/>
    <col min="2563" max="2563" width="23.75" style="27" customWidth="1"/>
    <col min="2564" max="2567" width="14" style="27" customWidth="1"/>
    <col min="2568" max="2568" width="16" style="27" customWidth="1"/>
    <col min="2569" max="2569" width="14" style="27" customWidth="1"/>
    <col min="2570" max="2570" width="16" style="27" customWidth="1"/>
    <col min="2571" max="2571" width="14" style="27" customWidth="1"/>
    <col min="2572" max="2573" width="12.625" style="27" bestFit="1" customWidth="1"/>
    <col min="2574" max="2574" width="10.375" style="27" bestFit="1" customWidth="1"/>
    <col min="2575" max="2817" width="9" style="27"/>
    <col min="2818" max="2818" width="18.25" style="27" customWidth="1"/>
    <col min="2819" max="2819" width="23.75" style="27" customWidth="1"/>
    <col min="2820" max="2823" width="14" style="27" customWidth="1"/>
    <col min="2824" max="2824" width="16" style="27" customWidth="1"/>
    <col min="2825" max="2825" width="14" style="27" customWidth="1"/>
    <col min="2826" max="2826" width="16" style="27" customWidth="1"/>
    <col min="2827" max="2827" width="14" style="27" customWidth="1"/>
    <col min="2828" max="2829" width="12.625" style="27" bestFit="1" customWidth="1"/>
    <col min="2830" max="2830" width="10.375" style="27" bestFit="1" customWidth="1"/>
    <col min="2831" max="3073" width="9" style="27"/>
    <col min="3074" max="3074" width="18.25" style="27" customWidth="1"/>
    <col min="3075" max="3075" width="23.75" style="27" customWidth="1"/>
    <col min="3076" max="3079" width="14" style="27" customWidth="1"/>
    <col min="3080" max="3080" width="16" style="27" customWidth="1"/>
    <col min="3081" max="3081" width="14" style="27" customWidth="1"/>
    <col min="3082" max="3082" width="16" style="27" customWidth="1"/>
    <col min="3083" max="3083" width="14" style="27" customWidth="1"/>
    <col min="3084" max="3085" width="12.625" style="27" bestFit="1" customWidth="1"/>
    <col min="3086" max="3086" width="10.375" style="27" bestFit="1" customWidth="1"/>
    <col min="3087" max="3329" width="9" style="27"/>
    <col min="3330" max="3330" width="18.25" style="27" customWidth="1"/>
    <col min="3331" max="3331" width="23.75" style="27" customWidth="1"/>
    <col min="3332" max="3335" width="14" style="27" customWidth="1"/>
    <col min="3336" max="3336" width="16" style="27" customWidth="1"/>
    <col min="3337" max="3337" width="14" style="27" customWidth="1"/>
    <col min="3338" max="3338" width="16" style="27" customWidth="1"/>
    <col min="3339" max="3339" width="14" style="27" customWidth="1"/>
    <col min="3340" max="3341" width="12.625" style="27" bestFit="1" customWidth="1"/>
    <col min="3342" max="3342" width="10.375" style="27" bestFit="1" customWidth="1"/>
    <col min="3343" max="3585" width="9" style="27"/>
    <col min="3586" max="3586" width="18.25" style="27" customWidth="1"/>
    <col min="3587" max="3587" width="23.75" style="27" customWidth="1"/>
    <col min="3588" max="3591" width="14" style="27" customWidth="1"/>
    <col min="3592" max="3592" width="16" style="27" customWidth="1"/>
    <col min="3593" max="3593" width="14" style="27" customWidth="1"/>
    <col min="3594" max="3594" width="16" style="27" customWidth="1"/>
    <col min="3595" max="3595" width="14" style="27" customWidth="1"/>
    <col min="3596" max="3597" width="12.625" style="27" bestFit="1" customWidth="1"/>
    <col min="3598" max="3598" width="10.375" style="27" bestFit="1" customWidth="1"/>
    <col min="3599" max="3841" width="9" style="27"/>
    <col min="3842" max="3842" width="18.25" style="27" customWidth="1"/>
    <col min="3843" max="3843" width="23.75" style="27" customWidth="1"/>
    <col min="3844" max="3847" width="14" style="27" customWidth="1"/>
    <col min="3848" max="3848" width="16" style="27" customWidth="1"/>
    <col min="3849" max="3849" width="14" style="27" customWidth="1"/>
    <col min="3850" max="3850" width="16" style="27" customWidth="1"/>
    <col min="3851" max="3851" width="14" style="27" customWidth="1"/>
    <col min="3852" max="3853" width="12.625" style="27" bestFit="1" customWidth="1"/>
    <col min="3854" max="3854" width="10.375" style="27" bestFit="1" customWidth="1"/>
    <col min="3855" max="4097" width="9" style="27"/>
    <col min="4098" max="4098" width="18.25" style="27" customWidth="1"/>
    <col min="4099" max="4099" width="23.75" style="27" customWidth="1"/>
    <col min="4100" max="4103" width="14" style="27" customWidth="1"/>
    <col min="4104" max="4104" width="16" style="27" customWidth="1"/>
    <col min="4105" max="4105" width="14" style="27" customWidth="1"/>
    <col min="4106" max="4106" width="16" style="27" customWidth="1"/>
    <col min="4107" max="4107" width="14" style="27" customWidth="1"/>
    <col min="4108" max="4109" width="12.625" style="27" bestFit="1" customWidth="1"/>
    <col min="4110" max="4110" width="10.375" style="27" bestFit="1" customWidth="1"/>
    <col min="4111" max="4353" width="9" style="27"/>
    <col min="4354" max="4354" width="18.25" style="27" customWidth="1"/>
    <col min="4355" max="4355" width="23.75" style="27" customWidth="1"/>
    <col min="4356" max="4359" width="14" style="27" customWidth="1"/>
    <col min="4360" max="4360" width="16" style="27" customWidth="1"/>
    <col min="4361" max="4361" width="14" style="27" customWidth="1"/>
    <col min="4362" max="4362" width="16" style="27" customWidth="1"/>
    <col min="4363" max="4363" width="14" style="27" customWidth="1"/>
    <col min="4364" max="4365" width="12.625" style="27" bestFit="1" customWidth="1"/>
    <col min="4366" max="4366" width="10.375" style="27" bestFit="1" customWidth="1"/>
    <col min="4367" max="4609" width="9" style="27"/>
    <col min="4610" max="4610" width="18.25" style="27" customWidth="1"/>
    <col min="4611" max="4611" width="23.75" style="27" customWidth="1"/>
    <col min="4612" max="4615" width="14" style="27" customWidth="1"/>
    <col min="4616" max="4616" width="16" style="27" customWidth="1"/>
    <col min="4617" max="4617" width="14" style="27" customWidth="1"/>
    <col min="4618" max="4618" width="16" style="27" customWidth="1"/>
    <col min="4619" max="4619" width="14" style="27" customWidth="1"/>
    <col min="4620" max="4621" width="12.625" style="27" bestFit="1" customWidth="1"/>
    <col min="4622" max="4622" width="10.375" style="27" bestFit="1" customWidth="1"/>
    <col min="4623" max="4865" width="9" style="27"/>
    <col min="4866" max="4866" width="18.25" style="27" customWidth="1"/>
    <col min="4867" max="4867" width="23.75" style="27" customWidth="1"/>
    <col min="4868" max="4871" width="14" style="27" customWidth="1"/>
    <col min="4872" max="4872" width="16" style="27" customWidth="1"/>
    <col min="4873" max="4873" width="14" style="27" customWidth="1"/>
    <col min="4874" max="4874" width="16" style="27" customWidth="1"/>
    <col min="4875" max="4875" width="14" style="27" customWidth="1"/>
    <col min="4876" max="4877" width="12.625" style="27" bestFit="1" customWidth="1"/>
    <col min="4878" max="4878" width="10.375" style="27" bestFit="1" customWidth="1"/>
    <col min="4879" max="5121" width="9" style="27"/>
    <col min="5122" max="5122" width="18.25" style="27" customWidth="1"/>
    <col min="5123" max="5123" width="23.75" style="27" customWidth="1"/>
    <col min="5124" max="5127" width="14" style="27" customWidth="1"/>
    <col min="5128" max="5128" width="16" style="27" customWidth="1"/>
    <col min="5129" max="5129" width="14" style="27" customWidth="1"/>
    <col min="5130" max="5130" width="16" style="27" customWidth="1"/>
    <col min="5131" max="5131" width="14" style="27" customWidth="1"/>
    <col min="5132" max="5133" width="12.625" style="27" bestFit="1" customWidth="1"/>
    <col min="5134" max="5134" width="10.375" style="27" bestFit="1" customWidth="1"/>
    <col min="5135" max="5377" width="9" style="27"/>
    <col min="5378" max="5378" width="18.25" style="27" customWidth="1"/>
    <col min="5379" max="5379" width="23.75" style="27" customWidth="1"/>
    <col min="5380" max="5383" width="14" style="27" customWidth="1"/>
    <col min="5384" max="5384" width="16" style="27" customWidth="1"/>
    <col min="5385" max="5385" width="14" style="27" customWidth="1"/>
    <col min="5386" max="5386" width="16" style="27" customWidth="1"/>
    <col min="5387" max="5387" width="14" style="27" customWidth="1"/>
    <col min="5388" max="5389" width="12.625" style="27" bestFit="1" customWidth="1"/>
    <col min="5390" max="5390" width="10.375" style="27" bestFit="1" customWidth="1"/>
    <col min="5391" max="5633" width="9" style="27"/>
    <col min="5634" max="5634" width="18.25" style="27" customWidth="1"/>
    <col min="5635" max="5635" width="23.75" style="27" customWidth="1"/>
    <col min="5636" max="5639" width="14" style="27" customWidth="1"/>
    <col min="5640" max="5640" width="16" style="27" customWidth="1"/>
    <col min="5641" max="5641" width="14" style="27" customWidth="1"/>
    <col min="5642" max="5642" width="16" style="27" customWidth="1"/>
    <col min="5643" max="5643" width="14" style="27" customWidth="1"/>
    <col min="5644" max="5645" width="12.625" style="27" bestFit="1" customWidth="1"/>
    <col min="5646" max="5646" width="10.375" style="27" bestFit="1" customWidth="1"/>
    <col min="5647" max="5889" width="9" style="27"/>
    <col min="5890" max="5890" width="18.25" style="27" customWidth="1"/>
    <col min="5891" max="5891" width="23.75" style="27" customWidth="1"/>
    <col min="5892" max="5895" width="14" style="27" customWidth="1"/>
    <col min="5896" max="5896" width="16" style="27" customWidth="1"/>
    <col min="5897" max="5897" width="14" style="27" customWidth="1"/>
    <col min="5898" max="5898" width="16" style="27" customWidth="1"/>
    <col min="5899" max="5899" width="14" style="27" customWidth="1"/>
    <col min="5900" max="5901" width="12.625" style="27" bestFit="1" customWidth="1"/>
    <col min="5902" max="5902" width="10.375" style="27" bestFit="1" customWidth="1"/>
    <col min="5903" max="6145" width="9" style="27"/>
    <col min="6146" max="6146" width="18.25" style="27" customWidth="1"/>
    <col min="6147" max="6147" width="23.75" style="27" customWidth="1"/>
    <col min="6148" max="6151" width="14" style="27" customWidth="1"/>
    <col min="6152" max="6152" width="16" style="27" customWidth="1"/>
    <col min="6153" max="6153" width="14" style="27" customWidth="1"/>
    <col min="6154" max="6154" width="16" style="27" customWidth="1"/>
    <col min="6155" max="6155" width="14" style="27" customWidth="1"/>
    <col min="6156" max="6157" width="12.625" style="27" bestFit="1" customWidth="1"/>
    <col min="6158" max="6158" width="10.375" style="27" bestFit="1" customWidth="1"/>
    <col min="6159" max="6401" width="9" style="27"/>
    <col min="6402" max="6402" width="18.25" style="27" customWidth="1"/>
    <col min="6403" max="6403" width="23.75" style="27" customWidth="1"/>
    <col min="6404" max="6407" width="14" style="27" customWidth="1"/>
    <col min="6408" max="6408" width="16" style="27" customWidth="1"/>
    <col min="6409" max="6409" width="14" style="27" customWidth="1"/>
    <col min="6410" max="6410" width="16" style="27" customWidth="1"/>
    <col min="6411" max="6411" width="14" style="27" customWidth="1"/>
    <col min="6412" max="6413" width="12.625" style="27" bestFit="1" customWidth="1"/>
    <col min="6414" max="6414" width="10.375" style="27" bestFit="1" customWidth="1"/>
    <col min="6415" max="6657" width="9" style="27"/>
    <col min="6658" max="6658" width="18.25" style="27" customWidth="1"/>
    <col min="6659" max="6659" width="23.75" style="27" customWidth="1"/>
    <col min="6660" max="6663" width="14" style="27" customWidth="1"/>
    <col min="6664" max="6664" width="16" style="27" customWidth="1"/>
    <col min="6665" max="6665" width="14" style="27" customWidth="1"/>
    <col min="6666" max="6666" width="16" style="27" customWidth="1"/>
    <col min="6667" max="6667" width="14" style="27" customWidth="1"/>
    <col min="6668" max="6669" width="12.625" style="27" bestFit="1" customWidth="1"/>
    <col min="6670" max="6670" width="10.375" style="27" bestFit="1" customWidth="1"/>
    <col min="6671" max="6913" width="9" style="27"/>
    <col min="6914" max="6914" width="18.25" style="27" customWidth="1"/>
    <col min="6915" max="6915" width="23.75" style="27" customWidth="1"/>
    <col min="6916" max="6919" width="14" style="27" customWidth="1"/>
    <col min="6920" max="6920" width="16" style="27" customWidth="1"/>
    <col min="6921" max="6921" width="14" style="27" customWidth="1"/>
    <col min="6922" max="6922" width="16" style="27" customWidth="1"/>
    <col min="6923" max="6923" width="14" style="27" customWidth="1"/>
    <col min="6924" max="6925" width="12.625" style="27" bestFit="1" customWidth="1"/>
    <col min="6926" max="6926" width="10.375" style="27" bestFit="1" customWidth="1"/>
    <col min="6927" max="7169" width="9" style="27"/>
    <col min="7170" max="7170" width="18.25" style="27" customWidth="1"/>
    <col min="7171" max="7171" width="23.75" style="27" customWidth="1"/>
    <col min="7172" max="7175" width="14" style="27" customWidth="1"/>
    <col min="7176" max="7176" width="16" style="27" customWidth="1"/>
    <col min="7177" max="7177" width="14" style="27" customWidth="1"/>
    <col min="7178" max="7178" width="16" style="27" customWidth="1"/>
    <col min="7179" max="7179" width="14" style="27" customWidth="1"/>
    <col min="7180" max="7181" width="12.625" style="27" bestFit="1" customWidth="1"/>
    <col min="7182" max="7182" width="10.375" style="27" bestFit="1" customWidth="1"/>
    <col min="7183" max="7425" width="9" style="27"/>
    <col min="7426" max="7426" width="18.25" style="27" customWidth="1"/>
    <col min="7427" max="7427" width="23.75" style="27" customWidth="1"/>
    <col min="7428" max="7431" width="14" style="27" customWidth="1"/>
    <col min="7432" max="7432" width="16" style="27" customWidth="1"/>
    <col min="7433" max="7433" width="14" style="27" customWidth="1"/>
    <col min="7434" max="7434" width="16" style="27" customWidth="1"/>
    <col min="7435" max="7435" width="14" style="27" customWidth="1"/>
    <col min="7436" max="7437" width="12.625" style="27" bestFit="1" customWidth="1"/>
    <col min="7438" max="7438" width="10.375" style="27" bestFit="1" customWidth="1"/>
    <col min="7439" max="7681" width="9" style="27"/>
    <col min="7682" max="7682" width="18.25" style="27" customWidth="1"/>
    <col min="7683" max="7683" width="23.75" style="27" customWidth="1"/>
    <col min="7684" max="7687" width="14" style="27" customWidth="1"/>
    <col min="7688" max="7688" width="16" style="27" customWidth="1"/>
    <col min="7689" max="7689" width="14" style="27" customWidth="1"/>
    <col min="7690" max="7690" width="16" style="27" customWidth="1"/>
    <col min="7691" max="7691" width="14" style="27" customWidth="1"/>
    <col min="7692" max="7693" width="12.625" style="27" bestFit="1" customWidth="1"/>
    <col min="7694" max="7694" width="10.375" style="27" bestFit="1" customWidth="1"/>
    <col min="7695" max="7937" width="9" style="27"/>
    <col min="7938" max="7938" width="18.25" style="27" customWidth="1"/>
    <col min="7939" max="7939" width="23.75" style="27" customWidth="1"/>
    <col min="7940" max="7943" width="14" style="27" customWidth="1"/>
    <col min="7944" max="7944" width="16" style="27" customWidth="1"/>
    <col min="7945" max="7945" width="14" style="27" customWidth="1"/>
    <col min="7946" max="7946" width="16" style="27" customWidth="1"/>
    <col min="7947" max="7947" width="14" style="27" customWidth="1"/>
    <col min="7948" max="7949" width="12.625" style="27" bestFit="1" customWidth="1"/>
    <col min="7950" max="7950" width="10.375" style="27" bestFit="1" customWidth="1"/>
    <col min="7951" max="8193" width="9" style="27"/>
    <col min="8194" max="8194" width="18.25" style="27" customWidth="1"/>
    <col min="8195" max="8195" width="23.75" style="27" customWidth="1"/>
    <col min="8196" max="8199" width="14" style="27" customWidth="1"/>
    <col min="8200" max="8200" width="16" style="27" customWidth="1"/>
    <col min="8201" max="8201" width="14" style="27" customWidth="1"/>
    <col min="8202" max="8202" width="16" style="27" customWidth="1"/>
    <col min="8203" max="8203" width="14" style="27" customWidth="1"/>
    <col min="8204" max="8205" width="12.625" style="27" bestFit="1" customWidth="1"/>
    <col min="8206" max="8206" width="10.375" style="27" bestFit="1" customWidth="1"/>
    <col min="8207" max="8449" width="9" style="27"/>
    <col min="8450" max="8450" width="18.25" style="27" customWidth="1"/>
    <col min="8451" max="8451" width="23.75" style="27" customWidth="1"/>
    <col min="8452" max="8455" width="14" style="27" customWidth="1"/>
    <col min="8456" max="8456" width="16" style="27" customWidth="1"/>
    <col min="8457" max="8457" width="14" style="27" customWidth="1"/>
    <col min="8458" max="8458" width="16" style="27" customWidth="1"/>
    <col min="8459" max="8459" width="14" style="27" customWidth="1"/>
    <col min="8460" max="8461" width="12.625" style="27" bestFit="1" customWidth="1"/>
    <col min="8462" max="8462" width="10.375" style="27" bestFit="1" customWidth="1"/>
    <col min="8463" max="8705" width="9" style="27"/>
    <col min="8706" max="8706" width="18.25" style="27" customWidth="1"/>
    <col min="8707" max="8707" width="23.75" style="27" customWidth="1"/>
    <col min="8708" max="8711" width="14" style="27" customWidth="1"/>
    <col min="8712" max="8712" width="16" style="27" customWidth="1"/>
    <col min="8713" max="8713" width="14" style="27" customWidth="1"/>
    <col min="8714" max="8714" width="16" style="27" customWidth="1"/>
    <col min="8715" max="8715" width="14" style="27" customWidth="1"/>
    <col min="8716" max="8717" width="12.625" style="27" bestFit="1" customWidth="1"/>
    <col min="8718" max="8718" width="10.375" style="27" bestFit="1" customWidth="1"/>
    <col min="8719" max="8961" width="9" style="27"/>
    <col min="8962" max="8962" width="18.25" style="27" customWidth="1"/>
    <col min="8963" max="8963" width="23.75" style="27" customWidth="1"/>
    <col min="8964" max="8967" width="14" style="27" customWidth="1"/>
    <col min="8968" max="8968" width="16" style="27" customWidth="1"/>
    <col min="8969" max="8969" width="14" style="27" customWidth="1"/>
    <col min="8970" max="8970" width="16" style="27" customWidth="1"/>
    <col min="8971" max="8971" width="14" style="27" customWidth="1"/>
    <col min="8972" max="8973" width="12.625" style="27" bestFit="1" customWidth="1"/>
    <col min="8974" max="8974" width="10.375" style="27" bestFit="1" customWidth="1"/>
    <col min="8975" max="9217" width="9" style="27"/>
    <col min="9218" max="9218" width="18.25" style="27" customWidth="1"/>
    <col min="9219" max="9219" width="23.75" style="27" customWidth="1"/>
    <col min="9220" max="9223" width="14" style="27" customWidth="1"/>
    <col min="9224" max="9224" width="16" style="27" customWidth="1"/>
    <col min="9225" max="9225" width="14" style="27" customWidth="1"/>
    <col min="9226" max="9226" width="16" style="27" customWidth="1"/>
    <col min="9227" max="9227" width="14" style="27" customWidth="1"/>
    <col min="9228" max="9229" width="12.625" style="27" bestFit="1" customWidth="1"/>
    <col min="9230" max="9230" width="10.375" style="27" bestFit="1" customWidth="1"/>
    <col min="9231" max="9473" width="9" style="27"/>
    <col min="9474" max="9474" width="18.25" style="27" customWidth="1"/>
    <col min="9475" max="9475" width="23.75" style="27" customWidth="1"/>
    <col min="9476" max="9479" width="14" style="27" customWidth="1"/>
    <col min="9480" max="9480" width="16" style="27" customWidth="1"/>
    <col min="9481" max="9481" width="14" style="27" customWidth="1"/>
    <col min="9482" max="9482" width="16" style="27" customWidth="1"/>
    <col min="9483" max="9483" width="14" style="27" customWidth="1"/>
    <col min="9484" max="9485" width="12.625" style="27" bestFit="1" customWidth="1"/>
    <col min="9486" max="9486" width="10.375" style="27" bestFit="1" customWidth="1"/>
    <col min="9487" max="9729" width="9" style="27"/>
    <col min="9730" max="9730" width="18.25" style="27" customWidth="1"/>
    <col min="9731" max="9731" width="23.75" style="27" customWidth="1"/>
    <col min="9732" max="9735" width="14" style="27" customWidth="1"/>
    <col min="9736" max="9736" width="16" style="27" customWidth="1"/>
    <col min="9737" max="9737" width="14" style="27" customWidth="1"/>
    <col min="9738" max="9738" width="16" style="27" customWidth="1"/>
    <col min="9739" max="9739" width="14" style="27" customWidth="1"/>
    <col min="9740" max="9741" width="12.625" style="27" bestFit="1" customWidth="1"/>
    <col min="9742" max="9742" width="10.375" style="27" bestFit="1" customWidth="1"/>
    <col min="9743" max="9985" width="9" style="27"/>
    <col min="9986" max="9986" width="18.25" style="27" customWidth="1"/>
    <col min="9987" max="9987" width="23.75" style="27" customWidth="1"/>
    <col min="9988" max="9991" width="14" style="27" customWidth="1"/>
    <col min="9992" max="9992" width="16" style="27" customWidth="1"/>
    <col min="9993" max="9993" width="14" style="27" customWidth="1"/>
    <col min="9994" max="9994" width="16" style="27" customWidth="1"/>
    <col min="9995" max="9995" width="14" style="27" customWidth="1"/>
    <col min="9996" max="9997" width="12.625" style="27" bestFit="1" customWidth="1"/>
    <col min="9998" max="9998" width="10.375" style="27" bestFit="1" customWidth="1"/>
    <col min="9999" max="10241" width="9" style="27"/>
    <col min="10242" max="10242" width="18.25" style="27" customWidth="1"/>
    <col min="10243" max="10243" width="23.75" style="27" customWidth="1"/>
    <col min="10244" max="10247" width="14" style="27" customWidth="1"/>
    <col min="10248" max="10248" width="16" style="27" customWidth="1"/>
    <col min="10249" max="10249" width="14" style="27" customWidth="1"/>
    <col min="10250" max="10250" width="16" style="27" customWidth="1"/>
    <col min="10251" max="10251" width="14" style="27" customWidth="1"/>
    <col min="10252" max="10253" width="12.625" style="27" bestFit="1" customWidth="1"/>
    <col min="10254" max="10254" width="10.375" style="27" bestFit="1" customWidth="1"/>
    <col min="10255" max="10497" width="9" style="27"/>
    <col min="10498" max="10498" width="18.25" style="27" customWidth="1"/>
    <col min="10499" max="10499" width="23.75" style="27" customWidth="1"/>
    <col min="10500" max="10503" width="14" style="27" customWidth="1"/>
    <col min="10504" max="10504" width="16" style="27" customWidth="1"/>
    <col min="10505" max="10505" width="14" style="27" customWidth="1"/>
    <col min="10506" max="10506" width="16" style="27" customWidth="1"/>
    <col min="10507" max="10507" width="14" style="27" customWidth="1"/>
    <col min="10508" max="10509" width="12.625" style="27" bestFit="1" customWidth="1"/>
    <col min="10510" max="10510" width="10.375" style="27" bestFit="1" customWidth="1"/>
    <col min="10511" max="10753" width="9" style="27"/>
    <col min="10754" max="10754" width="18.25" style="27" customWidth="1"/>
    <col min="10755" max="10755" width="23.75" style="27" customWidth="1"/>
    <col min="10756" max="10759" width="14" style="27" customWidth="1"/>
    <col min="10760" max="10760" width="16" style="27" customWidth="1"/>
    <col min="10761" max="10761" width="14" style="27" customWidth="1"/>
    <col min="10762" max="10762" width="16" style="27" customWidth="1"/>
    <col min="10763" max="10763" width="14" style="27" customWidth="1"/>
    <col min="10764" max="10765" width="12.625" style="27" bestFit="1" customWidth="1"/>
    <col min="10766" max="10766" width="10.375" style="27" bestFit="1" customWidth="1"/>
    <col min="10767" max="11009" width="9" style="27"/>
    <col min="11010" max="11010" width="18.25" style="27" customWidth="1"/>
    <col min="11011" max="11011" width="23.75" style="27" customWidth="1"/>
    <col min="11012" max="11015" width="14" style="27" customWidth="1"/>
    <col min="11016" max="11016" width="16" style="27" customWidth="1"/>
    <col min="11017" max="11017" width="14" style="27" customWidth="1"/>
    <col min="11018" max="11018" width="16" style="27" customWidth="1"/>
    <col min="11019" max="11019" width="14" style="27" customWidth="1"/>
    <col min="11020" max="11021" width="12.625" style="27" bestFit="1" customWidth="1"/>
    <col min="11022" max="11022" width="10.375" style="27" bestFit="1" customWidth="1"/>
    <col min="11023" max="11265" width="9" style="27"/>
    <col min="11266" max="11266" width="18.25" style="27" customWidth="1"/>
    <col min="11267" max="11267" width="23.75" style="27" customWidth="1"/>
    <col min="11268" max="11271" width="14" style="27" customWidth="1"/>
    <col min="11272" max="11272" width="16" style="27" customWidth="1"/>
    <col min="11273" max="11273" width="14" style="27" customWidth="1"/>
    <col min="11274" max="11274" width="16" style="27" customWidth="1"/>
    <col min="11275" max="11275" width="14" style="27" customWidth="1"/>
    <col min="11276" max="11277" width="12.625" style="27" bestFit="1" customWidth="1"/>
    <col min="11278" max="11278" width="10.375" style="27" bestFit="1" customWidth="1"/>
    <col min="11279" max="11521" width="9" style="27"/>
    <col min="11522" max="11522" width="18.25" style="27" customWidth="1"/>
    <col min="11523" max="11523" width="23.75" style="27" customWidth="1"/>
    <col min="11524" max="11527" width="14" style="27" customWidth="1"/>
    <col min="11528" max="11528" width="16" style="27" customWidth="1"/>
    <col min="11529" max="11529" width="14" style="27" customWidth="1"/>
    <col min="11530" max="11530" width="16" style="27" customWidth="1"/>
    <col min="11531" max="11531" width="14" style="27" customWidth="1"/>
    <col min="11532" max="11533" width="12.625" style="27" bestFit="1" customWidth="1"/>
    <col min="11534" max="11534" width="10.375" style="27" bestFit="1" customWidth="1"/>
    <col min="11535" max="11777" width="9" style="27"/>
    <col min="11778" max="11778" width="18.25" style="27" customWidth="1"/>
    <col min="11779" max="11779" width="23.75" style="27" customWidth="1"/>
    <col min="11780" max="11783" width="14" style="27" customWidth="1"/>
    <col min="11784" max="11784" width="16" style="27" customWidth="1"/>
    <col min="11785" max="11785" width="14" style="27" customWidth="1"/>
    <col min="11786" max="11786" width="16" style="27" customWidth="1"/>
    <col min="11787" max="11787" width="14" style="27" customWidth="1"/>
    <col min="11788" max="11789" width="12.625" style="27" bestFit="1" customWidth="1"/>
    <col min="11790" max="11790" width="10.375" style="27" bestFit="1" customWidth="1"/>
    <col min="11791" max="12033" width="9" style="27"/>
    <col min="12034" max="12034" width="18.25" style="27" customWidth="1"/>
    <col min="12035" max="12035" width="23.75" style="27" customWidth="1"/>
    <col min="12036" max="12039" width="14" style="27" customWidth="1"/>
    <col min="12040" max="12040" width="16" style="27" customWidth="1"/>
    <col min="12041" max="12041" width="14" style="27" customWidth="1"/>
    <col min="12042" max="12042" width="16" style="27" customWidth="1"/>
    <col min="12043" max="12043" width="14" style="27" customWidth="1"/>
    <col min="12044" max="12045" width="12.625" style="27" bestFit="1" customWidth="1"/>
    <col min="12046" max="12046" width="10.375" style="27" bestFit="1" customWidth="1"/>
    <col min="12047" max="12289" width="9" style="27"/>
    <col min="12290" max="12290" width="18.25" style="27" customWidth="1"/>
    <col min="12291" max="12291" width="23.75" style="27" customWidth="1"/>
    <col min="12292" max="12295" width="14" style="27" customWidth="1"/>
    <col min="12296" max="12296" width="16" style="27" customWidth="1"/>
    <col min="12297" max="12297" width="14" style="27" customWidth="1"/>
    <col min="12298" max="12298" width="16" style="27" customWidth="1"/>
    <col min="12299" max="12299" width="14" style="27" customWidth="1"/>
    <col min="12300" max="12301" width="12.625" style="27" bestFit="1" customWidth="1"/>
    <col min="12302" max="12302" width="10.375" style="27" bestFit="1" customWidth="1"/>
    <col min="12303" max="12545" width="9" style="27"/>
    <col min="12546" max="12546" width="18.25" style="27" customWidth="1"/>
    <col min="12547" max="12547" width="23.75" style="27" customWidth="1"/>
    <col min="12548" max="12551" width="14" style="27" customWidth="1"/>
    <col min="12552" max="12552" width="16" style="27" customWidth="1"/>
    <col min="12553" max="12553" width="14" style="27" customWidth="1"/>
    <col min="12554" max="12554" width="16" style="27" customWidth="1"/>
    <col min="12555" max="12555" width="14" style="27" customWidth="1"/>
    <col min="12556" max="12557" width="12.625" style="27" bestFit="1" customWidth="1"/>
    <col min="12558" max="12558" width="10.375" style="27" bestFit="1" customWidth="1"/>
    <col min="12559" max="12801" width="9" style="27"/>
    <col min="12802" max="12802" width="18.25" style="27" customWidth="1"/>
    <col min="12803" max="12803" width="23.75" style="27" customWidth="1"/>
    <col min="12804" max="12807" width="14" style="27" customWidth="1"/>
    <col min="12808" max="12808" width="16" style="27" customWidth="1"/>
    <col min="12809" max="12809" width="14" style="27" customWidth="1"/>
    <col min="12810" max="12810" width="16" style="27" customWidth="1"/>
    <col min="12811" max="12811" width="14" style="27" customWidth="1"/>
    <col min="12812" max="12813" width="12.625" style="27" bestFit="1" customWidth="1"/>
    <col min="12814" max="12814" width="10.375" style="27" bestFit="1" customWidth="1"/>
    <col min="12815" max="13057" width="9" style="27"/>
    <col min="13058" max="13058" width="18.25" style="27" customWidth="1"/>
    <col min="13059" max="13059" width="23.75" style="27" customWidth="1"/>
    <col min="13060" max="13063" width="14" style="27" customWidth="1"/>
    <col min="13064" max="13064" width="16" style="27" customWidth="1"/>
    <col min="13065" max="13065" width="14" style="27" customWidth="1"/>
    <col min="13066" max="13066" width="16" style="27" customWidth="1"/>
    <col min="13067" max="13067" width="14" style="27" customWidth="1"/>
    <col min="13068" max="13069" width="12.625" style="27" bestFit="1" customWidth="1"/>
    <col min="13070" max="13070" width="10.375" style="27" bestFit="1" customWidth="1"/>
    <col min="13071" max="13313" width="9" style="27"/>
    <col min="13314" max="13314" width="18.25" style="27" customWidth="1"/>
    <col min="13315" max="13315" width="23.75" style="27" customWidth="1"/>
    <col min="13316" max="13319" width="14" style="27" customWidth="1"/>
    <col min="13320" max="13320" width="16" style="27" customWidth="1"/>
    <col min="13321" max="13321" width="14" style="27" customWidth="1"/>
    <col min="13322" max="13322" width="16" style="27" customWidth="1"/>
    <col min="13323" max="13323" width="14" style="27" customWidth="1"/>
    <col min="13324" max="13325" width="12.625" style="27" bestFit="1" customWidth="1"/>
    <col min="13326" max="13326" width="10.375" style="27" bestFit="1" customWidth="1"/>
    <col min="13327" max="13569" width="9" style="27"/>
    <col min="13570" max="13570" width="18.25" style="27" customWidth="1"/>
    <col min="13571" max="13571" width="23.75" style="27" customWidth="1"/>
    <col min="13572" max="13575" width="14" style="27" customWidth="1"/>
    <col min="13576" max="13576" width="16" style="27" customWidth="1"/>
    <col min="13577" max="13577" width="14" style="27" customWidth="1"/>
    <col min="13578" max="13578" width="16" style="27" customWidth="1"/>
    <col min="13579" max="13579" width="14" style="27" customWidth="1"/>
    <col min="13580" max="13581" width="12.625" style="27" bestFit="1" customWidth="1"/>
    <col min="13582" max="13582" width="10.375" style="27" bestFit="1" customWidth="1"/>
    <col min="13583" max="13825" width="9" style="27"/>
    <col min="13826" max="13826" width="18.25" style="27" customWidth="1"/>
    <col min="13827" max="13827" width="23.75" style="27" customWidth="1"/>
    <col min="13828" max="13831" width="14" style="27" customWidth="1"/>
    <col min="13832" max="13832" width="16" style="27" customWidth="1"/>
    <col min="13833" max="13833" width="14" style="27" customWidth="1"/>
    <col min="13834" max="13834" width="16" style="27" customWidth="1"/>
    <col min="13835" max="13835" width="14" style="27" customWidth="1"/>
    <col min="13836" max="13837" width="12.625" style="27" bestFit="1" customWidth="1"/>
    <col min="13838" max="13838" width="10.375" style="27" bestFit="1" customWidth="1"/>
    <col min="13839" max="14081" width="9" style="27"/>
    <col min="14082" max="14082" width="18.25" style="27" customWidth="1"/>
    <col min="14083" max="14083" width="23.75" style="27" customWidth="1"/>
    <col min="14084" max="14087" width="14" style="27" customWidth="1"/>
    <col min="14088" max="14088" width="16" style="27" customWidth="1"/>
    <col min="14089" max="14089" width="14" style="27" customWidth="1"/>
    <col min="14090" max="14090" width="16" style="27" customWidth="1"/>
    <col min="14091" max="14091" width="14" style="27" customWidth="1"/>
    <col min="14092" max="14093" width="12.625" style="27" bestFit="1" customWidth="1"/>
    <col min="14094" max="14094" width="10.375" style="27" bestFit="1" customWidth="1"/>
    <col min="14095" max="14337" width="9" style="27"/>
    <col min="14338" max="14338" width="18.25" style="27" customWidth="1"/>
    <col min="14339" max="14339" width="23.75" style="27" customWidth="1"/>
    <col min="14340" max="14343" width="14" style="27" customWidth="1"/>
    <col min="14344" max="14344" width="16" style="27" customWidth="1"/>
    <col min="14345" max="14345" width="14" style="27" customWidth="1"/>
    <col min="14346" max="14346" width="16" style="27" customWidth="1"/>
    <col min="14347" max="14347" width="14" style="27" customWidth="1"/>
    <col min="14348" max="14349" width="12.625" style="27" bestFit="1" customWidth="1"/>
    <col min="14350" max="14350" width="10.375" style="27" bestFit="1" customWidth="1"/>
    <col min="14351" max="14593" width="9" style="27"/>
    <col min="14594" max="14594" width="18.25" style="27" customWidth="1"/>
    <col min="14595" max="14595" width="23.75" style="27" customWidth="1"/>
    <col min="14596" max="14599" width="14" style="27" customWidth="1"/>
    <col min="14600" max="14600" width="16" style="27" customWidth="1"/>
    <col min="14601" max="14601" width="14" style="27" customWidth="1"/>
    <col min="14602" max="14602" width="16" style="27" customWidth="1"/>
    <col min="14603" max="14603" width="14" style="27" customWidth="1"/>
    <col min="14604" max="14605" width="12.625" style="27" bestFit="1" customWidth="1"/>
    <col min="14606" max="14606" width="10.375" style="27" bestFit="1" customWidth="1"/>
    <col min="14607" max="14849" width="9" style="27"/>
    <col min="14850" max="14850" width="18.25" style="27" customWidth="1"/>
    <col min="14851" max="14851" width="23.75" style="27" customWidth="1"/>
    <col min="14852" max="14855" width="14" style="27" customWidth="1"/>
    <col min="14856" max="14856" width="16" style="27" customWidth="1"/>
    <col min="14857" max="14857" width="14" style="27" customWidth="1"/>
    <col min="14858" max="14858" width="16" style="27" customWidth="1"/>
    <col min="14859" max="14859" width="14" style="27" customWidth="1"/>
    <col min="14860" max="14861" width="12.625" style="27" bestFit="1" customWidth="1"/>
    <col min="14862" max="14862" width="10.375" style="27" bestFit="1" customWidth="1"/>
    <col min="14863" max="15105" width="9" style="27"/>
    <col min="15106" max="15106" width="18.25" style="27" customWidth="1"/>
    <col min="15107" max="15107" width="23.75" style="27" customWidth="1"/>
    <col min="15108" max="15111" width="14" style="27" customWidth="1"/>
    <col min="15112" max="15112" width="16" style="27" customWidth="1"/>
    <col min="15113" max="15113" width="14" style="27" customWidth="1"/>
    <col min="15114" max="15114" width="16" style="27" customWidth="1"/>
    <col min="15115" max="15115" width="14" style="27" customWidth="1"/>
    <col min="15116" max="15117" width="12.625" style="27" bestFit="1" customWidth="1"/>
    <col min="15118" max="15118" width="10.375" style="27" bestFit="1" customWidth="1"/>
    <col min="15119" max="15361" width="9" style="27"/>
    <col min="15362" max="15362" width="18.25" style="27" customWidth="1"/>
    <col min="15363" max="15363" width="23.75" style="27" customWidth="1"/>
    <col min="15364" max="15367" width="14" style="27" customWidth="1"/>
    <col min="15368" max="15368" width="16" style="27" customWidth="1"/>
    <col min="15369" max="15369" width="14" style="27" customWidth="1"/>
    <col min="15370" max="15370" width="16" style="27" customWidth="1"/>
    <col min="15371" max="15371" width="14" style="27" customWidth="1"/>
    <col min="15372" max="15373" width="12.625" style="27" bestFit="1" customWidth="1"/>
    <col min="15374" max="15374" width="10.375" style="27" bestFit="1" customWidth="1"/>
    <col min="15375" max="15617" width="9" style="27"/>
    <col min="15618" max="15618" width="18.25" style="27" customWidth="1"/>
    <col min="15619" max="15619" width="23.75" style="27" customWidth="1"/>
    <col min="15620" max="15623" width="14" style="27" customWidth="1"/>
    <col min="15624" max="15624" width="16" style="27" customWidth="1"/>
    <col min="15625" max="15625" width="14" style="27" customWidth="1"/>
    <col min="15626" max="15626" width="16" style="27" customWidth="1"/>
    <col min="15627" max="15627" width="14" style="27" customWidth="1"/>
    <col min="15628" max="15629" width="12.625" style="27" bestFit="1" customWidth="1"/>
    <col min="15630" max="15630" width="10.375" style="27" bestFit="1" customWidth="1"/>
    <col min="15631" max="15873" width="9" style="27"/>
    <col min="15874" max="15874" width="18.25" style="27" customWidth="1"/>
    <col min="15875" max="15875" width="23.75" style="27" customWidth="1"/>
    <col min="15876" max="15879" width="14" style="27" customWidth="1"/>
    <col min="15880" max="15880" width="16" style="27" customWidth="1"/>
    <col min="15881" max="15881" width="14" style="27" customWidth="1"/>
    <col min="15882" max="15882" width="16" style="27" customWidth="1"/>
    <col min="15883" max="15883" width="14" style="27" customWidth="1"/>
    <col min="15884" max="15885" width="12.625" style="27" bestFit="1" customWidth="1"/>
    <col min="15886" max="15886" width="10.375" style="27" bestFit="1" customWidth="1"/>
    <col min="15887" max="16129" width="9" style="27"/>
    <col min="16130" max="16130" width="18.25" style="27" customWidth="1"/>
    <col min="16131" max="16131" width="23.75" style="27" customWidth="1"/>
    <col min="16132" max="16135" width="14" style="27" customWidth="1"/>
    <col min="16136" max="16136" width="16" style="27" customWidth="1"/>
    <col min="16137" max="16137" width="14" style="27" customWidth="1"/>
    <col min="16138" max="16138" width="16" style="27" customWidth="1"/>
    <col min="16139" max="16139" width="14" style="27" customWidth="1"/>
    <col min="16140" max="16141" width="12.625" style="27" bestFit="1" customWidth="1"/>
    <col min="16142" max="16142" width="10.375" style="27" bestFit="1" customWidth="1"/>
    <col min="16143" max="16384" width="9" style="27"/>
  </cols>
  <sheetData>
    <row r="1" spans="1:10" ht="31.5" customHeight="1">
      <c r="A1" s="78" t="s">
        <v>133</v>
      </c>
      <c r="B1" s="78" t="s">
        <v>150</v>
      </c>
      <c r="C1" s="78" t="s">
        <v>112</v>
      </c>
      <c r="D1" s="78" t="s">
        <v>151</v>
      </c>
      <c r="E1" s="78" t="s">
        <v>152</v>
      </c>
      <c r="F1" s="78" t="s">
        <v>153</v>
      </c>
      <c r="G1" s="79" t="s">
        <v>154</v>
      </c>
      <c r="H1" s="78" t="s">
        <v>155</v>
      </c>
      <c r="I1" s="80" t="s">
        <v>156</v>
      </c>
      <c r="J1" s="78" t="s">
        <v>162</v>
      </c>
    </row>
    <row r="2" spans="1:10" ht="31.5" customHeight="1">
      <c r="A2" s="24">
        <v>1</v>
      </c>
      <c r="B2" s="24" t="s">
        <v>157</v>
      </c>
      <c r="C2" s="69" t="s">
        <v>158</v>
      </c>
      <c r="D2" s="81">
        <v>44105</v>
      </c>
      <c r="E2" s="24" t="s">
        <v>159</v>
      </c>
      <c r="F2" s="82">
        <v>67800</v>
      </c>
      <c r="G2" s="83" t="s">
        <v>160</v>
      </c>
      <c r="H2" s="84">
        <v>33900</v>
      </c>
      <c r="I2" s="84">
        <v>11300</v>
      </c>
      <c r="J2" s="82">
        <f t="shared" ref="J2" si="0">H2-I2</f>
        <v>22600</v>
      </c>
    </row>
    <row r="3" spans="1:10" ht="31.5" customHeight="1">
      <c r="A3" s="24"/>
      <c r="B3" s="24"/>
      <c r="C3" s="78" t="s">
        <v>161</v>
      </c>
      <c r="D3" s="85"/>
      <c r="E3" s="85"/>
      <c r="F3" s="21"/>
      <c r="G3" s="86"/>
      <c r="H3" s="87">
        <f>SUM(H2:H2)</f>
        <v>33900</v>
      </c>
      <c r="I3" s="87">
        <f>SUM(I2:I2)</f>
        <v>11300</v>
      </c>
      <c r="J3" s="87">
        <f>SUM(J2:J2)</f>
        <v>22600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6"/>
  <sheetViews>
    <sheetView workbookViewId="0">
      <selection activeCell="G27" sqref="G26:G27"/>
    </sheetView>
  </sheetViews>
  <sheetFormatPr defaultColWidth="9" defaultRowHeight="13.5"/>
  <cols>
    <col min="1" max="3" width="9" style="61"/>
    <col min="4" max="14" width="13.125" style="61" customWidth="1"/>
    <col min="15" max="16" width="9" style="61"/>
    <col min="17" max="17" width="9" style="62"/>
    <col min="18" max="18" width="18.125" style="61" customWidth="1"/>
    <col min="19" max="16384" width="9" style="61"/>
  </cols>
  <sheetData>
    <row r="1" spans="1:15" ht="36" customHeight="1" thickBot="1">
      <c r="A1" s="60" t="s">
        <v>132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5" ht="30.95" customHeight="1">
      <c r="A2" s="63" t="s">
        <v>133</v>
      </c>
      <c r="B2" s="64" t="s">
        <v>134</v>
      </c>
      <c r="C2" s="64" t="s">
        <v>135</v>
      </c>
      <c r="D2" s="64" t="s">
        <v>136</v>
      </c>
      <c r="E2" s="65" t="s">
        <v>137</v>
      </c>
      <c r="F2" s="64" t="s">
        <v>138</v>
      </c>
      <c r="G2" s="64" t="s">
        <v>139</v>
      </c>
      <c r="H2" s="64" t="s">
        <v>140</v>
      </c>
      <c r="I2" s="64" t="s">
        <v>141</v>
      </c>
      <c r="J2" s="66" t="s">
        <v>142</v>
      </c>
      <c r="K2" s="64" t="s">
        <v>143</v>
      </c>
      <c r="L2" s="64" t="s">
        <v>144</v>
      </c>
      <c r="M2" s="64" t="s">
        <v>145</v>
      </c>
      <c r="N2" s="67" t="s">
        <v>146</v>
      </c>
    </row>
    <row r="3" spans="1:15" ht="30.95" customHeight="1">
      <c r="A3" s="68">
        <v>1</v>
      </c>
      <c r="B3" s="69" t="s">
        <v>147</v>
      </c>
      <c r="C3" s="69" t="s">
        <v>148</v>
      </c>
      <c r="D3" s="7">
        <v>3700</v>
      </c>
      <c r="E3" s="7">
        <v>0</v>
      </c>
      <c r="F3" s="7">
        <v>0</v>
      </c>
      <c r="G3" s="7">
        <f>D3+E3-F3</f>
        <v>3700</v>
      </c>
      <c r="H3" s="7"/>
      <c r="I3" s="7"/>
      <c r="J3" s="7"/>
      <c r="K3" s="7">
        <f>G3-H3-I3-J3</f>
        <v>3700</v>
      </c>
      <c r="L3" s="7">
        <f>K3</f>
        <v>3700</v>
      </c>
      <c r="M3" s="7">
        <v>0</v>
      </c>
      <c r="N3" s="70">
        <f>L3-M3</f>
        <v>3700</v>
      </c>
      <c r="O3" s="71"/>
    </row>
    <row r="4" spans="1:15" ht="30.95" customHeight="1">
      <c r="A4" s="68">
        <v>2</v>
      </c>
      <c r="B4" s="69" t="s">
        <v>147</v>
      </c>
      <c r="C4" s="69" t="s">
        <v>149</v>
      </c>
      <c r="D4" s="72">
        <v>2000</v>
      </c>
      <c r="E4" s="7">
        <v>31.259999999999998</v>
      </c>
      <c r="F4" s="7">
        <v>0</v>
      </c>
      <c r="G4" s="7">
        <f>D4+E4-F4</f>
        <v>2031.26</v>
      </c>
      <c r="H4" s="7"/>
      <c r="I4" s="7"/>
      <c r="J4" s="7"/>
      <c r="K4" s="7">
        <f t="shared" ref="K4" si="0">G4-H4-I4-J4</f>
        <v>2031.26</v>
      </c>
      <c r="L4" s="7">
        <f>K4</f>
        <v>2031.26</v>
      </c>
      <c r="M4" s="7">
        <v>0</v>
      </c>
      <c r="N4" s="70">
        <f t="shared" ref="N4" si="1">L4-M4</f>
        <v>2031.26</v>
      </c>
      <c r="O4" s="71"/>
    </row>
    <row r="5" spans="1:15" ht="30.95" customHeight="1" thickBot="1">
      <c r="A5" s="73" t="s">
        <v>98</v>
      </c>
      <c r="B5" s="74"/>
      <c r="C5" s="75"/>
      <c r="D5" s="76">
        <f>SUM(D3:D4)</f>
        <v>5700</v>
      </c>
      <c r="E5" s="76">
        <f t="shared" ref="E5:L5" si="2">SUM(E3:E4)</f>
        <v>31.259999999999998</v>
      </c>
      <c r="F5" s="76">
        <f t="shared" si="2"/>
        <v>0</v>
      </c>
      <c r="G5" s="76">
        <f t="shared" si="2"/>
        <v>5731.26</v>
      </c>
      <c r="H5" s="76">
        <f t="shared" si="2"/>
        <v>0</v>
      </c>
      <c r="I5" s="76">
        <f t="shared" si="2"/>
        <v>0</v>
      </c>
      <c r="J5" s="76">
        <f t="shared" si="2"/>
        <v>0</v>
      </c>
      <c r="K5" s="76">
        <f t="shared" si="2"/>
        <v>5731.26</v>
      </c>
      <c r="L5" s="76">
        <f t="shared" si="2"/>
        <v>5731.26</v>
      </c>
      <c r="M5" s="76"/>
      <c r="N5" s="77">
        <f>SUM(N3:N4)</f>
        <v>5731.26</v>
      </c>
      <c r="O5" s="71"/>
    </row>
    <row r="6" spans="1:15">
      <c r="A6" s="71"/>
    </row>
  </sheetData>
  <mergeCells count="2">
    <mergeCell ref="A1:N1"/>
    <mergeCell ref="A5:C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J3" sqref="J3:J10"/>
    </sheetView>
  </sheetViews>
  <sheetFormatPr defaultRowHeight="13.5"/>
  <cols>
    <col min="1" max="3" width="16.125" style="131" customWidth="1"/>
    <col min="4" max="4" width="16.125" style="92" customWidth="1"/>
    <col min="5" max="5" width="16.125" style="132" customWidth="1"/>
    <col min="6" max="6" width="16.125" style="92" customWidth="1"/>
    <col min="7" max="7" width="16.125" style="131" customWidth="1"/>
    <col min="8" max="8" width="20.625" style="92" customWidth="1"/>
    <col min="9" max="9" width="15.125" style="92" customWidth="1"/>
    <col min="10" max="10" width="16.125" style="131" customWidth="1"/>
    <col min="11" max="256" width="9" style="92"/>
    <col min="257" max="263" width="16.125" style="92" customWidth="1"/>
    <col min="264" max="264" width="20.625" style="92" customWidth="1"/>
    <col min="265" max="265" width="15.125" style="92" customWidth="1"/>
    <col min="266" max="266" width="16.125" style="92" customWidth="1"/>
    <col min="267" max="512" width="9" style="92"/>
    <col min="513" max="519" width="16.125" style="92" customWidth="1"/>
    <col min="520" max="520" width="20.625" style="92" customWidth="1"/>
    <col min="521" max="521" width="15.125" style="92" customWidth="1"/>
    <col min="522" max="522" width="16.125" style="92" customWidth="1"/>
    <col min="523" max="768" width="9" style="92"/>
    <col min="769" max="775" width="16.125" style="92" customWidth="1"/>
    <col min="776" max="776" width="20.625" style="92" customWidth="1"/>
    <col min="777" max="777" width="15.125" style="92" customWidth="1"/>
    <col min="778" max="778" width="16.125" style="92" customWidth="1"/>
    <col min="779" max="1024" width="9" style="92"/>
    <col min="1025" max="1031" width="16.125" style="92" customWidth="1"/>
    <col min="1032" max="1032" width="20.625" style="92" customWidth="1"/>
    <col min="1033" max="1033" width="15.125" style="92" customWidth="1"/>
    <col min="1034" max="1034" width="16.125" style="92" customWidth="1"/>
    <col min="1035" max="1280" width="9" style="92"/>
    <col min="1281" max="1287" width="16.125" style="92" customWidth="1"/>
    <col min="1288" max="1288" width="20.625" style="92" customWidth="1"/>
    <col min="1289" max="1289" width="15.125" style="92" customWidth="1"/>
    <col min="1290" max="1290" width="16.125" style="92" customWidth="1"/>
    <col min="1291" max="1536" width="9" style="92"/>
    <col min="1537" max="1543" width="16.125" style="92" customWidth="1"/>
    <col min="1544" max="1544" width="20.625" style="92" customWidth="1"/>
    <col min="1545" max="1545" width="15.125" style="92" customWidth="1"/>
    <col min="1546" max="1546" width="16.125" style="92" customWidth="1"/>
    <col min="1547" max="1792" width="9" style="92"/>
    <col min="1793" max="1799" width="16.125" style="92" customWidth="1"/>
    <col min="1800" max="1800" width="20.625" style="92" customWidth="1"/>
    <col min="1801" max="1801" width="15.125" style="92" customWidth="1"/>
    <col min="1802" max="1802" width="16.125" style="92" customWidth="1"/>
    <col min="1803" max="2048" width="9" style="92"/>
    <col min="2049" max="2055" width="16.125" style="92" customWidth="1"/>
    <col min="2056" max="2056" width="20.625" style="92" customWidth="1"/>
    <col min="2057" max="2057" width="15.125" style="92" customWidth="1"/>
    <col min="2058" max="2058" width="16.125" style="92" customWidth="1"/>
    <col min="2059" max="2304" width="9" style="92"/>
    <col min="2305" max="2311" width="16.125" style="92" customWidth="1"/>
    <col min="2312" max="2312" width="20.625" style="92" customWidth="1"/>
    <col min="2313" max="2313" width="15.125" style="92" customWidth="1"/>
    <col min="2314" max="2314" width="16.125" style="92" customWidth="1"/>
    <col min="2315" max="2560" width="9" style="92"/>
    <col min="2561" max="2567" width="16.125" style="92" customWidth="1"/>
    <col min="2568" max="2568" width="20.625" style="92" customWidth="1"/>
    <col min="2569" max="2569" width="15.125" style="92" customWidth="1"/>
    <col min="2570" max="2570" width="16.125" style="92" customWidth="1"/>
    <col min="2571" max="2816" width="9" style="92"/>
    <col min="2817" max="2823" width="16.125" style="92" customWidth="1"/>
    <col min="2824" max="2824" width="20.625" style="92" customWidth="1"/>
    <col min="2825" max="2825" width="15.125" style="92" customWidth="1"/>
    <col min="2826" max="2826" width="16.125" style="92" customWidth="1"/>
    <col min="2827" max="3072" width="9" style="92"/>
    <col min="3073" max="3079" width="16.125" style="92" customWidth="1"/>
    <col min="3080" max="3080" width="20.625" style="92" customWidth="1"/>
    <col min="3081" max="3081" width="15.125" style="92" customWidth="1"/>
    <col min="3082" max="3082" width="16.125" style="92" customWidth="1"/>
    <col min="3083" max="3328" width="9" style="92"/>
    <col min="3329" max="3335" width="16.125" style="92" customWidth="1"/>
    <col min="3336" max="3336" width="20.625" style="92" customWidth="1"/>
    <col min="3337" max="3337" width="15.125" style="92" customWidth="1"/>
    <col min="3338" max="3338" width="16.125" style="92" customWidth="1"/>
    <col min="3339" max="3584" width="9" style="92"/>
    <col min="3585" max="3591" width="16.125" style="92" customWidth="1"/>
    <col min="3592" max="3592" width="20.625" style="92" customWidth="1"/>
    <col min="3593" max="3593" width="15.125" style="92" customWidth="1"/>
    <col min="3594" max="3594" width="16.125" style="92" customWidth="1"/>
    <col min="3595" max="3840" width="9" style="92"/>
    <col min="3841" max="3847" width="16.125" style="92" customWidth="1"/>
    <col min="3848" max="3848" width="20.625" style="92" customWidth="1"/>
    <col min="3849" max="3849" width="15.125" style="92" customWidth="1"/>
    <col min="3850" max="3850" width="16.125" style="92" customWidth="1"/>
    <col min="3851" max="4096" width="9" style="92"/>
    <col min="4097" max="4103" width="16.125" style="92" customWidth="1"/>
    <col min="4104" max="4104" width="20.625" style="92" customWidth="1"/>
    <col min="4105" max="4105" width="15.125" style="92" customWidth="1"/>
    <col min="4106" max="4106" width="16.125" style="92" customWidth="1"/>
    <col min="4107" max="4352" width="9" style="92"/>
    <col min="4353" max="4359" width="16.125" style="92" customWidth="1"/>
    <col min="4360" max="4360" width="20.625" style="92" customWidth="1"/>
    <col min="4361" max="4361" width="15.125" style="92" customWidth="1"/>
    <col min="4362" max="4362" width="16.125" style="92" customWidth="1"/>
    <col min="4363" max="4608" width="9" style="92"/>
    <col min="4609" max="4615" width="16.125" style="92" customWidth="1"/>
    <col min="4616" max="4616" width="20.625" style="92" customWidth="1"/>
    <col min="4617" max="4617" width="15.125" style="92" customWidth="1"/>
    <col min="4618" max="4618" width="16.125" style="92" customWidth="1"/>
    <col min="4619" max="4864" width="9" style="92"/>
    <col min="4865" max="4871" width="16.125" style="92" customWidth="1"/>
    <col min="4872" max="4872" width="20.625" style="92" customWidth="1"/>
    <col min="4873" max="4873" width="15.125" style="92" customWidth="1"/>
    <col min="4874" max="4874" width="16.125" style="92" customWidth="1"/>
    <col min="4875" max="5120" width="9" style="92"/>
    <col min="5121" max="5127" width="16.125" style="92" customWidth="1"/>
    <col min="5128" max="5128" width="20.625" style="92" customWidth="1"/>
    <col min="5129" max="5129" width="15.125" style="92" customWidth="1"/>
    <col min="5130" max="5130" width="16.125" style="92" customWidth="1"/>
    <col min="5131" max="5376" width="9" style="92"/>
    <col min="5377" max="5383" width="16.125" style="92" customWidth="1"/>
    <col min="5384" max="5384" width="20.625" style="92" customWidth="1"/>
    <col min="5385" max="5385" width="15.125" style="92" customWidth="1"/>
    <col min="5386" max="5386" width="16.125" style="92" customWidth="1"/>
    <col min="5387" max="5632" width="9" style="92"/>
    <col min="5633" max="5639" width="16.125" style="92" customWidth="1"/>
    <col min="5640" max="5640" width="20.625" style="92" customWidth="1"/>
    <col min="5641" max="5641" width="15.125" style="92" customWidth="1"/>
    <col min="5642" max="5642" width="16.125" style="92" customWidth="1"/>
    <col min="5643" max="5888" width="9" style="92"/>
    <col min="5889" max="5895" width="16.125" style="92" customWidth="1"/>
    <col min="5896" max="5896" width="20.625" style="92" customWidth="1"/>
    <col min="5897" max="5897" width="15.125" style="92" customWidth="1"/>
    <col min="5898" max="5898" width="16.125" style="92" customWidth="1"/>
    <col min="5899" max="6144" width="9" style="92"/>
    <col min="6145" max="6151" width="16.125" style="92" customWidth="1"/>
    <col min="6152" max="6152" width="20.625" style="92" customWidth="1"/>
    <col min="6153" max="6153" width="15.125" style="92" customWidth="1"/>
    <col min="6154" max="6154" width="16.125" style="92" customWidth="1"/>
    <col min="6155" max="6400" width="9" style="92"/>
    <col min="6401" max="6407" width="16.125" style="92" customWidth="1"/>
    <col min="6408" max="6408" width="20.625" style="92" customWidth="1"/>
    <col min="6409" max="6409" width="15.125" style="92" customWidth="1"/>
    <col min="6410" max="6410" width="16.125" style="92" customWidth="1"/>
    <col min="6411" max="6656" width="9" style="92"/>
    <col min="6657" max="6663" width="16.125" style="92" customWidth="1"/>
    <col min="6664" max="6664" width="20.625" style="92" customWidth="1"/>
    <col min="6665" max="6665" width="15.125" style="92" customWidth="1"/>
    <col min="6666" max="6666" width="16.125" style="92" customWidth="1"/>
    <col min="6667" max="6912" width="9" style="92"/>
    <col min="6913" max="6919" width="16.125" style="92" customWidth="1"/>
    <col min="6920" max="6920" width="20.625" style="92" customWidth="1"/>
    <col min="6921" max="6921" width="15.125" style="92" customWidth="1"/>
    <col min="6922" max="6922" width="16.125" style="92" customWidth="1"/>
    <col min="6923" max="7168" width="9" style="92"/>
    <col min="7169" max="7175" width="16.125" style="92" customWidth="1"/>
    <col min="7176" max="7176" width="20.625" style="92" customWidth="1"/>
    <col min="7177" max="7177" width="15.125" style="92" customWidth="1"/>
    <col min="7178" max="7178" width="16.125" style="92" customWidth="1"/>
    <col min="7179" max="7424" width="9" style="92"/>
    <col min="7425" max="7431" width="16.125" style="92" customWidth="1"/>
    <col min="7432" max="7432" width="20.625" style="92" customWidth="1"/>
    <col min="7433" max="7433" width="15.125" style="92" customWidth="1"/>
    <col min="7434" max="7434" width="16.125" style="92" customWidth="1"/>
    <col min="7435" max="7680" width="9" style="92"/>
    <col min="7681" max="7687" width="16.125" style="92" customWidth="1"/>
    <col min="7688" max="7688" width="20.625" style="92" customWidth="1"/>
    <col min="7689" max="7689" width="15.125" style="92" customWidth="1"/>
    <col min="7690" max="7690" width="16.125" style="92" customWidth="1"/>
    <col min="7691" max="7936" width="9" style="92"/>
    <col min="7937" max="7943" width="16.125" style="92" customWidth="1"/>
    <col min="7944" max="7944" width="20.625" style="92" customWidth="1"/>
    <col min="7945" max="7945" width="15.125" style="92" customWidth="1"/>
    <col min="7946" max="7946" width="16.125" style="92" customWidth="1"/>
    <col min="7947" max="8192" width="9" style="92"/>
    <col min="8193" max="8199" width="16.125" style="92" customWidth="1"/>
    <col min="8200" max="8200" width="20.625" style="92" customWidth="1"/>
    <col min="8201" max="8201" width="15.125" style="92" customWidth="1"/>
    <col min="8202" max="8202" width="16.125" style="92" customWidth="1"/>
    <col min="8203" max="8448" width="9" style="92"/>
    <col min="8449" max="8455" width="16.125" style="92" customWidth="1"/>
    <col min="8456" max="8456" width="20.625" style="92" customWidth="1"/>
    <col min="8457" max="8457" width="15.125" style="92" customWidth="1"/>
    <col min="8458" max="8458" width="16.125" style="92" customWidth="1"/>
    <col min="8459" max="8704" width="9" style="92"/>
    <col min="8705" max="8711" width="16.125" style="92" customWidth="1"/>
    <col min="8712" max="8712" width="20.625" style="92" customWidth="1"/>
    <col min="8713" max="8713" width="15.125" style="92" customWidth="1"/>
    <col min="8714" max="8714" width="16.125" style="92" customWidth="1"/>
    <col min="8715" max="8960" width="9" style="92"/>
    <col min="8961" max="8967" width="16.125" style="92" customWidth="1"/>
    <col min="8968" max="8968" width="20.625" style="92" customWidth="1"/>
    <col min="8969" max="8969" width="15.125" style="92" customWidth="1"/>
    <col min="8970" max="8970" width="16.125" style="92" customWidth="1"/>
    <col min="8971" max="9216" width="9" style="92"/>
    <col min="9217" max="9223" width="16.125" style="92" customWidth="1"/>
    <col min="9224" max="9224" width="20.625" style="92" customWidth="1"/>
    <col min="9225" max="9225" width="15.125" style="92" customWidth="1"/>
    <col min="9226" max="9226" width="16.125" style="92" customWidth="1"/>
    <col min="9227" max="9472" width="9" style="92"/>
    <col min="9473" max="9479" width="16.125" style="92" customWidth="1"/>
    <col min="9480" max="9480" width="20.625" style="92" customWidth="1"/>
    <col min="9481" max="9481" width="15.125" style="92" customWidth="1"/>
    <col min="9482" max="9482" width="16.125" style="92" customWidth="1"/>
    <col min="9483" max="9728" width="9" style="92"/>
    <col min="9729" max="9735" width="16.125" style="92" customWidth="1"/>
    <col min="9736" max="9736" width="20.625" style="92" customWidth="1"/>
    <col min="9737" max="9737" width="15.125" style="92" customWidth="1"/>
    <col min="9738" max="9738" width="16.125" style="92" customWidth="1"/>
    <col min="9739" max="9984" width="9" style="92"/>
    <col min="9985" max="9991" width="16.125" style="92" customWidth="1"/>
    <col min="9992" max="9992" width="20.625" style="92" customWidth="1"/>
    <col min="9993" max="9993" width="15.125" style="92" customWidth="1"/>
    <col min="9994" max="9994" width="16.125" style="92" customWidth="1"/>
    <col min="9995" max="10240" width="9" style="92"/>
    <col min="10241" max="10247" width="16.125" style="92" customWidth="1"/>
    <col min="10248" max="10248" width="20.625" style="92" customWidth="1"/>
    <col min="10249" max="10249" width="15.125" style="92" customWidth="1"/>
    <col min="10250" max="10250" width="16.125" style="92" customWidth="1"/>
    <col min="10251" max="10496" width="9" style="92"/>
    <col min="10497" max="10503" width="16.125" style="92" customWidth="1"/>
    <col min="10504" max="10504" width="20.625" style="92" customWidth="1"/>
    <col min="10505" max="10505" width="15.125" style="92" customWidth="1"/>
    <col min="10506" max="10506" width="16.125" style="92" customWidth="1"/>
    <col min="10507" max="10752" width="9" style="92"/>
    <col min="10753" max="10759" width="16.125" style="92" customWidth="1"/>
    <col min="10760" max="10760" width="20.625" style="92" customWidth="1"/>
    <col min="10761" max="10761" width="15.125" style="92" customWidth="1"/>
    <col min="10762" max="10762" width="16.125" style="92" customWidth="1"/>
    <col min="10763" max="11008" width="9" style="92"/>
    <col min="11009" max="11015" width="16.125" style="92" customWidth="1"/>
    <col min="11016" max="11016" width="20.625" style="92" customWidth="1"/>
    <col min="11017" max="11017" width="15.125" style="92" customWidth="1"/>
    <col min="11018" max="11018" width="16.125" style="92" customWidth="1"/>
    <col min="11019" max="11264" width="9" style="92"/>
    <col min="11265" max="11271" width="16.125" style="92" customWidth="1"/>
    <col min="11272" max="11272" width="20.625" style="92" customWidth="1"/>
    <col min="11273" max="11273" width="15.125" style="92" customWidth="1"/>
    <col min="11274" max="11274" width="16.125" style="92" customWidth="1"/>
    <col min="11275" max="11520" width="9" style="92"/>
    <col min="11521" max="11527" width="16.125" style="92" customWidth="1"/>
    <col min="11528" max="11528" width="20.625" style="92" customWidth="1"/>
    <col min="11529" max="11529" width="15.125" style="92" customWidth="1"/>
    <col min="11530" max="11530" width="16.125" style="92" customWidth="1"/>
    <col min="11531" max="11776" width="9" style="92"/>
    <col min="11777" max="11783" width="16.125" style="92" customWidth="1"/>
    <col min="11784" max="11784" width="20.625" style="92" customWidth="1"/>
    <col min="11785" max="11785" width="15.125" style="92" customWidth="1"/>
    <col min="11786" max="11786" width="16.125" style="92" customWidth="1"/>
    <col min="11787" max="12032" width="9" style="92"/>
    <col min="12033" max="12039" width="16.125" style="92" customWidth="1"/>
    <col min="12040" max="12040" width="20.625" style="92" customWidth="1"/>
    <col min="12041" max="12041" width="15.125" style="92" customWidth="1"/>
    <col min="12042" max="12042" width="16.125" style="92" customWidth="1"/>
    <col min="12043" max="12288" width="9" style="92"/>
    <col min="12289" max="12295" width="16.125" style="92" customWidth="1"/>
    <col min="12296" max="12296" width="20.625" style="92" customWidth="1"/>
    <col min="12297" max="12297" width="15.125" style="92" customWidth="1"/>
    <col min="12298" max="12298" width="16.125" style="92" customWidth="1"/>
    <col min="12299" max="12544" width="9" style="92"/>
    <col min="12545" max="12551" width="16.125" style="92" customWidth="1"/>
    <col min="12552" max="12552" width="20.625" style="92" customWidth="1"/>
    <col min="12553" max="12553" width="15.125" style="92" customWidth="1"/>
    <col min="12554" max="12554" width="16.125" style="92" customWidth="1"/>
    <col min="12555" max="12800" width="9" style="92"/>
    <col min="12801" max="12807" width="16.125" style="92" customWidth="1"/>
    <col min="12808" max="12808" width="20.625" style="92" customWidth="1"/>
    <col min="12809" max="12809" width="15.125" style="92" customWidth="1"/>
    <col min="12810" max="12810" width="16.125" style="92" customWidth="1"/>
    <col min="12811" max="13056" width="9" style="92"/>
    <col min="13057" max="13063" width="16.125" style="92" customWidth="1"/>
    <col min="13064" max="13064" width="20.625" style="92" customWidth="1"/>
    <col min="13065" max="13065" width="15.125" style="92" customWidth="1"/>
    <col min="13066" max="13066" width="16.125" style="92" customWidth="1"/>
    <col min="13067" max="13312" width="9" style="92"/>
    <col min="13313" max="13319" width="16.125" style="92" customWidth="1"/>
    <col min="13320" max="13320" width="20.625" style="92" customWidth="1"/>
    <col min="13321" max="13321" width="15.125" style="92" customWidth="1"/>
    <col min="13322" max="13322" width="16.125" style="92" customWidth="1"/>
    <col min="13323" max="13568" width="9" style="92"/>
    <col min="13569" max="13575" width="16.125" style="92" customWidth="1"/>
    <col min="13576" max="13576" width="20.625" style="92" customWidth="1"/>
    <col min="13577" max="13577" width="15.125" style="92" customWidth="1"/>
    <col min="13578" max="13578" width="16.125" style="92" customWidth="1"/>
    <col min="13579" max="13824" width="9" style="92"/>
    <col min="13825" max="13831" width="16.125" style="92" customWidth="1"/>
    <col min="13832" max="13832" width="20.625" style="92" customWidth="1"/>
    <col min="13833" max="13833" width="15.125" style="92" customWidth="1"/>
    <col min="13834" max="13834" width="16.125" style="92" customWidth="1"/>
    <col min="13835" max="14080" width="9" style="92"/>
    <col min="14081" max="14087" width="16.125" style="92" customWidth="1"/>
    <col min="14088" max="14088" width="20.625" style="92" customWidth="1"/>
    <col min="14089" max="14089" width="15.125" style="92" customWidth="1"/>
    <col min="14090" max="14090" width="16.125" style="92" customWidth="1"/>
    <col min="14091" max="14336" width="9" style="92"/>
    <col min="14337" max="14343" width="16.125" style="92" customWidth="1"/>
    <col min="14344" max="14344" width="20.625" style="92" customWidth="1"/>
    <col min="14345" max="14345" width="15.125" style="92" customWidth="1"/>
    <col min="14346" max="14346" width="16.125" style="92" customWidth="1"/>
    <col min="14347" max="14592" width="9" style="92"/>
    <col min="14593" max="14599" width="16.125" style="92" customWidth="1"/>
    <col min="14600" max="14600" width="20.625" style="92" customWidth="1"/>
    <col min="14601" max="14601" width="15.125" style="92" customWidth="1"/>
    <col min="14602" max="14602" width="16.125" style="92" customWidth="1"/>
    <col min="14603" max="14848" width="9" style="92"/>
    <col min="14849" max="14855" width="16.125" style="92" customWidth="1"/>
    <col min="14856" max="14856" width="20.625" style="92" customWidth="1"/>
    <col min="14857" max="14857" width="15.125" style="92" customWidth="1"/>
    <col min="14858" max="14858" width="16.125" style="92" customWidth="1"/>
    <col min="14859" max="15104" width="9" style="92"/>
    <col min="15105" max="15111" width="16.125" style="92" customWidth="1"/>
    <col min="15112" max="15112" width="20.625" style="92" customWidth="1"/>
    <col min="15113" max="15113" width="15.125" style="92" customWidth="1"/>
    <col min="15114" max="15114" width="16.125" style="92" customWidth="1"/>
    <col min="15115" max="15360" width="9" style="92"/>
    <col min="15361" max="15367" width="16.125" style="92" customWidth="1"/>
    <col min="15368" max="15368" width="20.625" style="92" customWidth="1"/>
    <col min="15369" max="15369" width="15.125" style="92" customWidth="1"/>
    <col min="15370" max="15370" width="16.125" style="92" customWidth="1"/>
    <col min="15371" max="15616" width="9" style="92"/>
    <col min="15617" max="15623" width="16.125" style="92" customWidth="1"/>
    <col min="15624" max="15624" width="20.625" style="92" customWidth="1"/>
    <col min="15625" max="15625" width="15.125" style="92" customWidth="1"/>
    <col min="15626" max="15626" width="16.125" style="92" customWidth="1"/>
    <col min="15627" max="15872" width="9" style="92"/>
    <col min="15873" max="15879" width="16.125" style="92" customWidth="1"/>
    <col min="15880" max="15880" width="20.625" style="92" customWidth="1"/>
    <col min="15881" max="15881" width="15.125" style="92" customWidth="1"/>
    <col min="15882" max="15882" width="16.125" style="92" customWidth="1"/>
    <col min="15883" max="16128" width="9" style="92"/>
    <col min="16129" max="16135" width="16.125" style="92" customWidth="1"/>
    <col min="16136" max="16136" width="20.625" style="92" customWidth="1"/>
    <col min="16137" max="16137" width="15.125" style="92" customWidth="1"/>
    <col min="16138" max="16138" width="16.125" style="92" customWidth="1"/>
    <col min="16139" max="16384" width="9" style="92"/>
  </cols>
  <sheetData>
    <row r="1" spans="1:10" ht="37.5" customHeight="1" thickBot="1">
      <c r="A1" s="90" t="s">
        <v>163</v>
      </c>
      <c r="B1" s="90"/>
      <c r="C1" s="90"/>
      <c r="D1" s="90"/>
      <c r="E1" s="90"/>
      <c r="F1" s="90"/>
      <c r="G1" s="90"/>
      <c r="H1" s="90"/>
      <c r="I1" s="91"/>
      <c r="J1" s="92" t="s">
        <v>164</v>
      </c>
    </row>
    <row r="2" spans="1:10" ht="24.95" customHeight="1">
      <c r="A2" s="93" t="s">
        <v>165</v>
      </c>
      <c r="B2" s="94" t="s">
        <v>166</v>
      </c>
      <c r="C2" s="94" t="s">
        <v>167</v>
      </c>
      <c r="D2" s="94" t="s">
        <v>168</v>
      </c>
      <c r="E2" s="95" t="s">
        <v>169</v>
      </c>
      <c r="F2" s="96" t="s">
        <v>170</v>
      </c>
      <c r="G2" s="97" t="s">
        <v>171</v>
      </c>
      <c r="H2" s="94" t="s">
        <v>112</v>
      </c>
      <c r="I2" s="98" t="s">
        <v>172</v>
      </c>
      <c r="J2" s="99" t="s">
        <v>173</v>
      </c>
    </row>
    <row r="3" spans="1:10" ht="24.95" customHeight="1">
      <c r="A3" s="100" t="s">
        <v>174</v>
      </c>
      <c r="B3" s="101" t="s">
        <v>175</v>
      </c>
      <c r="C3" s="102">
        <v>1</v>
      </c>
      <c r="D3" s="103" t="s">
        <v>176</v>
      </c>
      <c r="E3" s="104">
        <v>3080</v>
      </c>
      <c r="F3" s="105">
        <v>3080</v>
      </c>
      <c r="G3" s="106" t="s">
        <v>177</v>
      </c>
      <c r="H3" s="107" t="s">
        <v>178</v>
      </c>
      <c r="I3" s="108">
        <v>44136</v>
      </c>
      <c r="J3" s="109">
        <f>ROUND(F3/36*0.95,2)</f>
        <v>81.28</v>
      </c>
    </row>
    <row r="4" spans="1:10" ht="24.95" customHeight="1">
      <c r="A4" s="100" t="s">
        <v>174</v>
      </c>
      <c r="B4" s="101" t="s">
        <v>179</v>
      </c>
      <c r="C4" s="102">
        <v>1</v>
      </c>
      <c r="D4" s="103" t="s">
        <v>176</v>
      </c>
      <c r="E4" s="104">
        <v>2263</v>
      </c>
      <c r="F4" s="105">
        <f t="shared" ref="F4:F9" si="0">E4*C4</f>
        <v>2263</v>
      </c>
      <c r="G4" s="106" t="s">
        <v>177</v>
      </c>
      <c r="H4" s="107" t="s">
        <v>178</v>
      </c>
      <c r="I4" s="108">
        <v>44136</v>
      </c>
      <c r="J4" s="109">
        <f t="shared" ref="J4:J10" si="1">ROUND(F4/36*0.95,2)</f>
        <v>59.72</v>
      </c>
    </row>
    <row r="5" spans="1:10" ht="24.95" customHeight="1">
      <c r="A5" s="110" t="s">
        <v>180</v>
      </c>
      <c r="B5" s="111" t="s">
        <v>181</v>
      </c>
      <c r="C5" s="102">
        <v>6</v>
      </c>
      <c r="D5" s="103" t="s">
        <v>176</v>
      </c>
      <c r="E5" s="104">
        <v>1980.0000000000002</v>
      </c>
      <c r="F5" s="105">
        <f t="shared" si="0"/>
        <v>11880.000000000002</v>
      </c>
      <c r="G5" s="106" t="s">
        <v>177</v>
      </c>
      <c r="H5" s="107" t="s">
        <v>182</v>
      </c>
      <c r="I5" s="108">
        <v>44136</v>
      </c>
      <c r="J5" s="109">
        <f t="shared" si="1"/>
        <v>313.5</v>
      </c>
    </row>
    <row r="6" spans="1:10" ht="24.95" customHeight="1">
      <c r="A6" s="112" t="s">
        <v>183</v>
      </c>
      <c r="B6" s="111" t="s">
        <v>184</v>
      </c>
      <c r="C6" s="102">
        <v>1</v>
      </c>
      <c r="D6" s="103" t="s">
        <v>176</v>
      </c>
      <c r="E6" s="104">
        <v>17050</v>
      </c>
      <c r="F6" s="105">
        <f t="shared" si="0"/>
        <v>17050</v>
      </c>
      <c r="G6" s="106" t="s">
        <v>177</v>
      </c>
      <c r="H6" s="107" t="s">
        <v>182</v>
      </c>
      <c r="I6" s="108">
        <v>44136</v>
      </c>
      <c r="J6" s="109">
        <f t="shared" si="1"/>
        <v>449.93</v>
      </c>
    </row>
    <row r="7" spans="1:10" ht="24.95" customHeight="1">
      <c r="A7" s="112" t="s">
        <v>185</v>
      </c>
      <c r="B7" s="111" t="s">
        <v>184</v>
      </c>
      <c r="C7" s="102">
        <v>1</v>
      </c>
      <c r="D7" s="103" t="s">
        <v>176</v>
      </c>
      <c r="E7" s="104">
        <v>17050</v>
      </c>
      <c r="F7" s="105">
        <f t="shared" si="0"/>
        <v>17050</v>
      </c>
      <c r="G7" s="106" t="s">
        <v>177</v>
      </c>
      <c r="H7" s="107" t="s">
        <v>182</v>
      </c>
      <c r="I7" s="108">
        <v>44136</v>
      </c>
      <c r="J7" s="109">
        <f t="shared" si="1"/>
        <v>449.93</v>
      </c>
    </row>
    <row r="8" spans="1:10" ht="24.95" customHeight="1">
      <c r="A8" s="112" t="s">
        <v>185</v>
      </c>
      <c r="B8" s="111" t="s">
        <v>186</v>
      </c>
      <c r="C8" s="102">
        <v>1</v>
      </c>
      <c r="D8" s="103" t="s">
        <v>176</v>
      </c>
      <c r="E8" s="104">
        <v>8250</v>
      </c>
      <c r="F8" s="105">
        <f t="shared" si="0"/>
        <v>8250</v>
      </c>
      <c r="G8" s="106" t="s">
        <v>177</v>
      </c>
      <c r="H8" s="107" t="s">
        <v>182</v>
      </c>
      <c r="I8" s="108">
        <v>44136</v>
      </c>
      <c r="J8" s="109">
        <f t="shared" si="1"/>
        <v>217.71</v>
      </c>
    </row>
    <row r="9" spans="1:10" ht="24.95" customHeight="1">
      <c r="A9" s="112" t="s">
        <v>187</v>
      </c>
      <c r="B9" s="111" t="s">
        <v>188</v>
      </c>
      <c r="C9" s="102">
        <v>1</v>
      </c>
      <c r="D9" s="103" t="s">
        <v>176</v>
      </c>
      <c r="E9" s="104">
        <v>17600</v>
      </c>
      <c r="F9" s="105">
        <f t="shared" si="0"/>
        <v>17600</v>
      </c>
      <c r="G9" s="106" t="s">
        <v>177</v>
      </c>
      <c r="H9" s="107" t="s">
        <v>182</v>
      </c>
      <c r="I9" s="108">
        <v>44136</v>
      </c>
      <c r="J9" s="109">
        <f t="shared" si="1"/>
        <v>464.44</v>
      </c>
    </row>
    <row r="10" spans="1:10" s="122" customFormat="1" ht="24.95" customHeight="1">
      <c r="A10" s="113" t="s">
        <v>174</v>
      </c>
      <c r="B10" s="114" t="s">
        <v>189</v>
      </c>
      <c r="C10" s="115">
        <v>1</v>
      </c>
      <c r="D10" s="116" t="s">
        <v>176</v>
      </c>
      <c r="E10" s="117">
        <v>8000</v>
      </c>
      <c r="F10" s="117">
        <v>8000</v>
      </c>
      <c r="G10" s="118" t="s">
        <v>177</v>
      </c>
      <c r="H10" s="119" t="s">
        <v>190</v>
      </c>
      <c r="I10" s="120">
        <v>44166</v>
      </c>
      <c r="J10" s="121">
        <f t="shared" si="1"/>
        <v>211.11</v>
      </c>
    </row>
    <row r="11" spans="1:10" ht="24.95" customHeight="1" thickBot="1">
      <c r="A11" s="123" t="s">
        <v>12</v>
      </c>
      <c r="B11" s="124"/>
      <c r="C11" s="124"/>
      <c r="D11" s="124"/>
      <c r="E11" s="125"/>
      <c r="F11" s="126">
        <f>SUM(F3:F10)</f>
        <v>85173</v>
      </c>
      <c r="G11" s="127"/>
      <c r="H11" s="128"/>
      <c r="I11" s="129"/>
      <c r="J11" s="130">
        <f>SUM(J3:J10)</f>
        <v>2247.6200000000003</v>
      </c>
    </row>
    <row r="12" spans="1:10" ht="14.25">
      <c r="F12" s="133"/>
    </row>
  </sheetData>
  <mergeCells count="2">
    <mergeCell ref="A1:H1"/>
    <mergeCell ref="A11:D1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I20" sqref="I20"/>
    </sheetView>
  </sheetViews>
  <sheetFormatPr defaultRowHeight="13.5"/>
  <cols>
    <col min="1" max="1" width="9" style="27"/>
    <col min="2" max="2" width="20.375" style="27" bestFit="1" customWidth="1"/>
    <col min="3" max="4" width="13.5" style="27" customWidth="1"/>
    <col min="5" max="16384" width="9" style="27"/>
  </cols>
  <sheetData>
    <row r="1" spans="1:4" ht="24.75" customHeight="1">
      <c r="A1" s="138" t="s">
        <v>191</v>
      </c>
      <c r="B1" s="139"/>
      <c r="C1" s="139"/>
      <c r="D1" s="140"/>
    </row>
    <row r="2" spans="1:4" ht="24.75" customHeight="1">
      <c r="A2" s="134" t="s">
        <v>192</v>
      </c>
      <c r="B2" s="135" t="s">
        <v>193</v>
      </c>
      <c r="C2" s="136" t="s">
        <v>194</v>
      </c>
      <c r="D2" s="137" t="s">
        <v>195</v>
      </c>
    </row>
    <row r="3" spans="1:4" ht="24.75" customHeight="1">
      <c r="A3" s="141">
        <v>44228</v>
      </c>
      <c r="B3" s="142" t="s">
        <v>197</v>
      </c>
      <c r="C3" s="144">
        <v>300.89</v>
      </c>
      <c r="D3" s="145"/>
    </row>
    <row r="4" spans="1:4" ht="24.75" customHeight="1">
      <c r="A4" s="141"/>
      <c r="B4" s="142" t="s">
        <v>198</v>
      </c>
      <c r="C4" s="144">
        <v>48.4</v>
      </c>
      <c r="D4" s="145"/>
    </row>
    <row r="5" spans="1:4" ht="24.75" customHeight="1">
      <c r="A5" s="141"/>
      <c r="B5" s="142" t="s">
        <v>27</v>
      </c>
      <c r="C5" s="144">
        <v>74</v>
      </c>
      <c r="D5" s="145"/>
    </row>
    <row r="6" spans="1:4" ht="24.75" customHeight="1">
      <c r="A6" s="141"/>
      <c r="B6" s="142" t="s">
        <v>196</v>
      </c>
      <c r="C6" s="144"/>
      <c r="D6" s="145">
        <v>165.36</v>
      </c>
    </row>
    <row r="7" spans="1:4" ht="24.75" customHeight="1">
      <c r="A7" s="141"/>
      <c r="B7" s="142" t="s">
        <v>66</v>
      </c>
      <c r="C7" s="144"/>
      <c r="D7" s="145">
        <v>20</v>
      </c>
    </row>
    <row r="8" spans="1:4" ht="24.75" customHeight="1">
      <c r="A8" s="141"/>
      <c r="B8" s="142" t="s">
        <v>69</v>
      </c>
      <c r="C8" s="144"/>
      <c r="D8" s="145">
        <v>60</v>
      </c>
    </row>
    <row r="9" spans="1:4" ht="24.75" customHeight="1">
      <c r="A9" s="141"/>
      <c r="B9" s="142" t="s">
        <v>87</v>
      </c>
      <c r="C9" s="144"/>
      <c r="D9" s="145">
        <v>178.55</v>
      </c>
    </row>
    <row r="10" spans="1:4" ht="24.75" customHeight="1">
      <c r="A10" s="141"/>
      <c r="B10" s="142" t="s">
        <v>59</v>
      </c>
      <c r="C10" s="144"/>
      <c r="D10" s="145">
        <v>10.9</v>
      </c>
    </row>
    <row r="11" spans="1:4" ht="24.75" customHeight="1">
      <c r="A11" s="141"/>
      <c r="B11" s="142" t="s">
        <v>61</v>
      </c>
      <c r="C11" s="144"/>
      <c r="D11" s="145">
        <v>15.1</v>
      </c>
    </row>
    <row r="12" spans="1:4" ht="24.75" customHeight="1">
      <c r="A12" s="141"/>
      <c r="B12" s="143" t="s">
        <v>83</v>
      </c>
      <c r="C12" s="144"/>
      <c r="D12" s="146">
        <v>20</v>
      </c>
    </row>
    <row r="13" spans="1:4" ht="24.75" customHeight="1">
      <c r="A13" s="141"/>
      <c r="B13" s="143" t="s">
        <v>50</v>
      </c>
      <c r="C13" s="144">
        <f>SUM(C3:C12)</f>
        <v>423.28999999999996</v>
      </c>
      <c r="D13" s="144">
        <f>SUM(D3:D12)</f>
        <v>469.91</v>
      </c>
    </row>
  </sheetData>
  <mergeCells count="1">
    <mergeCell ref="A1:C1"/>
  </mergeCells>
  <phoneticPr fontId="1" type="noConversion"/>
  <conditionalFormatting sqref="A2:D13">
    <cfRule type="expression" dxfId="2" priority="15" stopIfTrue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X112"/>
  <sheetViews>
    <sheetView topLeftCell="D1" workbookViewId="0">
      <selection activeCell="X14" sqref="X14"/>
    </sheetView>
  </sheetViews>
  <sheetFormatPr defaultRowHeight="13.5"/>
  <cols>
    <col min="1" max="3" width="9" hidden="1" customWidth="1"/>
    <col min="4" max="4" width="9" customWidth="1"/>
    <col min="5" max="10" width="9" hidden="1" customWidth="1"/>
    <col min="11" max="11" width="11.875" bestFit="1" customWidth="1"/>
    <col min="12" max="12" width="0" hidden="1" customWidth="1"/>
    <col min="14" max="14" width="21.375" bestFit="1" customWidth="1"/>
    <col min="18" max="18" width="12.375" customWidth="1"/>
    <col min="19" max="20" width="21.625" hidden="1" customWidth="1"/>
    <col min="21" max="21" width="25" hidden="1" customWidth="1"/>
    <col min="22" max="22" width="0" hidden="1" customWidth="1"/>
    <col min="23" max="23" width="7.125" bestFit="1" customWidth="1"/>
    <col min="24" max="24" width="85.875" bestFit="1" customWidth="1"/>
  </cols>
  <sheetData>
    <row r="1" spans="1:24" ht="37.5">
      <c r="A1" s="147" t="s">
        <v>199</v>
      </c>
      <c r="B1" s="147" t="s">
        <v>200</v>
      </c>
      <c r="C1" s="147" t="s">
        <v>201</v>
      </c>
      <c r="D1" s="147" t="s">
        <v>202</v>
      </c>
      <c r="E1" s="147" t="s">
        <v>203</v>
      </c>
      <c r="F1" s="147" t="s">
        <v>204</v>
      </c>
      <c r="G1" s="147" t="s">
        <v>205</v>
      </c>
      <c r="H1" s="147" t="s">
        <v>206</v>
      </c>
      <c r="I1" s="147" t="s">
        <v>207</v>
      </c>
      <c r="J1" s="147" t="s">
        <v>208</v>
      </c>
      <c r="K1" s="147" t="s">
        <v>26</v>
      </c>
      <c r="L1" s="147" t="s">
        <v>209</v>
      </c>
      <c r="M1" s="147" t="s">
        <v>210</v>
      </c>
      <c r="N1" s="147" t="s">
        <v>211</v>
      </c>
      <c r="O1" s="147" t="s">
        <v>212</v>
      </c>
      <c r="P1" s="147" t="s">
        <v>213</v>
      </c>
      <c r="Q1" s="147" t="s">
        <v>214</v>
      </c>
      <c r="R1" s="147" t="s">
        <v>215</v>
      </c>
      <c r="S1" s="147"/>
      <c r="T1" s="147" t="s">
        <v>216</v>
      </c>
      <c r="U1" s="147" t="s">
        <v>217</v>
      </c>
      <c r="V1" s="147" t="s">
        <v>218</v>
      </c>
      <c r="W1" s="147" t="s">
        <v>219</v>
      </c>
      <c r="X1" s="147" t="s">
        <v>112</v>
      </c>
    </row>
    <row r="2" spans="1:24">
      <c r="A2" t="s">
        <v>220</v>
      </c>
      <c r="C2" t="s">
        <v>221</v>
      </c>
      <c r="D2" t="s">
        <v>222</v>
      </c>
      <c r="E2" t="s">
        <v>223</v>
      </c>
      <c r="F2" t="s">
        <v>223</v>
      </c>
      <c r="G2" t="s">
        <v>224</v>
      </c>
      <c r="J2" t="s">
        <v>40</v>
      </c>
      <c r="K2" t="s">
        <v>16</v>
      </c>
      <c r="L2" t="s">
        <v>225</v>
      </c>
      <c r="M2" t="s">
        <v>226</v>
      </c>
      <c r="N2" t="s">
        <v>33</v>
      </c>
      <c r="O2">
        <v>7</v>
      </c>
      <c r="P2">
        <v>5909.38</v>
      </c>
      <c r="Q2">
        <v>5916.38</v>
      </c>
      <c r="R2" s="149">
        <v>44228</v>
      </c>
      <c r="S2" s="150">
        <v>0.16965277777777776</v>
      </c>
      <c r="T2" t="s">
        <v>227</v>
      </c>
      <c r="U2" t="s">
        <v>228</v>
      </c>
      <c r="V2" t="s">
        <v>229</v>
      </c>
      <c r="W2" t="s">
        <v>230</v>
      </c>
    </row>
    <row r="3" spans="1:24">
      <c r="A3" t="s">
        <v>231</v>
      </c>
      <c r="C3" t="s">
        <v>221</v>
      </c>
      <c r="D3" t="s">
        <v>222</v>
      </c>
      <c r="E3" t="s">
        <v>223</v>
      </c>
      <c r="F3" t="s">
        <v>223</v>
      </c>
      <c r="G3" t="s">
        <v>224</v>
      </c>
      <c r="J3" t="s">
        <v>40</v>
      </c>
      <c r="K3" t="s">
        <v>16</v>
      </c>
      <c r="L3" t="s">
        <v>225</v>
      </c>
      <c r="M3" t="s">
        <v>226</v>
      </c>
      <c r="N3" t="s">
        <v>34</v>
      </c>
      <c r="O3">
        <v>1.2</v>
      </c>
      <c r="P3">
        <v>5916.38</v>
      </c>
      <c r="Q3">
        <v>5917.58</v>
      </c>
      <c r="R3" s="149">
        <v>44228</v>
      </c>
      <c r="S3" s="150">
        <v>0.1723726851851852</v>
      </c>
      <c r="T3" t="s">
        <v>232</v>
      </c>
      <c r="U3" t="s">
        <v>233</v>
      </c>
      <c r="V3" t="s">
        <v>229</v>
      </c>
      <c r="W3" t="s">
        <v>230</v>
      </c>
    </row>
    <row r="4" spans="1:24">
      <c r="A4" t="s">
        <v>234</v>
      </c>
      <c r="C4" t="s">
        <v>221</v>
      </c>
      <c r="D4" t="s">
        <v>235</v>
      </c>
      <c r="E4" t="s">
        <v>223</v>
      </c>
      <c r="F4" t="s">
        <v>223</v>
      </c>
      <c r="G4" t="s">
        <v>224</v>
      </c>
      <c r="J4" t="s">
        <v>40</v>
      </c>
      <c r="K4" t="s">
        <v>16</v>
      </c>
      <c r="L4" t="s">
        <v>225</v>
      </c>
      <c r="M4" t="s">
        <v>226</v>
      </c>
      <c r="N4" t="s">
        <v>64</v>
      </c>
      <c r="O4">
        <v>-3.2</v>
      </c>
      <c r="P4">
        <v>5917.58</v>
      </c>
      <c r="Q4">
        <v>5914.38</v>
      </c>
      <c r="R4" s="149">
        <v>44228</v>
      </c>
      <c r="S4" s="150">
        <v>0.33694444444444444</v>
      </c>
      <c r="T4" t="s">
        <v>236</v>
      </c>
      <c r="U4" t="s">
        <v>237</v>
      </c>
      <c r="V4" t="s">
        <v>229</v>
      </c>
      <c r="W4" t="s">
        <v>230</v>
      </c>
    </row>
    <row r="5" spans="1:24">
      <c r="A5" t="s">
        <v>238</v>
      </c>
      <c r="C5" t="s">
        <v>221</v>
      </c>
      <c r="D5" t="s">
        <v>235</v>
      </c>
      <c r="E5" t="s">
        <v>223</v>
      </c>
      <c r="F5" t="s">
        <v>223</v>
      </c>
      <c r="G5" t="s">
        <v>224</v>
      </c>
      <c r="J5" t="s">
        <v>40</v>
      </c>
      <c r="K5" t="s">
        <v>16</v>
      </c>
      <c r="L5" t="s">
        <v>225</v>
      </c>
      <c r="M5" t="s">
        <v>239</v>
      </c>
      <c r="N5" t="s">
        <v>61</v>
      </c>
      <c r="O5">
        <v>-0.2</v>
      </c>
      <c r="P5">
        <v>5914.38</v>
      </c>
      <c r="Q5">
        <v>5914.18</v>
      </c>
      <c r="R5" s="149">
        <v>44228</v>
      </c>
      <c r="S5" s="150">
        <v>0.38609953703703703</v>
      </c>
      <c r="T5" t="s">
        <v>240</v>
      </c>
      <c r="V5" t="s">
        <v>241</v>
      </c>
      <c r="W5" t="s">
        <v>242</v>
      </c>
      <c r="X5" t="s">
        <v>243</v>
      </c>
    </row>
    <row r="6" spans="1:24">
      <c r="A6" t="s">
        <v>244</v>
      </c>
      <c r="C6" t="s">
        <v>221</v>
      </c>
      <c r="D6" t="s">
        <v>235</v>
      </c>
      <c r="E6" t="s">
        <v>223</v>
      </c>
      <c r="F6" t="s">
        <v>223</v>
      </c>
      <c r="G6" t="s">
        <v>224</v>
      </c>
      <c r="J6" t="s">
        <v>40</v>
      </c>
      <c r="K6" t="s">
        <v>16</v>
      </c>
      <c r="L6" t="s">
        <v>225</v>
      </c>
      <c r="M6" t="s">
        <v>239</v>
      </c>
      <c r="N6" t="s">
        <v>61</v>
      </c>
      <c r="O6">
        <v>-3.6</v>
      </c>
      <c r="P6">
        <v>5914.18</v>
      </c>
      <c r="Q6">
        <v>5910.58</v>
      </c>
      <c r="R6" s="149">
        <v>44228</v>
      </c>
      <c r="S6" s="150">
        <v>0.38619212962962962</v>
      </c>
      <c r="T6" t="s">
        <v>245</v>
      </c>
      <c r="V6" t="s">
        <v>241</v>
      </c>
      <c r="W6" t="s">
        <v>242</v>
      </c>
      <c r="X6" t="s">
        <v>246</v>
      </c>
    </row>
    <row r="7" spans="1:24">
      <c r="A7" t="s">
        <v>247</v>
      </c>
      <c r="C7" t="s">
        <v>221</v>
      </c>
      <c r="D7" t="s">
        <v>235</v>
      </c>
      <c r="E7" t="s">
        <v>223</v>
      </c>
      <c r="F7" t="s">
        <v>223</v>
      </c>
      <c r="G7" t="s">
        <v>224</v>
      </c>
      <c r="J7" t="s">
        <v>40</v>
      </c>
      <c r="K7" t="s">
        <v>16</v>
      </c>
      <c r="L7" t="s">
        <v>225</v>
      </c>
      <c r="M7" t="s">
        <v>239</v>
      </c>
      <c r="N7" t="s">
        <v>61</v>
      </c>
      <c r="O7">
        <v>-10.199999999999999</v>
      </c>
      <c r="P7">
        <v>5910.58</v>
      </c>
      <c r="Q7">
        <v>5900.38</v>
      </c>
      <c r="R7" s="149">
        <v>44228</v>
      </c>
      <c r="S7" s="150">
        <v>0.4042013888888889</v>
      </c>
      <c r="T7" t="s">
        <v>248</v>
      </c>
      <c r="V7" t="s">
        <v>241</v>
      </c>
      <c r="W7" t="s">
        <v>242</v>
      </c>
      <c r="X7" t="s">
        <v>249</v>
      </c>
    </row>
    <row r="8" spans="1:24">
      <c r="A8" t="s">
        <v>250</v>
      </c>
      <c r="B8" t="s">
        <v>251</v>
      </c>
      <c r="C8" t="s">
        <v>221</v>
      </c>
      <c r="D8" t="s">
        <v>222</v>
      </c>
      <c r="E8" t="s">
        <v>223</v>
      </c>
      <c r="F8" t="s">
        <v>223</v>
      </c>
      <c r="G8" t="s">
        <v>224</v>
      </c>
      <c r="J8" t="s">
        <v>40</v>
      </c>
      <c r="K8" t="s">
        <v>16</v>
      </c>
      <c r="L8" t="s">
        <v>225</v>
      </c>
      <c r="M8" t="s">
        <v>252</v>
      </c>
      <c r="N8" t="s">
        <v>27</v>
      </c>
      <c r="O8">
        <v>3</v>
      </c>
      <c r="P8">
        <v>5900.38</v>
      </c>
      <c r="Q8">
        <v>5903.38</v>
      </c>
      <c r="R8" s="149">
        <v>44228</v>
      </c>
      <c r="S8" s="150">
        <v>0.60324074074074074</v>
      </c>
      <c r="T8" t="s">
        <v>253</v>
      </c>
      <c r="V8" t="s">
        <v>241</v>
      </c>
      <c r="W8" t="s">
        <v>242</v>
      </c>
      <c r="X8" t="s">
        <v>254</v>
      </c>
    </row>
    <row r="9" spans="1:24">
      <c r="A9" t="s">
        <v>255</v>
      </c>
      <c r="B9" t="s">
        <v>256</v>
      </c>
      <c r="C9" t="s">
        <v>221</v>
      </c>
      <c r="D9" t="s">
        <v>222</v>
      </c>
      <c r="E9" t="s">
        <v>223</v>
      </c>
      <c r="F9" t="s">
        <v>223</v>
      </c>
      <c r="G9" t="s">
        <v>224</v>
      </c>
      <c r="J9" t="s">
        <v>40</v>
      </c>
      <c r="K9" t="s">
        <v>16</v>
      </c>
      <c r="L9" t="s">
        <v>225</v>
      </c>
      <c r="M9" t="s">
        <v>252</v>
      </c>
      <c r="N9" t="s">
        <v>27</v>
      </c>
      <c r="O9">
        <v>3</v>
      </c>
      <c r="P9">
        <v>5903.38</v>
      </c>
      <c r="Q9">
        <v>5906.38</v>
      </c>
      <c r="R9" s="149">
        <v>44228</v>
      </c>
      <c r="S9" s="150">
        <v>0.60327546296296297</v>
      </c>
      <c r="T9" t="s">
        <v>257</v>
      </c>
      <c r="V9" t="s">
        <v>241</v>
      </c>
      <c r="W9" t="s">
        <v>242</v>
      </c>
      <c r="X9" t="s">
        <v>254</v>
      </c>
    </row>
    <row r="10" spans="1:24">
      <c r="A10" t="s">
        <v>258</v>
      </c>
      <c r="C10" t="s">
        <v>221</v>
      </c>
      <c r="D10" t="s">
        <v>222</v>
      </c>
      <c r="E10" t="s">
        <v>223</v>
      </c>
      <c r="F10" t="s">
        <v>223</v>
      </c>
      <c r="G10" t="s">
        <v>224</v>
      </c>
      <c r="J10" t="s">
        <v>40</v>
      </c>
      <c r="K10" t="s">
        <v>16</v>
      </c>
      <c r="L10" t="s">
        <v>225</v>
      </c>
      <c r="M10" t="s">
        <v>226</v>
      </c>
      <c r="N10" t="s">
        <v>33</v>
      </c>
      <c r="O10">
        <v>10.199999999999999</v>
      </c>
      <c r="P10">
        <v>5906.38</v>
      </c>
      <c r="Q10">
        <v>5916.58</v>
      </c>
      <c r="R10" s="149">
        <v>44229</v>
      </c>
      <c r="S10" s="150">
        <v>0.17030092592592594</v>
      </c>
      <c r="T10" t="s">
        <v>259</v>
      </c>
      <c r="U10" t="s">
        <v>260</v>
      </c>
      <c r="V10" t="s">
        <v>229</v>
      </c>
      <c r="W10" t="s">
        <v>230</v>
      </c>
    </row>
    <row r="11" spans="1:24">
      <c r="A11" t="s">
        <v>261</v>
      </c>
      <c r="C11" t="s">
        <v>221</v>
      </c>
      <c r="D11" t="s">
        <v>222</v>
      </c>
      <c r="E11" t="s">
        <v>223</v>
      </c>
      <c r="F11" t="s">
        <v>223</v>
      </c>
      <c r="G11" t="s">
        <v>224</v>
      </c>
      <c r="J11" t="s">
        <v>40</v>
      </c>
      <c r="K11" t="s">
        <v>16</v>
      </c>
      <c r="L11" t="s">
        <v>225</v>
      </c>
      <c r="M11" t="s">
        <v>226</v>
      </c>
      <c r="N11" t="s">
        <v>34</v>
      </c>
      <c r="O11">
        <v>4.5999999999999996</v>
      </c>
      <c r="P11">
        <v>5916.58</v>
      </c>
      <c r="Q11">
        <v>5921.18</v>
      </c>
      <c r="R11" s="149">
        <v>44229</v>
      </c>
      <c r="S11" s="150">
        <v>0.17450231481481482</v>
      </c>
      <c r="T11" t="s">
        <v>262</v>
      </c>
      <c r="U11" t="s">
        <v>263</v>
      </c>
      <c r="V11" t="s">
        <v>229</v>
      </c>
      <c r="W11" t="s">
        <v>230</v>
      </c>
    </row>
    <row r="12" spans="1:24">
      <c r="A12" t="s">
        <v>264</v>
      </c>
      <c r="C12" t="s">
        <v>221</v>
      </c>
      <c r="D12" t="s">
        <v>235</v>
      </c>
      <c r="E12" t="s">
        <v>223</v>
      </c>
      <c r="F12" t="s">
        <v>223</v>
      </c>
      <c r="G12" t="s">
        <v>224</v>
      </c>
      <c r="J12" t="s">
        <v>40</v>
      </c>
      <c r="K12" t="s">
        <v>16</v>
      </c>
      <c r="L12" t="s">
        <v>225</v>
      </c>
      <c r="M12" t="s">
        <v>226</v>
      </c>
      <c r="N12" t="s">
        <v>64</v>
      </c>
      <c r="O12">
        <v>-4.3899999999999997</v>
      </c>
      <c r="P12">
        <v>5921.18</v>
      </c>
      <c r="Q12">
        <v>5916.79</v>
      </c>
      <c r="R12" s="149">
        <v>44229</v>
      </c>
      <c r="S12" s="150">
        <v>0.33697916666666666</v>
      </c>
      <c r="T12" t="s">
        <v>265</v>
      </c>
      <c r="U12" t="s">
        <v>266</v>
      </c>
      <c r="V12" t="s">
        <v>229</v>
      </c>
      <c r="W12" t="s">
        <v>230</v>
      </c>
    </row>
    <row r="13" spans="1:24">
      <c r="A13" t="s">
        <v>267</v>
      </c>
      <c r="C13" t="s">
        <v>221</v>
      </c>
      <c r="D13" t="s">
        <v>222</v>
      </c>
      <c r="E13" t="s">
        <v>223</v>
      </c>
      <c r="F13" t="s">
        <v>223</v>
      </c>
      <c r="G13" t="s">
        <v>224</v>
      </c>
      <c r="J13" t="s">
        <v>40</v>
      </c>
      <c r="K13" t="s">
        <v>16</v>
      </c>
      <c r="L13" t="s">
        <v>225</v>
      </c>
      <c r="M13" t="s">
        <v>226</v>
      </c>
      <c r="N13" t="s">
        <v>33</v>
      </c>
      <c r="O13">
        <v>24.8</v>
      </c>
      <c r="P13">
        <v>5916.79</v>
      </c>
      <c r="Q13">
        <v>5941.59</v>
      </c>
      <c r="R13" s="149">
        <v>44230</v>
      </c>
      <c r="S13" s="150">
        <v>0.16895833333333332</v>
      </c>
      <c r="T13" t="s">
        <v>268</v>
      </c>
      <c r="U13" t="s">
        <v>269</v>
      </c>
      <c r="V13" t="s">
        <v>229</v>
      </c>
      <c r="W13" t="s">
        <v>230</v>
      </c>
    </row>
    <row r="14" spans="1:24">
      <c r="A14" t="s">
        <v>270</v>
      </c>
      <c r="C14" t="s">
        <v>221</v>
      </c>
      <c r="D14" t="s">
        <v>222</v>
      </c>
      <c r="E14" t="s">
        <v>223</v>
      </c>
      <c r="F14" t="s">
        <v>223</v>
      </c>
      <c r="G14" t="s">
        <v>224</v>
      </c>
      <c r="J14" t="s">
        <v>40</v>
      </c>
      <c r="K14" t="s">
        <v>16</v>
      </c>
      <c r="L14" t="s">
        <v>225</v>
      </c>
      <c r="M14" t="s">
        <v>226</v>
      </c>
      <c r="N14" t="s">
        <v>34</v>
      </c>
      <c r="O14">
        <v>4.46</v>
      </c>
      <c r="P14">
        <v>5941.59</v>
      </c>
      <c r="Q14">
        <v>5946.05</v>
      </c>
      <c r="R14" s="149">
        <v>44230</v>
      </c>
      <c r="S14" s="150">
        <v>0.17105324074074071</v>
      </c>
      <c r="T14" t="s">
        <v>271</v>
      </c>
      <c r="U14" t="s">
        <v>272</v>
      </c>
      <c r="V14" t="s">
        <v>229</v>
      </c>
      <c r="W14" t="s">
        <v>230</v>
      </c>
    </row>
    <row r="15" spans="1:24">
      <c r="A15" t="s">
        <v>273</v>
      </c>
      <c r="C15" t="s">
        <v>221</v>
      </c>
      <c r="D15" t="s">
        <v>235</v>
      </c>
      <c r="E15" t="s">
        <v>223</v>
      </c>
      <c r="F15" t="s">
        <v>223</v>
      </c>
      <c r="G15" t="s">
        <v>224</v>
      </c>
      <c r="J15" t="s">
        <v>40</v>
      </c>
      <c r="K15" t="s">
        <v>16</v>
      </c>
      <c r="L15" t="s">
        <v>225</v>
      </c>
      <c r="M15" t="s">
        <v>226</v>
      </c>
      <c r="N15" t="s">
        <v>64</v>
      </c>
      <c r="O15">
        <v>-13.18</v>
      </c>
      <c r="P15">
        <v>5946.05</v>
      </c>
      <c r="Q15">
        <v>5932.87</v>
      </c>
      <c r="R15" s="149">
        <v>44230</v>
      </c>
      <c r="S15" s="150">
        <v>0.33696759259259257</v>
      </c>
      <c r="T15" t="s">
        <v>274</v>
      </c>
      <c r="U15" t="s">
        <v>275</v>
      </c>
      <c r="V15" t="s">
        <v>229</v>
      </c>
      <c r="W15" t="s">
        <v>230</v>
      </c>
    </row>
    <row r="16" spans="1:24">
      <c r="A16" t="s">
        <v>276</v>
      </c>
      <c r="B16" t="s">
        <v>277</v>
      </c>
      <c r="C16" t="s">
        <v>221</v>
      </c>
      <c r="D16" t="s">
        <v>222</v>
      </c>
      <c r="E16" t="s">
        <v>223</v>
      </c>
      <c r="F16" t="s">
        <v>223</v>
      </c>
      <c r="G16" t="s">
        <v>224</v>
      </c>
      <c r="J16" t="s">
        <v>40</v>
      </c>
      <c r="K16" t="s">
        <v>16</v>
      </c>
      <c r="L16" t="s">
        <v>225</v>
      </c>
      <c r="M16" t="s">
        <v>252</v>
      </c>
      <c r="N16" t="s">
        <v>27</v>
      </c>
      <c r="O16">
        <v>5</v>
      </c>
      <c r="P16">
        <v>5932.87</v>
      </c>
      <c r="Q16">
        <v>5937.87</v>
      </c>
      <c r="R16" s="149">
        <v>44230</v>
      </c>
      <c r="S16" s="150">
        <v>0.38785879629629627</v>
      </c>
      <c r="T16" t="s">
        <v>278</v>
      </c>
      <c r="V16" t="s">
        <v>241</v>
      </c>
      <c r="W16" t="s">
        <v>242</v>
      </c>
      <c r="X16" t="s">
        <v>279</v>
      </c>
    </row>
    <row r="17" spans="1:24">
      <c r="A17" t="s">
        <v>280</v>
      </c>
      <c r="B17" t="s">
        <v>281</v>
      </c>
      <c r="C17" t="s">
        <v>221</v>
      </c>
      <c r="D17" t="s">
        <v>222</v>
      </c>
      <c r="E17" t="s">
        <v>223</v>
      </c>
      <c r="F17" t="s">
        <v>223</v>
      </c>
      <c r="G17" t="s">
        <v>224</v>
      </c>
      <c r="J17" t="s">
        <v>40</v>
      </c>
      <c r="K17" t="s">
        <v>16</v>
      </c>
      <c r="L17" t="s">
        <v>225</v>
      </c>
      <c r="M17" t="s">
        <v>252</v>
      </c>
      <c r="N17" t="s">
        <v>27</v>
      </c>
      <c r="O17">
        <v>5</v>
      </c>
      <c r="P17">
        <v>5937.87</v>
      </c>
      <c r="Q17">
        <v>5942.87</v>
      </c>
      <c r="R17" s="149">
        <v>44230</v>
      </c>
      <c r="S17" s="150">
        <v>0.38785879629629627</v>
      </c>
      <c r="T17" t="s">
        <v>278</v>
      </c>
      <c r="V17" t="s">
        <v>241</v>
      </c>
      <c r="W17" t="s">
        <v>242</v>
      </c>
      <c r="X17" t="s">
        <v>279</v>
      </c>
    </row>
    <row r="18" spans="1:24">
      <c r="A18" t="s">
        <v>282</v>
      </c>
      <c r="B18" t="s">
        <v>283</v>
      </c>
      <c r="C18" t="s">
        <v>221</v>
      </c>
      <c r="D18" t="s">
        <v>222</v>
      </c>
      <c r="E18" t="s">
        <v>223</v>
      </c>
      <c r="F18" t="s">
        <v>223</v>
      </c>
      <c r="G18" t="s">
        <v>224</v>
      </c>
      <c r="J18" t="s">
        <v>40</v>
      </c>
      <c r="K18" t="s">
        <v>16</v>
      </c>
      <c r="L18" t="s">
        <v>225</v>
      </c>
      <c r="M18" t="s">
        <v>252</v>
      </c>
      <c r="N18" t="s">
        <v>27</v>
      </c>
      <c r="O18">
        <v>5</v>
      </c>
      <c r="P18">
        <v>5942.87</v>
      </c>
      <c r="Q18">
        <v>5947.87</v>
      </c>
      <c r="R18" s="149">
        <v>44230</v>
      </c>
      <c r="S18" s="150">
        <v>0.38785879629629627</v>
      </c>
      <c r="T18" s="148">
        <v>44230.387858796297</v>
      </c>
      <c r="V18" t="s">
        <v>241</v>
      </c>
      <c r="W18" t="s">
        <v>242</v>
      </c>
      <c r="X18" t="s">
        <v>279</v>
      </c>
    </row>
    <row r="19" spans="1:24">
      <c r="A19" t="s">
        <v>284</v>
      </c>
      <c r="B19" t="s">
        <v>285</v>
      </c>
      <c r="C19" t="s">
        <v>221</v>
      </c>
      <c r="D19" t="s">
        <v>222</v>
      </c>
      <c r="E19" t="s">
        <v>223</v>
      </c>
      <c r="F19" t="s">
        <v>223</v>
      </c>
      <c r="G19" t="s">
        <v>224</v>
      </c>
      <c r="J19" t="s">
        <v>40</v>
      </c>
      <c r="K19" t="s">
        <v>16</v>
      </c>
      <c r="L19" t="s">
        <v>225</v>
      </c>
      <c r="M19" t="s">
        <v>252</v>
      </c>
      <c r="N19" t="s">
        <v>27</v>
      </c>
      <c r="O19">
        <v>5</v>
      </c>
      <c r="P19">
        <v>5947.87</v>
      </c>
      <c r="Q19">
        <v>5952.87</v>
      </c>
      <c r="R19" s="149">
        <v>44230</v>
      </c>
      <c r="S19" s="150">
        <v>0.38785879629629627</v>
      </c>
      <c r="T19" t="s">
        <v>278</v>
      </c>
      <c r="V19" t="s">
        <v>241</v>
      </c>
      <c r="W19" t="s">
        <v>242</v>
      </c>
      <c r="X19" t="s">
        <v>279</v>
      </c>
    </row>
    <row r="20" spans="1:24">
      <c r="A20" t="s">
        <v>286</v>
      </c>
      <c r="C20" t="s">
        <v>221</v>
      </c>
      <c r="D20" t="s">
        <v>235</v>
      </c>
      <c r="E20" t="s">
        <v>223</v>
      </c>
      <c r="F20" t="s">
        <v>223</v>
      </c>
      <c r="G20" t="s">
        <v>224</v>
      </c>
      <c r="J20" t="s">
        <v>40</v>
      </c>
      <c r="K20" t="s">
        <v>16</v>
      </c>
      <c r="L20" t="s">
        <v>225</v>
      </c>
      <c r="M20" t="s">
        <v>239</v>
      </c>
      <c r="N20" t="s">
        <v>61</v>
      </c>
      <c r="O20">
        <v>-0.5</v>
      </c>
      <c r="P20">
        <v>5952.87</v>
      </c>
      <c r="Q20">
        <v>5952.37</v>
      </c>
      <c r="R20" s="149">
        <v>44230</v>
      </c>
      <c r="S20" s="150">
        <v>0.38903935185185184</v>
      </c>
      <c r="T20" t="s">
        <v>287</v>
      </c>
      <c r="V20" t="s">
        <v>241</v>
      </c>
      <c r="W20" t="s">
        <v>242</v>
      </c>
      <c r="X20" t="s">
        <v>288</v>
      </c>
    </row>
    <row r="21" spans="1:24">
      <c r="A21" t="s">
        <v>289</v>
      </c>
      <c r="B21" t="s">
        <v>290</v>
      </c>
      <c r="C21" t="s">
        <v>221</v>
      </c>
      <c r="D21" t="s">
        <v>222</v>
      </c>
      <c r="E21" t="s">
        <v>223</v>
      </c>
      <c r="F21" t="s">
        <v>223</v>
      </c>
      <c r="G21" t="s">
        <v>224</v>
      </c>
      <c r="J21" t="s">
        <v>40</v>
      </c>
      <c r="K21" t="s">
        <v>16</v>
      </c>
      <c r="L21" t="s">
        <v>225</v>
      </c>
      <c r="M21" t="s">
        <v>252</v>
      </c>
      <c r="N21" t="s">
        <v>27</v>
      </c>
      <c r="O21">
        <v>5</v>
      </c>
      <c r="P21">
        <v>5952.37</v>
      </c>
      <c r="Q21">
        <v>5957.37</v>
      </c>
      <c r="R21" s="149">
        <v>44230</v>
      </c>
      <c r="S21" s="150">
        <v>0.38921296296296298</v>
      </c>
      <c r="T21" t="s">
        <v>291</v>
      </c>
      <c r="V21" t="s">
        <v>241</v>
      </c>
      <c r="W21" t="s">
        <v>242</v>
      </c>
      <c r="X21" t="s">
        <v>279</v>
      </c>
    </row>
    <row r="22" spans="1:24">
      <c r="A22" t="s">
        <v>292</v>
      </c>
      <c r="B22" t="s">
        <v>293</v>
      </c>
      <c r="C22" t="s">
        <v>221</v>
      </c>
      <c r="D22" t="s">
        <v>222</v>
      </c>
      <c r="E22" t="s">
        <v>223</v>
      </c>
      <c r="F22" t="s">
        <v>223</v>
      </c>
      <c r="G22" t="s">
        <v>224</v>
      </c>
      <c r="J22" t="s">
        <v>40</v>
      </c>
      <c r="K22" t="s">
        <v>16</v>
      </c>
      <c r="L22" t="s">
        <v>225</v>
      </c>
      <c r="M22" t="s">
        <v>252</v>
      </c>
      <c r="N22" t="s">
        <v>27</v>
      </c>
      <c r="O22">
        <v>5</v>
      </c>
      <c r="P22">
        <v>5957.37</v>
      </c>
      <c r="Q22">
        <v>5962.37</v>
      </c>
      <c r="R22" s="149">
        <v>44230</v>
      </c>
      <c r="S22" s="150">
        <v>0.38921296296296298</v>
      </c>
      <c r="T22" t="s">
        <v>291</v>
      </c>
      <c r="V22" t="s">
        <v>241</v>
      </c>
      <c r="W22" t="s">
        <v>242</v>
      </c>
      <c r="X22" t="s">
        <v>279</v>
      </c>
    </row>
    <row r="23" spans="1:24">
      <c r="A23" t="s">
        <v>294</v>
      </c>
      <c r="B23" t="s">
        <v>295</v>
      </c>
      <c r="C23" t="s">
        <v>221</v>
      </c>
      <c r="D23" t="s">
        <v>222</v>
      </c>
      <c r="E23" t="s">
        <v>223</v>
      </c>
      <c r="F23" t="s">
        <v>223</v>
      </c>
      <c r="G23" t="s">
        <v>224</v>
      </c>
      <c r="J23" t="s">
        <v>40</v>
      </c>
      <c r="K23" t="s">
        <v>16</v>
      </c>
      <c r="L23" t="s">
        <v>225</v>
      </c>
      <c r="M23" t="s">
        <v>252</v>
      </c>
      <c r="N23" t="s">
        <v>27</v>
      </c>
      <c r="O23">
        <v>5</v>
      </c>
      <c r="P23">
        <v>5962.37</v>
      </c>
      <c r="Q23">
        <v>5967.37</v>
      </c>
      <c r="R23" s="149">
        <v>44230</v>
      </c>
      <c r="S23" s="150">
        <v>0.38921296296296298</v>
      </c>
      <c r="T23" t="s">
        <v>291</v>
      </c>
      <c r="V23" t="s">
        <v>241</v>
      </c>
      <c r="W23" t="s">
        <v>242</v>
      </c>
      <c r="X23" t="s">
        <v>279</v>
      </c>
    </row>
    <row r="24" spans="1:24">
      <c r="A24" t="s">
        <v>296</v>
      </c>
      <c r="B24" t="s">
        <v>297</v>
      </c>
      <c r="C24" t="s">
        <v>221</v>
      </c>
      <c r="D24" t="s">
        <v>222</v>
      </c>
      <c r="E24" t="s">
        <v>223</v>
      </c>
      <c r="F24" t="s">
        <v>223</v>
      </c>
      <c r="G24" t="s">
        <v>224</v>
      </c>
      <c r="J24" t="s">
        <v>40</v>
      </c>
      <c r="K24" t="s">
        <v>16</v>
      </c>
      <c r="L24" t="s">
        <v>225</v>
      </c>
      <c r="M24" t="s">
        <v>252</v>
      </c>
      <c r="N24" t="s">
        <v>27</v>
      </c>
      <c r="O24">
        <v>5</v>
      </c>
      <c r="P24">
        <v>5967.37</v>
      </c>
      <c r="Q24">
        <v>5972.37</v>
      </c>
      <c r="R24" s="149">
        <v>44230</v>
      </c>
      <c r="S24" s="150">
        <v>0.38921296296296298</v>
      </c>
      <c r="T24" t="s">
        <v>291</v>
      </c>
      <c r="V24" t="s">
        <v>241</v>
      </c>
      <c r="W24" t="s">
        <v>242</v>
      </c>
      <c r="X24" t="s">
        <v>279</v>
      </c>
    </row>
    <row r="25" spans="1:24">
      <c r="A25" t="s">
        <v>298</v>
      </c>
      <c r="B25" t="s">
        <v>299</v>
      </c>
      <c r="C25" t="s">
        <v>221</v>
      </c>
      <c r="D25" t="s">
        <v>222</v>
      </c>
      <c r="E25" t="s">
        <v>223</v>
      </c>
      <c r="F25" t="s">
        <v>223</v>
      </c>
      <c r="G25" t="s">
        <v>224</v>
      </c>
      <c r="J25" t="s">
        <v>40</v>
      </c>
      <c r="K25" t="s">
        <v>16</v>
      </c>
      <c r="L25" t="s">
        <v>225</v>
      </c>
      <c r="M25" t="s">
        <v>252</v>
      </c>
      <c r="N25" t="s">
        <v>27</v>
      </c>
      <c r="O25">
        <v>5</v>
      </c>
      <c r="P25">
        <v>5972.37</v>
      </c>
      <c r="Q25">
        <v>5977.37</v>
      </c>
      <c r="R25" s="149">
        <v>44230</v>
      </c>
      <c r="S25" s="150">
        <v>0.38921296296296298</v>
      </c>
      <c r="T25" t="s">
        <v>291</v>
      </c>
      <c r="V25" t="s">
        <v>241</v>
      </c>
      <c r="W25" t="s">
        <v>242</v>
      </c>
      <c r="X25" t="s">
        <v>279</v>
      </c>
    </row>
    <row r="26" spans="1:24">
      <c r="A26" t="s">
        <v>300</v>
      </c>
      <c r="B26" t="s">
        <v>301</v>
      </c>
      <c r="C26" t="s">
        <v>221</v>
      </c>
      <c r="D26" t="s">
        <v>222</v>
      </c>
      <c r="E26" t="s">
        <v>223</v>
      </c>
      <c r="F26" t="s">
        <v>223</v>
      </c>
      <c r="G26" t="s">
        <v>224</v>
      </c>
      <c r="J26" t="s">
        <v>40</v>
      </c>
      <c r="K26" t="s">
        <v>16</v>
      </c>
      <c r="L26" t="s">
        <v>225</v>
      </c>
      <c r="M26" t="s">
        <v>252</v>
      </c>
      <c r="N26" t="s">
        <v>27</v>
      </c>
      <c r="O26">
        <v>5</v>
      </c>
      <c r="P26">
        <v>5977.37</v>
      </c>
      <c r="Q26">
        <v>5982.37</v>
      </c>
      <c r="R26" s="149">
        <v>44230</v>
      </c>
      <c r="S26" s="150">
        <v>0.38921296296296298</v>
      </c>
      <c r="T26" t="s">
        <v>291</v>
      </c>
      <c r="V26" t="s">
        <v>241</v>
      </c>
      <c r="W26" t="s">
        <v>242</v>
      </c>
      <c r="X26" t="s">
        <v>279</v>
      </c>
    </row>
    <row r="27" spans="1:24">
      <c r="A27" t="s">
        <v>302</v>
      </c>
      <c r="C27" t="s">
        <v>221</v>
      </c>
      <c r="D27" t="s">
        <v>222</v>
      </c>
      <c r="E27" t="s">
        <v>223</v>
      </c>
      <c r="F27" t="s">
        <v>223</v>
      </c>
      <c r="G27" t="s">
        <v>224</v>
      </c>
      <c r="J27" t="s">
        <v>40</v>
      </c>
      <c r="K27" t="s">
        <v>16</v>
      </c>
      <c r="L27" t="s">
        <v>225</v>
      </c>
      <c r="M27" t="s">
        <v>226</v>
      </c>
      <c r="N27" t="s">
        <v>33</v>
      </c>
      <c r="O27">
        <v>6.3</v>
      </c>
      <c r="P27">
        <v>5982.37</v>
      </c>
      <c r="Q27">
        <v>5988.67</v>
      </c>
      <c r="R27" s="149">
        <v>44231</v>
      </c>
      <c r="S27" s="150">
        <v>0.16967592592592592</v>
      </c>
      <c r="T27" t="s">
        <v>303</v>
      </c>
      <c r="U27" t="s">
        <v>304</v>
      </c>
      <c r="V27" t="s">
        <v>229</v>
      </c>
      <c r="W27" t="s">
        <v>230</v>
      </c>
    </row>
    <row r="28" spans="1:24">
      <c r="A28" t="s">
        <v>305</v>
      </c>
      <c r="C28" t="s">
        <v>221</v>
      </c>
      <c r="D28" t="s">
        <v>222</v>
      </c>
      <c r="E28" t="s">
        <v>223</v>
      </c>
      <c r="F28" t="s">
        <v>223</v>
      </c>
      <c r="G28" t="s">
        <v>224</v>
      </c>
      <c r="J28" t="s">
        <v>40</v>
      </c>
      <c r="K28" t="s">
        <v>16</v>
      </c>
      <c r="L28" t="s">
        <v>225</v>
      </c>
      <c r="M28" t="s">
        <v>226</v>
      </c>
      <c r="N28" t="s">
        <v>34</v>
      </c>
      <c r="O28">
        <v>2.1</v>
      </c>
      <c r="P28">
        <v>5988.67</v>
      </c>
      <c r="Q28">
        <v>5990.77</v>
      </c>
      <c r="R28" s="149">
        <v>44231</v>
      </c>
      <c r="S28" s="150">
        <v>0.17230324074074074</v>
      </c>
      <c r="T28" t="s">
        <v>306</v>
      </c>
      <c r="U28" t="s">
        <v>307</v>
      </c>
      <c r="V28" t="s">
        <v>229</v>
      </c>
      <c r="W28" t="s">
        <v>230</v>
      </c>
    </row>
    <row r="29" spans="1:24">
      <c r="A29" t="s">
        <v>308</v>
      </c>
      <c r="C29" t="s">
        <v>221</v>
      </c>
      <c r="D29" t="s">
        <v>235</v>
      </c>
      <c r="E29" t="s">
        <v>223</v>
      </c>
      <c r="F29" t="s">
        <v>223</v>
      </c>
      <c r="G29" t="s">
        <v>224</v>
      </c>
      <c r="J29" t="s">
        <v>40</v>
      </c>
      <c r="K29" t="s">
        <v>16</v>
      </c>
      <c r="L29" t="s">
        <v>225</v>
      </c>
      <c r="M29" t="s">
        <v>226</v>
      </c>
      <c r="N29" t="s">
        <v>64</v>
      </c>
      <c r="O29">
        <v>-3.1</v>
      </c>
      <c r="P29">
        <v>5990.77</v>
      </c>
      <c r="Q29">
        <v>5987.67</v>
      </c>
      <c r="R29" s="149">
        <v>44231</v>
      </c>
      <c r="S29" s="150">
        <v>0.3369907407407407</v>
      </c>
      <c r="T29" t="s">
        <v>309</v>
      </c>
      <c r="U29" t="s">
        <v>310</v>
      </c>
      <c r="V29" t="s">
        <v>229</v>
      </c>
      <c r="W29" t="s">
        <v>230</v>
      </c>
    </row>
    <row r="30" spans="1:24">
      <c r="A30" t="s">
        <v>311</v>
      </c>
      <c r="C30" t="s">
        <v>221</v>
      </c>
      <c r="D30" t="s">
        <v>235</v>
      </c>
      <c r="E30" t="s">
        <v>223</v>
      </c>
      <c r="F30" t="s">
        <v>223</v>
      </c>
      <c r="G30" t="s">
        <v>224</v>
      </c>
      <c r="J30" t="s">
        <v>40</v>
      </c>
      <c r="K30" t="s">
        <v>16</v>
      </c>
      <c r="L30" t="s">
        <v>225</v>
      </c>
      <c r="M30" t="s">
        <v>239</v>
      </c>
      <c r="N30" t="s">
        <v>61</v>
      </c>
      <c r="O30">
        <v>-0.2</v>
      </c>
      <c r="P30">
        <v>5987.67</v>
      </c>
      <c r="Q30">
        <v>5987.47</v>
      </c>
      <c r="R30" s="149">
        <v>44231</v>
      </c>
      <c r="S30" s="150">
        <v>0.36942129629629633</v>
      </c>
      <c r="T30" t="s">
        <v>312</v>
      </c>
      <c r="V30" t="s">
        <v>241</v>
      </c>
      <c r="W30" t="s">
        <v>242</v>
      </c>
      <c r="X30" t="s">
        <v>313</v>
      </c>
    </row>
    <row r="31" spans="1:24">
      <c r="A31" t="s">
        <v>314</v>
      </c>
      <c r="C31" t="s">
        <v>221</v>
      </c>
      <c r="D31" t="s">
        <v>222</v>
      </c>
      <c r="E31" t="s">
        <v>223</v>
      </c>
      <c r="F31" t="s">
        <v>223</v>
      </c>
      <c r="G31" t="s">
        <v>224</v>
      </c>
      <c r="J31" t="s">
        <v>40</v>
      </c>
      <c r="K31" t="s">
        <v>16</v>
      </c>
      <c r="L31" t="s">
        <v>225</v>
      </c>
      <c r="M31" t="s">
        <v>226</v>
      </c>
      <c r="N31" t="s">
        <v>33</v>
      </c>
      <c r="O31">
        <v>12.75</v>
      </c>
      <c r="P31">
        <v>5987.47</v>
      </c>
      <c r="Q31">
        <v>6000.22</v>
      </c>
      <c r="R31" s="149">
        <v>44232</v>
      </c>
      <c r="S31" s="150">
        <v>0.1688425925925926</v>
      </c>
      <c r="T31" t="s">
        <v>315</v>
      </c>
      <c r="U31" t="s">
        <v>316</v>
      </c>
      <c r="V31" t="s">
        <v>229</v>
      </c>
      <c r="W31" t="s">
        <v>230</v>
      </c>
    </row>
    <row r="32" spans="1:24">
      <c r="A32" t="s">
        <v>317</v>
      </c>
      <c r="C32" t="s">
        <v>221</v>
      </c>
      <c r="D32" t="s">
        <v>235</v>
      </c>
      <c r="E32" t="s">
        <v>223</v>
      </c>
      <c r="F32" t="s">
        <v>223</v>
      </c>
      <c r="G32" t="s">
        <v>224</v>
      </c>
      <c r="J32" t="s">
        <v>40</v>
      </c>
      <c r="K32" t="s">
        <v>16</v>
      </c>
      <c r="L32" t="s">
        <v>225</v>
      </c>
      <c r="M32" t="s">
        <v>226</v>
      </c>
      <c r="N32" t="s">
        <v>64</v>
      </c>
      <c r="O32">
        <v>-8.6300000000000008</v>
      </c>
      <c r="P32">
        <v>6000.22</v>
      </c>
      <c r="Q32">
        <v>5991.59</v>
      </c>
      <c r="R32" s="149">
        <v>44232</v>
      </c>
      <c r="S32" s="150">
        <v>0.33696759259259257</v>
      </c>
      <c r="T32" t="s">
        <v>318</v>
      </c>
      <c r="U32" t="s">
        <v>319</v>
      </c>
      <c r="V32" t="s">
        <v>229</v>
      </c>
      <c r="W32" t="s">
        <v>230</v>
      </c>
    </row>
    <row r="33" spans="1:24">
      <c r="A33" t="s">
        <v>320</v>
      </c>
      <c r="C33" t="s">
        <v>221</v>
      </c>
      <c r="D33" t="s">
        <v>222</v>
      </c>
      <c r="E33" t="s">
        <v>223</v>
      </c>
      <c r="F33" t="s">
        <v>223</v>
      </c>
      <c r="G33" t="s">
        <v>224</v>
      </c>
      <c r="J33" t="s">
        <v>40</v>
      </c>
      <c r="K33" t="s">
        <v>16</v>
      </c>
      <c r="L33" t="s">
        <v>225</v>
      </c>
      <c r="M33" t="s">
        <v>226</v>
      </c>
      <c r="N33" t="s">
        <v>33</v>
      </c>
      <c r="O33">
        <v>19.8</v>
      </c>
      <c r="P33">
        <v>5991.59</v>
      </c>
      <c r="Q33">
        <v>6011.39</v>
      </c>
      <c r="R33" s="149">
        <v>44233</v>
      </c>
      <c r="S33" s="150">
        <v>0.16950231481481481</v>
      </c>
      <c r="T33" t="s">
        <v>321</v>
      </c>
      <c r="U33" t="s">
        <v>322</v>
      </c>
      <c r="V33" t="s">
        <v>229</v>
      </c>
      <c r="W33" t="s">
        <v>230</v>
      </c>
    </row>
    <row r="34" spans="1:24">
      <c r="A34" t="s">
        <v>323</v>
      </c>
      <c r="C34" t="s">
        <v>221</v>
      </c>
      <c r="D34" t="s">
        <v>222</v>
      </c>
      <c r="E34" t="s">
        <v>223</v>
      </c>
      <c r="F34" t="s">
        <v>223</v>
      </c>
      <c r="G34" t="s">
        <v>224</v>
      </c>
      <c r="J34" t="s">
        <v>40</v>
      </c>
      <c r="K34" t="s">
        <v>16</v>
      </c>
      <c r="L34" t="s">
        <v>225</v>
      </c>
      <c r="M34" t="s">
        <v>226</v>
      </c>
      <c r="N34" t="s">
        <v>34</v>
      </c>
      <c r="O34">
        <v>0.8</v>
      </c>
      <c r="P34">
        <v>6011.39</v>
      </c>
      <c r="Q34">
        <v>6012.19</v>
      </c>
      <c r="R34" s="149">
        <v>44233</v>
      </c>
      <c r="S34" s="150">
        <v>0.17267361111111112</v>
      </c>
      <c r="T34" t="s">
        <v>324</v>
      </c>
      <c r="U34" t="s">
        <v>325</v>
      </c>
      <c r="V34" t="s">
        <v>229</v>
      </c>
      <c r="W34" t="s">
        <v>230</v>
      </c>
    </row>
    <row r="35" spans="1:24">
      <c r="A35" t="s">
        <v>326</v>
      </c>
      <c r="B35" t="s">
        <v>327</v>
      </c>
      <c r="C35" t="s">
        <v>221</v>
      </c>
      <c r="D35" t="s">
        <v>235</v>
      </c>
      <c r="E35" t="s">
        <v>223</v>
      </c>
      <c r="F35" t="s">
        <v>223</v>
      </c>
      <c r="G35" t="s">
        <v>224</v>
      </c>
      <c r="J35" t="s">
        <v>40</v>
      </c>
      <c r="K35" t="s">
        <v>16</v>
      </c>
      <c r="L35" t="s">
        <v>225</v>
      </c>
      <c r="M35" t="s">
        <v>328</v>
      </c>
      <c r="N35" t="s">
        <v>87</v>
      </c>
      <c r="O35">
        <v>-24.7</v>
      </c>
      <c r="P35">
        <v>6012.19</v>
      </c>
      <c r="Q35">
        <v>5987.49</v>
      </c>
      <c r="R35" s="149">
        <v>44233</v>
      </c>
      <c r="S35" s="150">
        <v>0.25709490740740742</v>
      </c>
      <c r="T35" t="s">
        <v>329</v>
      </c>
      <c r="V35" t="s">
        <v>241</v>
      </c>
      <c r="W35" t="s">
        <v>229</v>
      </c>
      <c r="X35" t="s">
        <v>330</v>
      </c>
    </row>
    <row r="36" spans="1:24">
      <c r="A36" t="s">
        <v>331</v>
      </c>
      <c r="C36" t="s">
        <v>221</v>
      </c>
      <c r="D36" t="s">
        <v>235</v>
      </c>
      <c r="E36" t="s">
        <v>223</v>
      </c>
      <c r="F36" t="s">
        <v>223</v>
      </c>
      <c r="G36" t="s">
        <v>224</v>
      </c>
      <c r="J36" t="s">
        <v>40</v>
      </c>
      <c r="K36" t="s">
        <v>16</v>
      </c>
      <c r="L36" t="s">
        <v>225</v>
      </c>
      <c r="M36" t="s">
        <v>226</v>
      </c>
      <c r="N36" t="s">
        <v>64</v>
      </c>
      <c r="O36">
        <v>-11.7</v>
      </c>
      <c r="P36">
        <v>5987.49</v>
      </c>
      <c r="Q36">
        <v>5975.79</v>
      </c>
      <c r="R36" s="149">
        <v>44233</v>
      </c>
      <c r="S36" s="150">
        <v>0.3369907407407407</v>
      </c>
      <c r="T36" t="s">
        <v>332</v>
      </c>
      <c r="U36" t="s">
        <v>333</v>
      </c>
      <c r="V36" t="s">
        <v>229</v>
      </c>
      <c r="W36" t="s">
        <v>230</v>
      </c>
    </row>
    <row r="37" spans="1:24">
      <c r="A37" t="s">
        <v>334</v>
      </c>
      <c r="C37" t="s">
        <v>221</v>
      </c>
      <c r="D37" t="s">
        <v>222</v>
      </c>
      <c r="E37" t="s">
        <v>223</v>
      </c>
      <c r="F37" t="s">
        <v>223</v>
      </c>
      <c r="G37" t="s">
        <v>224</v>
      </c>
      <c r="J37" t="s">
        <v>40</v>
      </c>
      <c r="K37" t="s">
        <v>16</v>
      </c>
      <c r="L37" t="s">
        <v>225</v>
      </c>
      <c r="M37" t="s">
        <v>226</v>
      </c>
      <c r="N37" t="s">
        <v>33</v>
      </c>
      <c r="O37">
        <v>7.2</v>
      </c>
      <c r="P37">
        <v>5975.79</v>
      </c>
      <c r="Q37">
        <v>5982.99</v>
      </c>
      <c r="R37" s="149">
        <v>44234</v>
      </c>
      <c r="S37" s="150">
        <v>0.1685763888888889</v>
      </c>
      <c r="T37" t="s">
        <v>335</v>
      </c>
      <c r="U37" t="s">
        <v>336</v>
      </c>
      <c r="V37" t="s">
        <v>229</v>
      </c>
      <c r="W37" t="s">
        <v>230</v>
      </c>
    </row>
    <row r="38" spans="1:24">
      <c r="A38" t="s">
        <v>337</v>
      </c>
      <c r="C38" t="s">
        <v>221</v>
      </c>
      <c r="D38" t="s">
        <v>235</v>
      </c>
      <c r="E38" t="s">
        <v>223</v>
      </c>
      <c r="F38" t="s">
        <v>223</v>
      </c>
      <c r="G38" t="s">
        <v>224</v>
      </c>
      <c r="J38" t="s">
        <v>40</v>
      </c>
      <c r="K38" t="s">
        <v>16</v>
      </c>
      <c r="L38" t="s">
        <v>225</v>
      </c>
      <c r="M38" t="s">
        <v>226</v>
      </c>
      <c r="N38" t="s">
        <v>64</v>
      </c>
      <c r="O38">
        <v>-4.2</v>
      </c>
      <c r="P38">
        <v>5982.99</v>
      </c>
      <c r="Q38">
        <v>5978.79</v>
      </c>
      <c r="R38" s="149">
        <v>44234</v>
      </c>
      <c r="S38" s="150">
        <v>0.33695601851851853</v>
      </c>
      <c r="T38" t="s">
        <v>338</v>
      </c>
      <c r="U38" t="s">
        <v>339</v>
      </c>
      <c r="V38" t="s">
        <v>229</v>
      </c>
      <c r="W38" t="s">
        <v>230</v>
      </c>
    </row>
    <row r="39" spans="1:24">
      <c r="A39" t="s">
        <v>340</v>
      </c>
      <c r="C39" t="s">
        <v>221</v>
      </c>
      <c r="D39" t="s">
        <v>222</v>
      </c>
      <c r="E39" t="s">
        <v>223</v>
      </c>
      <c r="F39" t="s">
        <v>223</v>
      </c>
      <c r="G39" t="s">
        <v>224</v>
      </c>
      <c r="J39" t="s">
        <v>40</v>
      </c>
      <c r="K39" t="s">
        <v>16</v>
      </c>
      <c r="L39" t="s">
        <v>225</v>
      </c>
      <c r="M39" t="s">
        <v>226</v>
      </c>
      <c r="N39" t="s">
        <v>33</v>
      </c>
      <c r="O39">
        <v>19.899999999999999</v>
      </c>
      <c r="P39">
        <v>5978.79</v>
      </c>
      <c r="Q39">
        <v>5998.69</v>
      </c>
      <c r="R39" s="149">
        <v>44235</v>
      </c>
      <c r="S39" s="150">
        <v>0.16966435185185183</v>
      </c>
      <c r="T39" t="s">
        <v>341</v>
      </c>
      <c r="U39" t="s">
        <v>342</v>
      </c>
      <c r="V39" t="s">
        <v>229</v>
      </c>
      <c r="W39" t="s">
        <v>230</v>
      </c>
    </row>
    <row r="40" spans="1:24">
      <c r="A40" t="s">
        <v>343</v>
      </c>
      <c r="C40" t="s">
        <v>221</v>
      </c>
      <c r="D40" t="s">
        <v>222</v>
      </c>
      <c r="E40" t="s">
        <v>223</v>
      </c>
      <c r="F40" t="s">
        <v>223</v>
      </c>
      <c r="G40" t="s">
        <v>224</v>
      </c>
      <c r="J40" t="s">
        <v>40</v>
      </c>
      <c r="K40" t="s">
        <v>16</v>
      </c>
      <c r="L40" t="s">
        <v>225</v>
      </c>
      <c r="M40" t="s">
        <v>226</v>
      </c>
      <c r="N40" t="s">
        <v>34</v>
      </c>
      <c r="O40">
        <v>1.5</v>
      </c>
      <c r="P40">
        <v>5998.69</v>
      </c>
      <c r="Q40">
        <v>6000.19</v>
      </c>
      <c r="R40" s="149">
        <v>44235</v>
      </c>
      <c r="S40" s="150">
        <v>0.17254629629629628</v>
      </c>
      <c r="T40" t="s">
        <v>344</v>
      </c>
      <c r="U40" t="s">
        <v>345</v>
      </c>
      <c r="V40" t="s">
        <v>229</v>
      </c>
      <c r="W40" t="s">
        <v>230</v>
      </c>
    </row>
    <row r="41" spans="1:24">
      <c r="A41" t="s">
        <v>346</v>
      </c>
      <c r="B41" t="s">
        <v>347</v>
      </c>
      <c r="C41" t="s">
        <v>221</v>
      </c>
      <c r="D41" t="s">
        <v>235</v>
      </c>
      <c r="E41" t="s">
        <v>223</v>
      </c>
      <c r="F41" t="s">
        <v>223</v>
      </c>
      <c r="G41" t="s">
        <v>224</v>
      </c>
      <c r="J41" t="s">
        <v>40</v>
      </c>
      <c r="K41" t="s">
        <v>16</v>
      </c>
      <c r="L41" t="s">
        <v>225</v>
      </c>
      <c r="M41" t="s">
        <v>328</v>
      </c>
      <c r="N41" t="s">
        <v>87</v>
      </c>
      <c r="O41">
        <v>-142.9</v>
      </c>
      <c r="P41">
        <v>6000.19</v>
      </c>
      <c r="Q41">
        <v>5857.29</v>
      </c>
      <c r="R41" s="149">
        <v>44235</v>
      </c>
      <c r="S41" s="150">
        <v>0.25916666666666666</v>
      </c>
      <c r="T41" t="s">
        <v>348</v>
      </c>
      <c r="V41" t="s">
        <v>241</v>
      </c>
      <c r="W41" t="s">
        <v>229</v>
      </c>
      <c r="X41" t="s">
        <v>330</v>
      </c>
    </row>
    <row r="42" spans="1:24">
      <c r="A42" t="s">
        <v>349</v>
      </c>
      <c r="C42" t="s">
        <v>221</v>
      </c>
      <c r="D42" t="s">
        <v>235</v>
      </c>
      <c r="E42" t="s">
        <v>223</v>
      </c>
      <c r="F42" t="s">
        <v>223</v>
      </c>
      <c r="G42" t="s">
        <v>224</v>
      </c>
      <c r="J42" t="s">
        <v>40</v>
      </c>
      <c r="K42" t="s">
        <v>16</v>
      </c>
      <c r="L42" t="s">
        <v>225</v>
      </c>
      <c r="M42" t="s">
        <v>226</v>
      </c>
      <c r="N42" t="s">
        <v>64</v>
      </c>
      <c r="O42">
        <v>-12.6</v>
      </c>
      <c r="P42">
        <v>5857.29</v>
      </c>
      <c r="Q42">
        <v>5844.69</v>
      </c>
      <c r="R42" s="149">
        <v>44235</v>
      </c>
      <c r="S42" s="150">
        <v>0.33695601851851853</v>
      </c>
      <c r="T42" t="s">
        <v>350</v>
      </c>
      <c r="U42" t="s">
        <v>351</v>
      </c>
      <c r="V42" t="s">
        <v>229</v>
      </c>
      <c r="W42" t="s">
        <v>230</v>
      </c>
    </row>
    <row r="43" spans="1:24">
      <c r="A43" t="s">
        <v>352</v>
      </c>
      <c r="B43" t="s">
        <v>353</v>
      </c>
      <c r="C43" t="s">
        <v>221</v>
      </c>
      <c r="D43" t="s">
        <v>222</v>
      </c>
      <c r="E43" t="s">
        <v>223</v>
      </c>
      <c r="F43" t="s">
        <v>223</v>
      </c>
      <c r="G43" t="s">
        <v>224</v>
      </c>
      <c r="J43" t="s">
        <v>40</v>
      </c>
      <c r="K43" t="s">
        <v>16</v>
      </c>
      <c r="L43" t="s">
        <v>225</v>
      </c>
      <c r="M43" t="s">
        <v>252</v>
      </c>
      <c r="N43" t="s">
        <v>27</v>
      </c>
      <c r="O43">
        <v>5</v>
      </c>
      <c r="P43">
        <v>5844.69</v>
      </c>
      <c r="Q43">
        <v>5849.69</v>
      </c>
      <c r="R43" s="149">
        <v>44235</v>
      </c>
      <c r="S43" s="150">
        <v>0.37185185185185188</v>
      </c>
      <c r="T43" t="s">
        <v>354</v>
      </c>
      <c r="V43" t="s">
        <v>241</v>
      </c>
      <c r="W43" t="s">
        <v>242</v>
      </c>
      <c r="X43" t="s">
        <v>355</v>
      </c>
    </row>
    <row r="44" spans="1:24">
      <c r="A44" t="s">
        <v>356</v>
      </c>
      <c r="B44" t="s">
        <v>357</v>
      </c>
      <c r="C44" t="s">
        <v>221</v>
      </c>
      <c r="D44" t="s">
        <v>222</v>
      </c>
      <c r="E44" t="s">
        <v>223</v>
      </c>
      <c r="F44" t="s">
        <v>223</v>
      </c>
      <c r="G44" t="s">
        <v>224</v>
      </c>
      <c r="J44" t="s">
        <v>40</v>
      </c>
      <c r="K44" t="s">
        <v>16</v>
      </c>
      <c r="L44" t="s">
        <v>225</v>
      </c>
      <c r="M44" t="s">
        <v>252</v>
      </c>
      <c r="N44" t="s">
        <v>27</v>
      </c>
      <c r="O44">
        <v>5</v>
      </c>
      <c r="P44">
        <v>5849.69</v>
      </c>
      <c r="Q44">
        <v>5854.69</v>
      </c>
      <c r="R44" s="149">
        <v>44235</v>
      </c>
      <c r="S44" s="150">
        <v>0.37185185185185188</v>
      </c>
      <c r="T44" t="s">
        <v>354</v>
      </c>
      <c r="V44" t="s">
        <v>241</v>
      </c>
      <c r="W44" t="s">
        <v>242</v>
      </c>
      <c r="X44" t="s">
        <v>355</v>
      </c>
    </row>
    <row r="45" spans="1:24">
      <c r="A45" t="s">
        <v>358</v>
      </c>
      <c r="B45" t="s">
        <v>359</v>
      </c>
      <c r="C45" t="s">
        <v>221</v>
      </c>
      <c r="D45" t="s">
        <v>222</v>
      </c>
      <c r="E45" t="s">
        <v>223</v>
      </c>
      <c r="F45" t="s">
        <v>223</v>
      </c>
      <c r="G45" t="s">
        <v>224</v>
      </c>
      <c r="J45" t="s">
        <v>40</v>
      </c>
      <c r="K45" t="s">
        <v>16</v>
      </c>
      <c r="L45" t="s">
        <v>225</v>
      </c>
      <c r="M45" t="s">
        <v>252</v>
      </c>
      <c r="N45" t="s">
        <v>27</v>
      </c>
      <c r="O45">
        <v>5</v>
      </c>
      <c r="P45">
        <v>5854.69</v>
      </c>
      <c r="Q45">
        <v>5859.69</v>
      </c>
      <c r="R45" s="149">
        <v>44235</v>
      </c>
      <c r="S45" s="150">
        <v>0.3718981481481482</v>
      </c>
      <c r="T45" t="s">
        <v>360</v>
      </c>
      <c r="V45" t="s">
        <v>241</v>
      </c>
      <c r="W45" t="s">
        <v>242</v>
      </c>
      <c r="X45" t="s">
        <v>355</v>
      </c>
    </row>
    <row r="46" spans="1:24">
      <c r="A46" t="s">
        <v>361</v>
      </c>
      <c r="C46" t="s">
        <v>221</v>
      </c>
      <c r="D46" t="s">
        <v>235</v>
      </c>
      <c r="E46" t="s">
        <v>223</v>
      </c>
      <c r="F46" t="s">
        <v>223</v>
      </c>
      <c r="G46" t="s">
        <v>224</v>
      </c>
      <c r="J46" t="s">
        <v>40</v>
      </c>
      <c r="K46" t="s">
        <v>16</v>
      </c>
      <c r="L46" t="s">
        <v>225</v>
      </c>
      <c r="M46" t="s">
        <v>239</v>
      </c>
      <c r="N46" t="s">
        <v>59</v>
      </c>
      <c r="O46">
        <v>-4.0999999999999996</v>
      </c>
      <c r="P46">
        <v>5859.69</v>
      </c>
      <c r="Q46">
        <v>5855.59</v>
      </c>
      <c r="R46" s="149">
        <v>44235</v>
      </c>
      <c r="S46" s="150">
        <v>0.39891203703703698</v>
      </c>
      <c r="T46" t="s">
        <v>362</v>
      </c>
      <c r="V46" t="s">
        <v>241</v>
      </c>
      <c r="W46" t="s">
        <v>242</v>
      </c>
      <c r="X46" t="s">
        <v>363</v>
      </c>
    </row>
    <row r="47" spans="1:24">
      <c r="A47" t="s">
        <v>364</v>
      </c>
      <c r="C47" t="s">
        <v>221</v>
      </c>
      <c r="D47" t="s">
        <v>235</v>
      </c>
      <c r="E47" t="s">
        <v>223</v>
      </c>
      <c r="F47" t="s">
        <v>223</v>
      </c>
      <c r="G47" t="s">
        <v>224</v>
      </c>
      <c r="J47" t="s">
        <v>40</v>
      </c>
      <c r="K47" t="s">
        <v>16</v>
      </c>
      <c r="L47" t="s">
        <v>225</v>
      </c>
      <c r="M47" t="s">
        <v>239</v>
      </c>
      <c r="N47" t="s">
        <v>59</v>
      </c>
      <c r="O47">
        <v>-6</v>
      </c>
      <c r="P47">
        <v>5855.59</v>
      </c>
      <c r="Q47">
        <v>5849.59</v>
      </c>
      <c r="R47" s="149">
        <v>44235</v>
      </c>
      <c r="S47" s="150">
        <v>0.41971064814814812</v>
      </c>
      <c r="T47" t="s">
        <v>365</v>
      </c>
      <c r="V47" t="s">
        <v>241</v>
      </c>
      <c r="W47" t="s">
        <v>242</v>
      </c>
      <c r="X47" t="s">
        <v>366</v>
      </c>
    </row>
    <row r="48" spans="1:24">
      <c r="A48" t="s">
        <v>367</v>
      </c>
      <c r="C48" t="s">
        <v>221</v>
      </c>
      <c r="D48" t="s">
        <v>222</v>
      </c>
      <c r="E48" t="s">
        <v>223</v>
      </c>
      <c r="F48" t="s">
        <v>223</v>
      </c>
      <c r="G48" t="s">
        <v>224</v>
      </c>
      <c r="J48" t="s">
        <v>40</v>
      </c>
      <c r="K48" t="s">
        <v>16</v>
      </c>
      <c r="L48" t="s">
        <v>225</v>
      </c>
      <c r="M48" t="s">
        <v>226</v>
      </c>
      <c r="N48" t="s">
        <v>33</v>
      </c>
      <c r="O48">
        <v>14.6</v>
      </c>
      <c r="P48">
        <v>5849.59</v>
      </c>
      <c r="Q48">
        <v>5864.19</v>
      </c>
      <c r="R48" s="149">
        <v>44236</v>
      </c>
      <c r="S48" s="150">
        <v>0.16898148148148148</v>
      </c>
      <c r="T48" t="s">
        <v>368</v>
      </c>
      <c r="U48" t="s">
        <v>369</v>
      </c>
      <c r="V48" t="s">
        <v>229</v>
      </c>
      <c r="W48" t="s">
        <v>230</v>
      </c>
    </row>
    <row r="49" spans="1:24">
      <c r="A49" t="s">
        <v>370</v>
      </c>
      <c r="C49" t="s">
        <v>221</v>
      </c>
      <c r="D49" t="s">
        <v>222</v>
      </c>
      <c r="E49" t="s">
        <v>223</v>
      </c>
      <c r="F49" t="s">
        <v>223</v>
      </c>
      <c r="G49" t="s">
        <v>224</v>
      </c>
      <c r="J49" t="s">
        <v>40</v>
      </c>
      <c r="K49" t="s">
        <v>16</v>
      </c>
      <c r="L49" t="s">
        <v>225</v>
      </c>
      <c r="M49" t="s">
        <v>226</v>
      </c>
      <c r="N49" t="s">
        <v>34</v>
      </c>
      <c r="O49">
        <v>0.4</v>
      </c>
      <c r="P49">
        <v>5864.19</v>
      </c>
      <c r="Q49">
        <v>5864.59</v>
      </c>
      <c r="R49" s="149">
        <v>44236</v>
      </c>
      <c r="S49" s="150">
        <v>0.17131944444444444</v>
      </c>
      <c r="T49" t="s">
        <v>371</v>
      </c>
      <c r="U49" t="s">
        <v>372</v>
      </c>
      <c r="V49" t="s">
        <v>229</v>
      </c>
      <c r="W49" t="s">
        <v>230</v>
      </c>
    </row>
    <row r="50" spans="1:24">
      <c r="A50" t="s">
        <v>373</v>
      </c>
      <c r="B50" t="s">
        <v>374</v>
      </c>
      <c r="C50" t="s">
        <v>221</v>
      </c>
      <c r="D50" t="s">
        <v>235</v>
      </c>
      <c r="E50" t="s">
        <v>223</v>
      </c>
      <c r="F50" t="s">
        <v>223</v>
      </c>
      <c r="G50" t="s">
        <v>224</v>
      </c>
      <c r="J50" t="s">
        <v>40</v>
      </c>
      <c r="K50" t="s">
        <v>16</v>
      </c>
      <c r="L50" t="s">
        <v>225</v>
      </c>
      <c r="M50" t="s">
        <v>328</v>
      </c>
      <c r="N50" t="s">
        <v>87</v>
      </c>
      <c r="O50">
        <v>-10.95</v>
      </c>
      <c r="P50">
        <v>5864.59</v>
      </c>
      <c r="Q50">
        <v>5853.64</v>
      </c>
      <c r="R50" s="149">
        <v>44236</v>
      </c>
      <c r="S50" s="150">
        <v>0.25760416666666669</v>
      </c>
      <c r="T50" t="s">
        <v>375</v>
      </c>
      <c r="V50" t="s">
        <v>241</v>
      </c>
      <c r="W50" t="s">
        <v>229</v>
      </c>
      <c r="X50" t="s">
        <v>330</v>
      </c>
    </row>
    <row r="51" spans="1:24">
      <c r="A51" t="s">
        <v>376</v>
      </c>
      <c r="C51" t="s">
        <v>221</v>
      </c>
      <c r="D51" t="s">
        <v>235</v>
      </c>
      <c r="E51" t="s">
        <v>223</v>
      </c>
      <c r="F51" t="s">
        <v>223</v>
      </c>
      <c r="G51" t="s">
        <v>224</v>
      </c>
      <c r="J51" t="s">
        <v>40</v>
      </c>
      <c r="K51" t="s">
        <v>16</v>
      </c>
      <c r="L51" t="s">
        <v>225</v>
      </c>
      <c r="M51" t="s">
        <v>226</v>
      </c>
      <c r="N51" t="s">
        <v>64</v>
      </c>
      <c r="O51">
        <v>-11.1</v>
      </c>
      <c r="P51">
        <v>5853.64</v>
      </c>
      <c r="Q51">
        <v>5842.54</v>
      </c>
      <c r="R51" s="149">
        <v>44236</v>
      </c>
      <c r="S51" s="150">
        <v>0.33694444444444444</v>
      </c>
      <c r="T51" t="s">
        <v>377</v>
      </c>
      <c r="U51" t="s">
        <v>378</v>
      </c>
      <c r="V51" t="s">
        <v>229</v>
      </c>
      <c r="W51" t="s">
        <v>230</v>
      </c>
    </row>
    <row r="52" spans="1:24">
      <c r="A52" t="s">
        <v>379</v>
      </c>
      <c r="C52" t="s">
        <v>221</v>
      </c>
      <c r="D52" t="s">
        <v>235</v>
      </c>
      <c r="E52" t="s">
        <v>223</v>
      </c>
      <c r="F52" t="s">
        <v>223</v>
      </c>
      <c r="G52" t="s">
        <v>224</v>
      </c>
      <c r="J52" t="s">
        <v>40</v>
      </c>
      <c r="K52" t="s">
        <v>16</v>
      </c>
      <c r="L52" t="s">
        <v>225</v>
      </c>
      <c r="M52" t="s">
        <v>380</v>
      </c>
      <c r="N52" t="s">
        <v>66</v>
      </c>
      <c r="O52">
        <v>-20</v>
      </c>
      <c r="P52">
        <v>5842.54</v>
      </c>
      <c r="Q52">
        <v>5822.54</v>
      </c>
      <c r="R52" s="149">
        <v>44236</v>
      </c>
      <c r="S52" s="150">
        <v>0.41317129629629629</v>
      </c>
      <c r="T52" t="s">
        <v>381</v>
      </c>
      <c r="V52" t="s">
        <v>241</v>
      </c>
      <c r="W52" t="s">
        <v>382</v>
      </c>
      <c r="X52" t="s">
        <v>383</v>
      </c>
    </row>
    <row r="53" spans="1:24">
      <c r="A53" t="s">
        <v>384</v>
      </c>
      <c r="C53" t="s">
        <v>221</v>
      </c>
      <c r="D53" t="s">
        <v>235</v>
      </c>
      <c r="E53" t="s">
        <v>223</v>
      </c>
      <c r="F53" t="s">
        <v>223</v>
      </c>
      <c r="G53" t="s">
        <v>224</v>
      </c>
      <c r="J53" t="s">
        <v>40</v>
      </c>
      <c r="K53" t="s">
        <v>16</v>
      </c>
      <c r="L53" t="s">
        <v>225</v>
      </c>
      <c r="M53" t="s">
        <v>380</v>
      </c>
      <c r="N53" t="s">
        <v>69</v>
      </c>
      <c r="O53">
        <v>-60</v>
      </c>
      <c r="P53">
        <v>5822.54</v>
      </c>
      <c r="Q53">
        <v>5762.54</v>
      </c>
      <c r="R53" s="149">
        <v>44236</v>
      </c>
      <c r="S53" s="150">
        <v>0.41317129629629629</v>
      </c>
      <c r="T53" t="s">
        <v>381</v>
      </c>
      <c r="V53" t="s">
        <v>241</v>
      </c>
      <c r="W53" t="s">
        <v>382</v>
      </c>
      <c r="X53" t="s">
        <v>383</v>
      </c>
    </row>
    <row r="54" spans="1:24">
      <c r="A54" t="s">
        <v>385</v>
      </c>
      <c r="C54" t="s">
        <v>221</v>
      </c>
      <c r="D54" t="s">
        <v>222</v>
      </c>
      <c r="E54" t="s">
        <v>223</v>
      </c>
      <c r="F54" t="s">
        <v>223</v>
      </c>
      <c r="G54" t="s">
        <v>224</v>
      </c>
      <c r="J54" t="s">
        <v>40</v>
      </c>
      <c r="K54" t="s">
        <v>16</v>
      </c>
      <c r="L54" t="s">
        <v>225</v>
      </c>
      <c r="M54" t="s">
        <v>226</v>
      </c>
      <c r="N54" t="s">
        <v>33</v>
      </c>
      <c r="O54">
        <v>24.9</v>
      </c>
      <c r="P54">
        <v>5762.54</v>
      </c>
      <c r="Q54">
        <v>5787.44</v>
      </c>
      <c r="R54" s="149">
        <v>44237</v>
      </c>
      <c r="S54" s="150">
        <v>0.16842592592592595</v>
      </c>
      <c r="T54" t="s">
        <v>386</v>
      </c>
      <c r="U54" t="s">
        <v>387</v>
      </c>
      <c r="V54" t="s">
        <v>229</v>
      </c>
      <c r="W54" t="s">
        <v>230</v>
      </c>
    </row>
    <row r="55" spans="1:24">
      <c r="A55" t="s">
        <v>388</v>
      </c>
      <c r="C55" t="s">
        <v>221</v>
      </c>
      <c r="D55" t="s">
        <v>235</v>
      </c>
      <c r="E55" t="s">
        <v>223</v>
      </c>
      <c r="F55" t="s">
        <v>223</v>
      </c>
      <c r="G55" t="s">
        <v>224</v>
      </c>
      <c r="J55" t="s">
        <v>40</v>
      </c>
      <c r="K55" t="s">
        <v>16</v>
      </c>
      <c r="L55" t="s">
        <v>225</v>
      </c>
      <c r="M55" t="s">
        <v>226</v>
      </c>
      <c r="N55" t="s">
        <v>64</v>
      </c>
      <c r="O55">
        <v>-14.7</v>
      </c>
      <c r="P55">
        <v>5787.44</v>
      </c>
      <c r="Q55">
        <v>5772.74</v>
      </c>
      <c r="R55" s="149">
        <v>44237</v>
      </c>
      <c r="S55" s="150">
        <v>0.33692129629629625</v>
      </c>
      <c r="T55" t="s">
        <v>389</v>
      </c>
      <c r="U55" t="s">
        <v>390</v>
      </c>
      <c r="V55" t="s">
        <v>229</v>
      </c>
      <c r="W55" t="s">
        <v>230</v>
      </c>
    </row>
    <row r="56" spans="1:24">
      <c r="A56" t="s">
        <v>391</v>
      </c>
      <c r="B56" t="s">
        <v>392</v>
      </c>
      <c r="C56" t="s">
        <v>221</v>
      </c>
      <c r="D56" t="s">
        <v>222</v>
      </c>
      <c r="E56" t="s">
        <v>223</v>
      </c>
      <c r="F56" t="s">
        <v>223</v>
      </c>
      <c r="G56" t="s">
        <v>224</v>
      </c>
      <c r="J56" t="s">
        <v>40</v>
      </c>
      <c r="K56" t="s">
        <v>16</v>
      </c>
      <c r="L56" t="s">
        <v>225</v>
      </c>
      <c r="M56" t="s">
        <v>252</v>
      </c>
      <c r="N56" t="s">
        <v>27</v>
      </c>
      <c r="O56">
        <v>3</v>
      </c>
      <c r="P56">
        <v>5772.74</v>
      </c>
      <c r="Q56">
        <v>5775.74</v>
      </c>
      <c r="R56" s="149">
        <v>44237</v>
      </c>
      <c r="S56" s="150">
        <v>0.36623842592592593</v>
      </c>
      <c r="T56" t="s">
        <v>393</v>
      </c>
      <c r="V56" t="s">
        <v>241</v>
      </c>
      <c r="W56" t="s">
        <v>242</v>
      </c>
      <c r="X56" t="s">
        <v>394</v>
      </c>
    </row>
    <row r="57" spans="1:24">
      <c r="A57" t="s">
        <v>395</v>
      </c>
      <c r="C57" t="s">
        <v>221</v>
      </c>
      <c r="D57" t="s">
        <v>235</v>
      </c>
      <c r="E57" t="s">
        <v>223</v>
      </c>
      <c r="F57" t="s">
        <v>223</v>
      </c>
      <c r="G57" t="s">
        <v>224</v>
      </c>
      <c r="J57" t="s">
        <v>40</v>
      </c>
      <c r="K57" t="s">
        <v>16</v>
      </c>
      <c r="L57" t="s">
        <v>225</v>
      </c>
      <c r="M57" t="s">
        <v>239</v>
      </c>
      <c r="N57" t="s">
        <v>61</v>
      </c>
      <c r="O57">
        <v>-0.2</v>
      </c>
      <c r="P57">
        <v>5775.74</v>
      </c>
      <c r="Q57">
        <v>5775.54</v>
      </c>
      <c r="R57" s="149">
        <v>44237</v>
      </c>
      <c r="S57" s="150">
        <v>0.36768518518518517</v>
      </c>
      <c r="T57" t="s">
        <v>396</v>
      </c>
      <c r="V57" t="s">
        <v>241</v>
      </c>
      <c r="W57" t="s">
        <v>242</v>
      </c>
      <c r="X57" t="s">
        <v>397</v>
      </c>
    </row>
    <row r="58" spans="1:24">
      <c r="A58" t="s">
        <v>398</v>
      </c>
      <c r="C58" t="s">
        <v>221</v>
      </c>
      <c r="D58" t="s">
        <v>235</v>
      </c>
      <c r="E58" t="s">
        <v>223</v>
      </c>
      <c r="F58" t="s">
        <v>223</v>
      </c>
      <c r="G58" t="s">
        <v>224</v>
      </c>
      <c r="J58" t="s">
        <v>40</v>
      </c>
      <c r="K58" t="s">
        <v>16</v>
      </c>
      <c r="L58" t="s">
        <v>225</v>
      </c>
      <c r="M58" t="s">
        <v>239</v>
      </c>
      <c r="N58" t="s">
        <v>61</v>
      </c>
      <c r="O58">
        <v>-0.1</v>
      </c>
      <c r="P58">
        <v>5775.54</v>
      </c>
      <c r="Q58">
        <v>5775.44</v>
      </c>
      <c r="R58" s="149">
        <v>44237</v>
      </c>
      <c r="S58" s="150">
        <v>0.57366898148148149</v>
      </c>
      <c r="T58" t="s">
        <v>399</v>
      </c>
      <c r="V58" t="s">
        <v>241</v>
      </c>
      <c r="W58" t="s">
        <v>242</v>
      </c>
      <c r="X58" t="s">
        <v>400</v>
      </c>
    </row>
    <row r="59" spans="1:24">
      <c r="A59" t="s">
        <v>401</v>
      </c>
      <c r="C59" t="s">
        <v>221</v>
      </c>
      <c r="D59" t="s">
        <v>222</v>
      </c>
      <c r="E59" t="s">
        <v>223</v>
      </c>
      <c r="F59" t="s">
        <v>223</v>
      </c>
      <c r="G59" t="s">
        <v>224</v>
      </c>
      <c r="J59" t="s">
        <v>40</v>
      </c>
      <c r="K59" t="s">
        <v>16</v>
      </c>
      <c r="L59" t="s">
        <v>225</v>
      </c>
      <c r="M59" t="s">
        <v>226</v>
      </c>
      <c r="N59" t="s">
        <v>33</v>
      </c>
      <c r="O59">
        <v>10.28</v>
      </c>
      <c r="P59">
        <v>5775.44</v>
      </c>
      <c r="Q59">
        <v>5785.72</v>
      </c>
      <c r="R59" s="149">
        <v>44238</v>
      </c>
      <c r="S59" s="150">
        <v>0.16806712962962964</v>
      </c>
      <c r="T59" t="s">
        <v>402</v>
      </c>
      <c r="U59" t="s">
        <v>403</v>
      </c>
      <c r="V59" t="s">
        <v>229</v>
      </c>
      <c r="W59" t="s">
        <v>230</v>
      </c>
    </row>
    <row r="60" spans="1:24">
      <c r="A60" t="s">
        <v>404</v>
      </c>
      <c r="C60" t="s">
        <v>221</v>
      </c>
      <c r="D60" t="s">
        <v>222</v>
      </c>
      <c r="E60" t="s">
        <v>223</v>
      </c>
      <c r="F60" t="s">
        <v>223</v>
      </c>
      <c r="G60" t="s">
        <v>224</v>
      </c>
      <c r="J60" t="s">
        <v>40</v>
      </c>
      <c r="K60" t="s">
        <v>16</v>
      </c>
      <c r="L60" t="s">
        <v>225</v>
      </c>
      <c r="M60" t="s">
        <v>226</v>
      </c>
      <c r="N60" t="s">
        <v>34</v>
      </c>
      <c r="O60">
        <v>1</v>
      </c>
      <c r="P60">
        <v>5785.72</v>
      </c>
      <c r="Q60">
        <v>5786.72</v>
      </c>
      <c r="R60" s="149">
        <v>44238</v>
      </c>
      <c r="S60" s="150">
        <v>0.16925925925925925</v>
      </c>
      <c r="T60" t="s">
        <v>405</v>
      </c>
      <c r="U60" t="s">
        <v>406</v>
      </c>
      <c r="V60" t="s">
        <v>229</v>
      </c>
      <c r="W60" t="s">
        <v>230</v>
      </c>
    </row>
    <row r="61" spans="1:24">
      <c r="A61" t="s">
        <v>407</v>
      </c>
      <c r="C61" t="s">
        <v>221</v>
      </c>
      <c r="D61" t="s">
        <v>235</v>
      </c>
      <c r="E61" t="s">
        <v>223</v>
      </c>
      <c r="F61" t="s">
        <v>223</v>
      </c>
      <c r="G61" t="s">
        <v>224</v>
      </c>
      <c r="J61" t="s">
        <v>40</v>
      </c>
      <c r="K61" t="s">
        <v>16</v>
      </c>
      <c r="L61" t="s">
        <v>225</v>
      </c>
      <c r="M61" t="s">
        <v>226</v>
      </c>
      <c r="N61" t="s">
        <v>64</v>
      </c>
      <c r="O61">
        <v>-7.85</v>
      </c>
      <c r="P61">
        <v>5786.72</v>
      </c>
      <c r="Q61">
        <v>5778.87</v>
      </c>
      <c r="R61" s="149">
        <v>44238</v>
      </c>
      <c r="S61" s="150">
        <v>0.33690972222222221</v>
      </c>
      <c r="T61" t="s">
        <v>408</v>
      </c>
      <c r="U61" t="s">
        <v>409</v>
      </c>
      <c r="V61" t="s">
        <v>229</v>
      </c>
      <c r="W61" t="s">
        <v>230</v>
      </c>
    </row>
    <row r="62" spans="1:24">
      <c r="A62" t="s">
        <v>410</v>
      </c>
      <c r="C62" t="s">
        <v>221</v>
      </c>
      <c r="D62" t="s">
        <v>222</v>
      </c>
      <c r="E62" t="s">
        <v>223</v>
      </c>
      <c r="F62" t="s">
        <v>223</v>
      </c>
      <c r="G62" t="s">
        <v>224</v>
      </c>
      <c r="J62" t="s">
        <v>40</v>
      </c>
      <c r="K62" t="s">
        <v>16</v>
      </c>
      <c r="L62" t="s">
        <v>225</v>
      </c>
      <c r="M62" t="s">
        <v>226</v>
      </c>
      <c r="N62" t="s">
        <v>33</v>
      </c>
      <c r="O62">
        <v>3</v>
      </c>
      <c r="P62">
        <v>5778.87</v>
      </c>
      <c r="Q62">
        <v>5781.87</v>
      </c>
      <c r="R62" s="149">
        <v>44239</v>
      </c>
      <c r="S62" s="150">
        <v>0.16746527777777778</v>
      </c>
      <c r="T62" t="s">
        <v>411</v>
      </c>
      <c r="U62" t="s">
        <v>412</v>
      </c>
      <c r="V62" t="s">
        <v>229</v>
      </c>
      <c r="W62" t="s">
        <v>230</v>
      </c>
    </row>
    <row r="63" spans="1:24">
      <c r="A63" t="s">
        <v>413</v>
      </c>
      <c r="C63" t="s">
        <v>221</v>
      </c>
      <c r="D63" t="s">
        <v>222</v>
      </c>
      <c r="E63" t="s">
        <v>223</v>
      </c>
      <c r="F63" t="s">
        <v>223</v>
      </c>
      <c r="G63" t="s">
        <v>224</v>
      </c>
      <c r="J63" t="s">
        <v>40</v>
      </c>
      <c r="K63" t="s">
        <v>16</v>
      </c>
      <c r="L63" t="s">
        <v>225</v>
      </c>
      <c r="M63" t="s">
        <v>226</v>
      </c>
      <c r="N63" t="s">
        <v>34</v>
      </c>
      <c r="O63">
        <v>1</v>
      </c>
      <c r="P63">
        <v>5781.87</v>
      </c>
      <c r="Q63">
        <v>5782.87</v>
      </c>
      <c r="R63" s="149">
        <v>44239</v>
      </c>
      <c r="S63" s="150">
        <v>0.16803240740740741</v>
      </c>
      <c r="T63" t="s">
        <v>414</v>
      </c>
      <c r="U63" t="s">
        <v>415</v>
      </c>
      <c r="V63" t="s">
        <v>229</v>
      </c>
      <c r="W63" t="s">
        <v>230</v>
      </c>
    </row>
    <row r="64" spans="1:24">
      <c r="A64" t="s">
        <v>416</v>
      </c>
      <c r="C64" t="s">
        <v>221</v>
      </c>
      <c r="D64" t="s">
        <v>235</v>
      </c>
      <c r="E64" t="s">
        <v>223</v>
      </c>
      <c r="F64" t="s">
        <v>223</v>
      </c>
      <c r="G64" t="s">
        <v>224</v>
      </c>
      <c r="J64" t="s">
        <v>40</v>
      </c>
      <c r="K64" t="s">
        <v>16</v>
      </c>
      <c r="L64" t="s">
        <v>225</v>
      </c>
      <c r="M64" t="s">
        <v>226</v>
      </c>
      <c r="N64" t="s">
        <v>64</v>
      </c>
      <c r="O64">
        <v>-1.2</v>
      </c>
      <c r="P64">
        <v>5782.87</v>
      </c>
      <c r="Q64">
        <v>5781.67</v>
      </c>
      <c r="R64" s="149">
        <v>44239</v>
      </c>
      <c r="S64" s="150">
        <v>0.33686342592592594</v>
      </c>
      <c r="T64" t="s">
        <v>417</v>
      </c>
      <c r="U64" t="s">
        <v>418</v>
      </c>
      <c r="V64" t="s">
        <v>229</v>
      </c>
      <c r="W64" t="s">
        <v>230</v>
      </c>
    </row>
    <row r="65" spans="1:23">
      <c r="A65" t="s">
        <v>419</v>
      </c>
      <c r="C65" t="s">
        <v>221</v>
      </c>
      <c r="D65" t="s">
        <v>222</v>
      </c>
      <c r="E65" t="s">
        <v>223</v>
      </c>
      <c r="F65" t="s">
        <v>223</v>
      </c>
      <c r="G65" t="s">
        <v>224</v>
      </c>
      <c r="J65" t="s">
        <v>40</v>
      </c>
      <c r="K65" t="s">
        <v>16</v>
      </c>
      <c r="L65" t="s">
        <v>225</v>
      </c>
      <c r="M65" t="s">
        <v>226</v>
      </c>
      <c r="N65" t="s">
        <v>33</v>
      </c>
      <c r="O65">
        <v>1</v>
      </c>
      <c r="P65">
        <v>5781.67</v>
      </c>
      <c r="Q65">
        <v>5782.67</v>
      </c>
      <c r="R65" s="149">
        <v>44240</v>
      </c>
      <c r="S65" s="150">
        <v>0.16762731481481483</v>
      </c>
      <c r="T65" t="s">
        <v>420</v>
      </c>
      <c r="U65" t="s">
        <v>421</v>
      </c>
      <c r="V65" t="s">
        <v>229</v>
      </c>
      <c r="W65" t="s">
        <v>230</v>
      </c>
    </row>
    <row r="66" spans="1:23">
      <c r="A66" t="s">
        <v>422</v>
      </c>
      <c r="C66" t="s">
        <v>221</v>
      </c>
      <c r="D66" t="s">
        <v>235</v>
      </c>
      <c r="E66" t="s">
        <v>223</v>
      </c>
      <c r="F66" t="s">
        <v>223</v>
      </c>
      <c r="G66" t="s">
        <v>224</v>
      </c>
      <c r="J66" t="s">
        <v>40</v>
      </c>
      <c r="K66" t="s">
        <v>16</v>
      </c>
      <c r="L66" t="s">
        <v>225</v>
      </c>
      <c r="M66" t="s">
        <v>226</v>
      </c>
      <c r="N66" t="s">
        <v>64</v>
      </c>
      <c r="O66">
        <v>-1.9</v>
      </c>
      <c r="P66">
        <v>5782.67</v>
      </c>
      <c r="Q66">
        <v>5780.77</v>
      </c>
      <c r="R66" s="149">
        <v>44240</v>
      </c>
      <c r="S66" s="150">
        <v>0.3368518518518519</v>
      </c>
      <c r="T66" t="s">
        <v>423</v>
      </c>
      <c r="U66" t="s">
        <v>424</v>
      </c>
      <c r="V66" t="s">
        <v>229</v>
      </c>
      <c r="W66" t="s">
        <v>230</v>
      </c>
    </row>
    <row r="67" spans="1:23">
      <c r="A67" t="s">
        <v>425</v>
      </c>
      <c r="C67" t="s">
        <v>221</v>
      </c>
      <c r="D67" t="s">
        <v>222</v>
      </c>
      <c r="E67" t="s">
        <v>223</v>
      </c>
      <c r="F67" t="s">
        <v>223</v>
      </c>
      <c r="G67" t="s">
        <v>224</v>
      </c>
      <c r="J67" t="s">
        <v>40</v>
      </c>
      <c r="K67" t="s">
        <v>16</v>
      </c>
      <c r="L67" t="s">
        <v>225</v>
      </c>
      <c r="M67" t="s">
        <v>226</v>
      </c>
      <c r="N67" t="s">
        <v>33</v>
      </c>
      <c r="O67">
        <v>4.2</v>
      </c>
      <c r="P67">
        <v>5780.77</v>
      </c>
      <c r="Q67">
        <v>5784.97</v>
      </c>
      <c r="R67" s="149">
        <v>44241</v>
      </c>
      <c r="S67" s="150">
        <v>0.16730324074074074</v>
      </c>
      <c r="T67" t="s">
        <v>426</v>
      </c>
      <c r="U67" t="s">
        <v>427</v>
      </c>
      <c r="V67" t="s">
        <v>229</v>
      </c>
      <c r="W67" t="s">
        <v>230</v>
      </c>
    </row>
    <row r="68" spans="1:23">
      <c r="A68" t="s">
        <v>428</v>
      </c>
      <c r="C68" t="s">
        <v>221</v>
      </c>
      <c r="D68" t="s">
        <v>235</v>
      </c>
      <c r="E68" t="s">
        <v>223</v>
      </c>
      <c r="F68" t="s">
        <v>223</v>
      </c>
      <c r="G68" t="s">
        <v>224</v>
      </c>
      <c r="J68" t="s">
        <v>40</v>
      </c>
      <c r="K68" t="s">
        <v>16</v>
      </c>
      <c r="L68" t="s">
        <v>225</v>
      </c>
      <c r="M68" t="s">
        <v>226</v>
      </c>
      <c r="N68" t="s">
        <v>64</v>
      </c>
      <c r="O68">
        <v>-2.8</v>
      </c>
      <c r="P68">
        <v>5784.97</v>
      </c>
      <c r="Q68">
        <v>5782.17</v>
      </c>
      <c r="R68" s="149">
        <v>44241</v>
      </c>
      <c r="S68" s="150">
        <v>0.33686342592592594</v>
      </c>
      <c r="T68" t="s">
        <v>429</v>
      </c>
      <c r="U68" t="s">
        <v>430</v>
      </c>
      <c r="V68" t="s">
        <v>229</v>
      </c>
      <c r="W68" t="s">
        <v>230</v>
      </c>
    </row>
    <row r="69" spans="1:23">
      <c r="A69" t="s">
        <v>431</v>
      </c>
      <c r="C69" t="s">
        <v>221</v>
      </c>
      <c r="D69" t="s">
        <v>222</v>
      </c>
      <c r="E69" t="s">
        <v>223</v>
      </c>
      <c r="F69" t="s">
        <v>223</v>
      </c>
      <c r="G69" t="s">
        <v>224</v>
      </c>
      <c r="J69" t="s">
        <v>40</v>
      </c>
      <c r="K69" t="s">
        <v>16</v>
      </c>
      <c r="L69" t="s">
        <v>225</v>
      </c>
      <c r="M69" t="s">
        <v>226</v>
      </c>
      <c r="N69" t="s">
        <v>33</v>
      </c>
      <c r="O69">
        <v>1.6</v>
      </c>
      <c r="P69">
        <v>5782.17</v>
      </c>
      <c r="Q69">
        <v>5783.77</v>
      </c>
      <c r="R69" s="149">
        <v>44242</v>
      </c>
      <c r="S69" s="150">
        <v>0.16749999999999998</v>
      </c>
      <c r="T69" t="s">
        <v>432</v>
      </c>
      <c r="U69" t="s">
        <v>433</v>
      </c>
      <c r="V69" t="s">
        <v>229</v>
      </c>
      <c r="W69" t="s">
        <v>230</v>
      </c>
    </row>
    <row r="70" spans="1:23">
      <c r="A70" t="s">
        <v>434</v>
      </c>
      <c r="C70" t="s">
        <v>221</v>
      </c>
      <c r="D70" t="s">
        <v>235</v>
      </c>
      <c r="E70" t="s">
        <v>223</v>
      </c>
      <c r="F70" t="s">
        <v>223</v>
      </c>
      <c r="G70" t="s">
        <v>224</v>
      </c>
      <c r="J70" t="s">
        <v>40</v>
      </c>
      <c r="K70" t="s">
        <v>16</v>
      </c>
      <c r="L70" t="s">
        <v>225</v>
      </c>
      <c r="M70" t="s">
        <v>226</v>
      </c>
      <c r="N70" t="s">
        <v>64</v>
      </c>
      <c r="O70">
        <v>-0.9</v>
      </c>
      <c r="P70">
        <v>5783.77</v>
      </c>
      <c r="Q70">
        <v>5782.87</v>
      </c>
      <c r="R70" s="149">
        <v>44242</v>
      </c>
      <c r="S70" s="150">
        <v>0.3368518518518519</v>
      </c>
      <c r="T70" t="s">
        <v>435</v>
      </c>
      <c r="U70" t="s">
        <v>436</v>
      </c>
      <c r="V70" t="s">
        <v>229</v>
      </c>
      <c r="W70" t="s">
        <v>230</v>
      </c>
    </row>
    <row r="71" spans="1:23">
      <c r="A71" t="s">
        <v>437</v>
      </c>
      <c r="C71" t="s">
        <v>221</v>
      </c>
      <c r="D71" t="s">
        <v>222</v>
      </c>
      <c r="E71" t="s">
        <v>223</v>
      </c>
      <c r="F71" t="s">
        <v>223</v>
      </c>
      <c r="G71" t="s">
        <v>224</v>
      </c>
      <c r="J71" t="s">
        <v>40</v>
      </c>
      <c r="K71" t="s">
        <v>16</v>
      </c>
      <c r="L71" t="s">
        <v>225</v>
      </c>
      <c r="M71" t="s">
        <v>226</v>
      </c>
      <c r="N71" t="s">
        <v>33</v>
      </c>
      <c r="O71">
        <v>15.4</v>
      </c>
      <c r="P71">
        <v>5782.87</v>
      </c>
      <c r="Q71">
        <v>5798.27</v>
      </c>
      <c r="R71" s="149">
        <v>44243</v>
      </c>
      <c r="S71" s="150">
        <v>0.1675810185185185</v>
      </c>
      <c r="T71" t="s">
        <v>438</v>
      </c>
      <c r="U71" t="s">
        <v>439</v>
      </c>
      <c r="V71" t="s">
        <v>229</v>
      </c>
      <c r="W71" t="s">
        <v>230</v>
      </c>
    </row>
    <row r="72" spans="1:23">
      <c r="A72" t="s">
        <v>440</v>
      </c>
      <c r="C72" t="s">
        <v>221</v>
      </c>
      <c r="D72" t="s">
        <v>222</v>
      </c>
      <c r="E72" t="s">
        <v>223</v>
      </c>
      <c r="F72" t="s">
        <v>223</v>
      </c>
      <c r="G72" t="s">
        <v>224</v>
      </c>
      <c r="J72" t="s">
        <v>40</v>
      </c>
      <c r="K72" t="s">
        <v>16</v>
      </c>
      <c r="L72" t="s">
        <v>225</v>
      </c>
      <c r="M72" t="s">
        <v>226</v>
      </c>
      <c r="N72" t="s">
        <v>34</v>
      </c>
      <c r="O72">
        <v>3</v>
      </c>
      <c r="P72">
        <v>5798.27</v>
      </c>
      <c r="Q72">
        <v>5801.27</v>
      </c>
      <c r="R72" s="149">
        <v>44243</v>
      </c>
      <c r="S72" s="150">
        <v>0.16806712962962964</v>
      </c>
      <c r="T72" t="s">
        <v>441</v>
      </c>
      <c r="U72" t="s">
        <v>442</v>
      </c>
      <c r="V72" t="s">
        <v>229</v>
      </c>
      <c r="W72" t="s">
        <v>230</v>
      </c>
    </row>
    <row r="73" spans="1:23">
      <c r="A73" t="s">
        <v>443</v>
      </c>
      <c r="C73" t="s">
        <v>221</v>
      </c>
      <c r="D73" t="s">
        <v>235</v>
      </c>
      <c r="E73" t="s">
        <v>223</v>
      </c>
      <c r="F73" t="s">
        <v>223</v>
      </c>
      <c r="G73" t="s">
        <v>224</v>
      </c>
      <c r="J73" t="s">
        <v>40</v>
      </c>
      <c r="K73" t="s">
        <v>16</v>
      </c>
      <c r="L73" t="s">
        <v>225</v>
      </c>
      <c r="M73" t="s">
        <v>226</v>
      </c>
      <c r="N73" t="s">
        <v>64</v>
      </c>
      <c r="O73">
        <v>-11.3</v>
      </c>
      <c r="P73">
        <v>5801.27</v>
      </c>
      <c r="Q73">
        <v>5789.97</v>
      </c>
      <c r="R73" s="149">
        <v>44243</v>
      </c>
      <c r="S73" s="150">
        <v>0.33686342592592594</v>
      </c>
      <c r="T73" t="s">
        <v>444</v>
      </c>
      <c r="U73" t="s">
        <v>445</v>
      </c>
      <c r="V73" t="s">
        <v>229</v>
      </c>
      <c r="W73" t="s">
        <v>230</v>
      </c>
    </row>
    <row r="74" spans="1:23">
      <c r="A74" t="s">
        <v>446</v>
      </c>
      <c r="C74" t="s">
        <v>221</v>
      </c>
      <c r="D74" t="s">
        <v>222</v>
      </c>
      <c r="E74" t="s">
        <v>223</v>
      </c>
      <c r="F74" t="s">
        <v>223</v>
      </c>
      <c r="G74" t="s">
        <v>224</v>
      </c>
      <c r="J74" t="s">
        <v>40</v>
      </c>
      <c r="K74" t="s">
        <v>16</v>
      </c>
      <c r="L74" t="s">
        <v>225</v>
      </c>
      <c r="M74" t="s">
        <v>226</v>
      </c>
      <c r="N74" t="s">
        <v>33</v>
      </c>
      <c r="O74">
        <v>1.6</v>
      </c>
      <c r="P74">
        <v>5789.97</v>
      </c>
      <c r="Q74">
        <v>5791.57</v>
      </c>
      <c r="R74" s="149">
        <v>44244</v>
      </c>
      <c r="S74" s="150">
        <v>0.16734953703703703</v>
      </c>
      <c r="T74" t="s">
        <v>447</v>
      </c>
      <c r="U74" t="s">
        <v>448</v>
      </c>
      <c r="V74" t="s">
        <v>229</v>
      </c>
      <c r="W74" t="s">
        <v>230</v>
      </c>
    </row>
    <row r="75" spans="1:23">
      <c r="A75" t="s">
        <v>449</v>
      </c>
      <c r="C75" t="s">
        <v>221</v>
      </c>
      <c r="D75" t="s">
        <v>222</v>
      </c>
      <c r="E75" t="s">
        <v>223</v>
      </c>
      <c r="F75" t="s">
        <v>223</v>
      </c>
      <c r="G75" t="s">
        <v>224</v>
      </c>
      <c r="J75" t="s">
        <v>40</v>
      </c>
      <c r="K75" t="s">
        <v>16</v>
      </c>
      <c r="L75" t="s">
        <v>225</v>
      </c>
      <c r="M75" t="s">
        <v>226</v>
      </c>
      <c r="N75" t="s">
        <v>34</v>
      </c>
      <c r="O75">
        <v>0.4</v>
      </c>
      <c r="P75">
        <v>5791.57</v>
      </c>
      <c r="Q75">
        <v>5791.97</v>
      </c>
      <c r="R75" s="149">
        <v>44244</v>
      </c>
      <c r="S75" s="150">
        <v>0.16804398148148147</v>
      </c>
      <c r="T75" t="s">
        <v>450</v>
      </c>
      <c r="U75" t="s">
        <v>451</v>
      </c>
      <c r="V75" t="s">
        <v>229</v>
      </c>
      <c r="W75" t="s">
        <v>230</v>
      </c>
    </row>
    <row r="76" spans="1:23">
      <c r="A76" t="s">
        <v>452</v>
      </c>
      <c r="C76" t="s">
        <v>221</v>
      </c>
      <c r="D76" t="s">
        <v>235</v>
      </c>
      <c r="E76" t="s">
        <v>223</v>
      </c>
      <c r="F76" t="s">
        <v>223</v>
      </c>
      <c r="G76" t="s">
        <v>224</v>
      </c>
      <c r="J76" t="s">
        <v>40</v>
      </c>
      <c r="K76" t="s">
        <v>16</v>
      </c>
      <c r="L76" t="s">
        <v>225</v>
      </c>
      <c r="M76" t="s">
        <v>226</v>
      </c>
      <c r="N76" t="s">
        <v>64</v>
      </c>
      <c r="O76">
        <v>-1.3</v>
      </c>
      <c r="P76">
        <v>5791.97</v>
      </c>
      <c r="Q76">
        <v>5790.67</v>
      </c>
      <c r="R76" s="149">
        <v>44244</v>
      </c>
      <c r="S76" s="150">
        <v>0.3368518518518519</v>
      </c>
      <c r="T76" t="s">
        <v>453</v>
      </c>
      <c r="U76" t="s">
        <v>454</v>
      </c>
      <c r="V76" t="s">
        <v>229</v>
      </c>
      <c r="W76" t="s">
        <v>230</v>
      </c>
    </row>
    <row r="77" spans="1:23">
      <c r="A77" t="s">
        <v>455</v>
      </c>
      <c r="C77" t="s">
        <v>221</v>
      </c>
      <c r="D77" t="s">
        <v>222</v>
      </c>
      <c r="E77" t="s">
        <v>223</v>
      </c>
      <c r="F77" t="s">
        <v>223</v>
      </c>
      <c r="G77" t="s">
        <v>224</v>
      </c>
      <c r="J77" t="s">
        <v>40</v>
      </c>
      <c r="K77" t="s">
        <v>16</v>
      </c>
      <c r="L77" t="s">
        <v>225</v>
      </c>
      <c r="M77" t="s">
        <v>226</v>
      </c>
      <c r="N77" t="s">
        <v>33</v>
      </c>
      <c r="O77">
        <v>2.54</v>
      </c>
      <c r="P77">
        <v>5790.67</v>
      </c>
      <c r="Q77">
        <v>5793.21</v>
      </c>
      <c r="R77" s="149">
        <v>44245</v>
      </c>
      <c r="S77" s="150">
        <v>0.16767361111111112</v>
      </c>
      <c r="T77" t="s">
        <v>456</v>
      </c>
      <c r="U77" t="s">
        <v>457</v>
      </c>
      <c r="V77" t="s">
        <v>229</v>
      </c>
      <c r="W77" t="s">
        <v>230</v>
      </c>
    </row>
    <row r="78" spans="1:23">
      <c r="A78" t="s">
        <v>458</v>
      </c>
      <c r="C78" t="s">
        <v>221</v>
      </c>
      <c r="D78" t="s">
        <v>235</v>
      </c>
      <c r="E78" t="s">
        <v>223</v>
      </c>
      <c r="F78" t="s">
        <v>223</v>
      </c>
      <c r="G78" t="s">
        <v>224</v>
      </c>
      <c r="J78" t="s">
        <v>40</v>
      </c>
      <c r="K78" t="s">
        <v>16</v>
      </c>
      <c r="L78" t="s">
        <v>225</v>
      </c>
      <c r="M78" t="s">
        <v>226</v>
      </c>
      <c r="N78" t="s">
        <v>64</v>
      </c>
      <c r="O78">
        <v>-1.1399999999999999</v>
      </c>
      <c r="P78">
        <v>5793.21</v>
      </c>
      <c r="Q78">
        <v>5792.07</v>
      </c>
      <c r="R78" s="149">
        <v>44245</v>
      </c>
      <c r="S78" s="150">
        <v>0.33686342592592594</v>
      </c>
      <c r="T78" t="s">
        <v>459</v>
      </c>
      <c r="U78" t="s">
        <v>460</v>
      </c>
      <c r="V78" t="s">
        <v>229</v>
      </c>
      <c r="W78" t="s">
        <v>230</v>
      </c>
    </row>
    <row r="79" spans="1:23">
      <c r="A79" t="s">
        <v>461</v>
      </c>
      <c r="C79" t="s">
        <v>221</v>
      </c>
      <c r="D79" t="s">
        <v>222</v>
      </c>
      <c r="E79" t="s">
        <v>223</v>
      </c>
      <c r="F79" t="s">
        <v>223</v>
      </c>
      <c r="G79" t="s">
        <v>224</v>
      </c>
      <c r="J79" t="s">
        <v>40</v>
      </c>
      <c r="K79" t="s">
        <v>16</v>
      </c>
      <c r="L79" t="s">
        <v>225</v>
      </c>
      <c r="M79" t="s">
        <v>226</v>
      </c>
      <c r="N79" t="s">
        <v>33</v>
      </c>
      <c r="O79">
        <v>23.52</v>
      </c>
      <c r="P79">
        <v>5792.07</v>
      </c>
      <c r="Q79">
        <v>5815.59</v>
      </c>
      <c r="R79" s="149">
        <v>44246</v>
      </c>
      <c r="S79" s="150">
        <v>0.1678125</v>
      </c>
      <c r="T79" t="s">
        <v>462</v>
      </c>
      <c r="U79" t="s">
        <v>463</v>
      </c>
      <c r="V79" t="s">
        <v>229</v>
      </c>
      <c r="W79" t="s">
        <v>230</v>
      </c>
    </row>
    <row r="80" spans="1:23">
      <c r="A80" t="s">
        <v>464</v>
      </c>
      <c r="C80" t="s">
        <v>221</v>
      </c>
      <c r="D80" t="s">
        <v>235</v>
      </c>
      <c r="E80" t="s">
        <v>223</v>
      </c>
      <c r="F80" t="s">
        <v>223</v>
      </c>
      <c r="G80" t="s">
        <v>224</v>
      </c>
      <c r="J80" t="s">
        <v>40</v>
      </c>
      <c r="K80" t="s">
        <v>16</v>
      </c>
      <c r="L80" t="s">
        <v>225</v>
      </c>
      <c r="M80" t="s">
        <v>226</v>
      </c>
      <c r="N80" t="s">
        <v>64</v>
      </c>
      <c r="O80">
        <v>-3.3</v>
      </c>
      <c r="P80">
        <v>5815.59</v>
      </c>
      <c r="Q80">
        <v>5812.29</v>
      </c>
      <c r="R80" s="149">
        <v>44246</v>
      </c>
      <c r="S80" s="150">
        <v>0.33689814814814811</v>
      </c>
      <c r="T80" t="s">
        <v>465</v>
      </c>
      <c r="U80" t="s">
        <v>466</v>
      </c>
      <c r="V80" t="s">
        <v>229</v>
      </c>
      <c r="W80" t="s">
        <v>230</v>
      </c>
    </row>
    <row r="81" spans="1:24">
      <c r="A81" t="s">
        <v>467</v>
      </c>
      <c r="C81" t="s">
        <v>221</v>
      </c>
      <c r="D81" t="s">
        <v>235</v>
      </c>
      <c r="E81" t="s">
        <v>223</v>
      </c>
      <c r="F81" t="s">
        <v>223</v>
      </c>
      <c r="G81" t="s">
        <v>224</v>
      </c>
      <c r="J81" t="s">
        <v>40</v>
      </c>
      <c r="K81" t="s">
        <v>16</v>
      </c>
      <c r="L81" t="s">
        <v>225</v>
      </c>
      <c r="M81" t="s">
        <v>239</v>
      </c>
      <c r="N81" t="s">
        <v>61</v>
      </c>
      <c r="O81">
        <v>-0.1</v>
      </c>
      <c r="P81">
        <v>5812.29</v>
      </c>
      <c r="Q81">
        <v>5812.19</v>
      </c>
      <c r="R81" s="149">
        <v>44246</v>
      </c>
      <c r="S81" s="150">
        <v>0.36077546296296298</v>
      </c>
      <c r="T81" t="s">
        <v>468</v>
      </c>
      <c r="V81" t="s">
        <v>241</v>
      </c>
      <c r="W81" t="s">
        <v>242</v>
      </c>
      <c r="X81" t="s">
        <v>469</v>
      </c>
    </row>
    <row r="82" spans="1:24">
      <c r="A82" t="s">
        <v>470</v>
      </c>
      <c r="C82" t="s">
        <v>221</v>
      </c>
      <c r="D82" t="s">
        <v>235</v>
      </c>
      <c r="E82" t="s">
        <v>223</v>
      </c>
      <c r="F82" t="s">
        <v>223</v>
      </c>
      <c r="G82" t="s">
        <v>224</v>
      </c>
      <c r="J82" t="s">
        <v>40</v>
      </c>
      <c r="K82" t="s">
        <v>16</v>
      </c>
      <c r="L82" t="s">
        <v>225</v>
      </c>
      <c r="M82" t="s">
        <v>239</v>
      </c>
      <c r="N82" t="s">
        <v>83</v>
      </c>
      <c r="O82">
        <v>-20</v>
      </c>
      <c r="P82">
        <v>5812.19</v>
      </c>
      <c r="Q82">
        <v>5792.19</v>
      </c>
      <c r="R82" s="149">
        <v>44246</v>
      </c>
      <c r="S82" s="150">
        <v>0.43597222222222221</v>
      </c>
      <c r="T82" t="s">
        <v>471</v>
      </c>
      <c r="V82" t="s">
        <v>241</v>
      </c>
      <c r="W82" t="s">
        <v>242</v>
      </c>
      <c r="X82" t="s">
        <v>472</v>
      </c>
    </row>
    <row r="83" spans="1:24">
      <c r="A83" t="s">
        <v>473</v>
      </c>
      <c r="C83" t="s">
        <v>221</v>
      </c>
      <c r="D83" t="s">
        <v>222</v>
      </c>
      <c r="E83" t="s">
        <v>223</v>
      </c>
      <c r="F83" t="s">
        <v>223</v>
      </c>
      <c r="G83" t="s">
        <v>224</v>
      </c>
      <c r="J83" t="s">
        <v>40</v>
      </c>
      <c r="K83" t="s">
        <v>16</v>
      </c>
      <c r="L83" t="s">
        <v>225</v>
      </c>
      <c r="M83" t="s">
        <v>226</v>
      </c>
      <c r="N83" t="s">
        <v>33</v>
      </c>
      <c r="O83">
        <v>2.6</v>
      </c>
      <c r="P83">
        <v>5792.19</v>
      </c>
      <c r="Q83">
        <v>5794.79</v>
      </c>
      <c r="R83" s="149">
        <v>44247</v>
      </c>
      <c r="S83" s="150">
        <v>0.16832175925925927</v>
      </c>
      <c r="T83" t="s">
        <v>474</v>
      </c>
      <c r="U83" t="s">
        <v>475</v>
      </c>
      <c r="V83" t="s">
        <v>229</v>
      </c>
      <c r="W83" t="s">
        <v>230</v>
      </c>
    </row>
    <row r="84" spans="1:24">
      <c r="A84" t="s">
        <v>476</v>
      </c>
      <c r="C84" t="s">
        <v>221</v>
      </c>
      <c r="D84" t="s">
        <v>222</v>
      </c>
      <c r="E84" t="s">
        <v>223</v>
      </c>
      <c r="F84" t="s">
        <v>223</v>
      </c>
      <c r="G84" t="s">
        <v>224</v>
      </c>
      <c r="J84" t="s">
        <v>40</v>
      </c>
      <c r="K84" t="s">
        <v>16</v>
      </c>
      <c r="L84" t="s">
        <v>225</v>
      </c>
      <c r="M84" t="s">
        <v>226</v>
      </c>
      <c r="N84" t="s">
        <v>34</v>
      </c>
      <c r="O84">
        <v>1.4</v>
      </c>
      <c r="P84">
        <v>5794.79</v>
      </c>
      <c r="Q84">
        <v>5796.19</v>
      </c>
      <c r="R84" s="149">
        <v>44247</v>
      </c>
      <c r="S84" s="150">
        <v>0.16961805555555556</v>
      </c>
      <c r="T84" t="s">
        <v>477</v>
      </c>
      <c r="U84" t="s">
        <v>478</v>
      </c>
      <c r="V84" t="s">
        <v>229</v>
      </c>
      <c r="W84" t="s">
        <v>230</v>
      </c>
    </row>
    <row r="85" spans="1:24">
      <c r="A85" t="s">
        <v>479</v>
      </c>
      <c r="C85" t="s">
        <v>221</v>
      </c>
      <c r="D85" t="s">
        <v>235</v>
      </c>
      <c r="E85" t="s">
        <v>223</v>
      </c>
      <c r="F85" t="s">
        <v>223</v>
      </c>
      <c r="G85" t="s">
        <v>224</v>
      </c>
      <c r="J85" t="s">
        <v>40</v>
      </c>
      <c r="K85" t="s">
        <v>16</v>
      </c>
      <c r="L85" t="s">
        <v>225</v>
      </c>
      <c r="M85" t="s">
        <v>226</v>
      </c>
      <c r="N85" t="s">
        <v>64</v>
      </c>
      <c r="O85">
        <v>-6.5</v>
      </c>
      <c r="P85">
        <v>5796.19</v>
      </c>
      <c r="Q85">
        <v>5789.69</v>
      </c>
      <c r="R85" s="149">
        <v>44247</v>
      </c>
      <c r="S85" s="150">
        <v>0.33689814814814811</v>
      </c>
      <c r="T85" t="s">
        <v>480</v>
      </c>
      <c r="U85" t="s">
        <v>481</v>
      </c>
      <c r="V85" t="s">
        <v>229</v>
      </c>
      <c r="W85" t="s">
        <v>230</v>
      </c>
    </row>
    <row r="86" spans="1:24">
      <c r="A86" t="s">
        <v>482</v>
      </c>
      <c r="C86" t="s">
        <v>221</v>
      </c>
      <c r="D86" t="s">
        <v>235</v>
      </c>
      <c r="E86" t="s">
        <v>223</v>
      </c>
      <c r="F86" t="s">
        <v>223</v>
      </c>
      <c r="G86" t="s">
        <v>224</v>
      </c>
      <c r="J86" t="s">
        <v>40</v>
      </c>
      <c r="K86" t="s">
        <v>16</v>
      </c>
      <c r="L86" t="s">
        <v>225</v>
      </c>
      <c r="M86" t="s">
        <v>239</v>
      </c>
      <c r="N86" t="s">
        <v>59</v>
      </c>
      <c r="O86">
        <v>-0.4</v>
      </c>
      <c r="P86">
        <v>5789.69</v>
      </c>
      <c r="Q86">
        <v>5789.29</v>
      </c>
      <c r="R86" s="149">
        <v>44247</v>
      </c>
      <c r="S86" s="150">
        <v>0.36714120370370368</v>
      </c>
      <c r="T86" t="s">
        <v>483</v>
      </c>
      <c r="V86" t="s">
        <v>241</v>
      </c>
      <c r="W86" t="s">
        <v>242</v>
      </c>
      <c r="X86" t="s">
        <v>484</v>
      </c>
    </row>
    <row r="87" spans="1:24">
      <c r="A87" t="s">
        <v>485</v>
      </c>
      <c r="C87" t="s">
        <v>221</v>
      </c>
      <c r="D87" t="s">
        <v>222</v>
      </c>
      <c r="E87" t="s">
        <v>223</v>
      </c>
      <c r="F87" t="s">
        <v>223</v>
      </c>
      <c r="G87" t="s">
        <v>224</v>
      </c>
      <c r="J87" t="s">
        <v>40</v>
      </c>
      <c r="K87" t="s">
        <v>16</v>
      </c>
      <c r="L87" t="s">
        <v>225</v>
      </c>
      <c r="M87" t="s">
        <v>226</v>
      </c>
      <c r="N87" t="s">
        <v>33</v>
      </c>
      <c r="O87">
        <v>4.5999999999999996</v>
      </c>
      <c r="P87">
        <v>5789.29</v>
      </c>
      <c r="Q87">
        <v>5793.89</v>
      </c>
      <c r="R87" s="149">
        <v>44248</v>
      </c>
      <c r="S87" s="150">
        <v>0.16780092592592591</v>
      </c>
      <c r="T87" t="s">
        <v>486</v>
      </c>
      <c r="U87" t="s">
        <v>487</v>
      </c>
      <c r="V87" t="s">
        <v>229</v>
      </c>
      <c r="W87" t="s">
        <v>230</v>
      </c>
    </row>
    <row r="88" spans="1:24">
      <c r="A88" t="s">
        <v>488</v>
      </c>
      <c r="C88" t="s">
        <v>221</v>
      </c>
      <c r="D88" t="s">
        <v>222</v>
      </c>
      <c r="E88" t="s">
        <v>223</v>
      </c>
      <c r="F88" t="s">
        <v>223</v>
      </c>
      <c r="G88" t="s">
        <v>224</v>
      </c>
      <c r="J88" t="s">
        <v>40</v>
      </c>
      <c r="K88" t="s">
        <v>16</v>
      </c>
      <c r="L88" t="s">
        <v>225</v>
      </c>
      <c r="M88" t="s">
        <v>226</v>
      </c>
      <c r="N88" t="s">
        <v>34</v>
      </c>
      <c r="O88">
        <v>0.8</v>
      </c>
      <c r="P88">
        <v>5793.89</v>
      </c>
      <c r="Q88">
        <v>5794.69</v>
      </c>
      <c r="R88" s="149">
        <v>44248</v>
      </c>
      <c r="S88" s="150">
        <v>0.16965277777777776</v>
      </c>
      <c r="T88" t="s">
        <v>489</v>
      </c>
      <c r="U88" t="s">
        <v>490</v>
      </c>
      <c r="V88" t="s">
        <v>229</v>
      </c>
      <c r="W88" t="s">
        <v>230</v>
      </c>
    </row>
    <row r="89" spans="1:24">
      <c r="A89" t="s">
        <v>491</v>
      </c>
      <c r="C89" t="s">
        <v>221</v>
      </c>
      <c r="D89" t="s">
        <v>235</v>
      </c>
      <c r="E89" t="s">
        <v>223</v>
      </c>
      <c r="F89" t="s">
        <v>223</v>
      </c>
      <c r="G89" t="s">
        <v>224</v>
      </c>
      <c r="J89" t="s">
        <v>40</v>
      </c>
      <c r="K89" t="s">
        <v>16</v>
      </c>
      <c r="L89" t="s">
        <v>225</v>
      </c>
      <c r="M89" t="s">
        <v>226</v>
      </c>
      <c r="N89" t="s">
        <v>64</v>
      </c>
      <c r="O89">
        <v>-0.3</v>
      </c>
      <c r="P89">
        <v>5794.69</v>
      </c>
      <c r="Q89">
        <v>5794.39</v>
      </c>
      <c r="R89" s="149">
        <v>44248</v>
      </c>
      <c r="S89" s="150">
        <v>0.33692129629629625</v>
      </c>
      <c r="T89" t="s">
        <v>492</v>
      </c>
      <c r="U89" t="s">
        <v>493</v>
      </c>
      <c r="V89" t="s">
        <v>229</v>
      </c>
      <c r="W89" t="s">
        <v>230</v>
      </c>
    </row>
    <row r="90" spans="1:24">
      <c r="A90" t="s">
        <v>494</v>
      </c>
      <c r="C90" t="s">
        <v>221</v>
      </c>
      <c r="D90" t="s">
        <v>222</v>
      </c>
      <c r="E90" t="s">
        <v>223</v>
      </c>
      <c r="F90" t="s">
        <v>223</v>
      </c>
      <c r="G90" t="s">
        <v>224</v>
      </c>
      <c r="J90" t="s">
        <v>40</v>
      </c>
      <c r="K90" t="s">
        <v>16</v>
      </c>
      <c r="L90" t="s">
        <v>225</v>
      </c>
      <c r="M90" t="s">
        <v>226</v>
      </c>
      <c r="N90" t="s">
        <v>33</v>
      </c>
      <c r="O90">
        <v>7.6</v>
      </c>
      <c r="P90">
        <v>5794.39</v>
      </c>
      <c r="Q90">
        <v>5801.99</v>
      </c>
      <c r="R90" s="149">
        <v>44249</v>
      </c>
      <c r="S90" s="150">
        <v>0.16819444444444445</v>
      </c>
      <c r="T90" t="s">
        <v>495</v>
      </c>
      <c r="U90" t="s">
        <v>496</v>
      </c>
      <c r="V90" t="s">
        <v>229</v>
      </c>
      <c r="W90" t="s">
        <v>230</v>
      </c>
    </row>
    <row r="91" spans="1:24">
      <c r="A91" t="s">
        <v>497</v>
      </c>
      <c r="C91" t="s">
        <v>221</v>
      </c>
      <c r="D91" t="s">
        <v>222</v>
      </c>
      <c r="E91" t="s">
        <v>223</v>
      </c>
      <c r="F91" t="s">
        <v>223</v>
      </c>
      <c r="G91" t="s">
        <v>224</v>
      </c>
      <c r="J91" t="s">
        <v>40</v>
      </c>
      <c r="K91" t="s">
        <v>16</v>
      </c>
      <c r="L91" t="s">
        <v>225</v>
      </c>
      <c r="M91" t="s">
        <v>226</v>
      </c>
      <c r="N91" t="s">
        <v>34</v>
      </c>
      <c r="O91">
        <v>0.4</v>
      </c>
      <c r="P91">
        <v>5801.99</v>
      </c>
      <c r="Q91">
        <v>5802.39</v>
      </c>
      <c r="R91" s="149">
        <v>44249</v>
      </c>
      <c r="S91" s="150">
        <v>0.17010416666666664</v>
      </c>
      <c r="T91" t="s">
        <v>498</v>
      </c>
      <c r="U91" t="s">
        <v>499</v>
      </c>
      <c r="V91" t="s">
        <v>229</v>
      </c>
      <c r="W91" t="s">
        <v>230</v>
      </c>
    </row>
    <row r="92" spans="1:24">
      <c r="A92" t="s">
        <v>500</v>
      </c>
      <c r="C92" t="s">
        <v>221</v>
      </c>
      <c r="D92" t="s">
        <v>235</v>
      </c>
      <c r="E92" t="s">
        <v>223</v>
      </c>
      <c r="F92" t="s">
        <v>223</v>
      </c>
      <c r="G92" t="s">
        <v>224</v>
      </c>
      <c r="J92" t="s">
        <v>40</v>
      </c>
      <c r="K92" t="s">
        <v>16</v>
      </c>
      <c r="L92" t="s">
        <v>225</v>
      </c>
      <c r="M92" t="s">
        <v>226</v>
      </c>
      <c r="N92" t="s">
        <v>64</v>
      </c>
      <c r="O92">
        <v>-2</v>
      </c>
      <c r="P92">
        <v>5802.39</v>
      </c>
      <c r="Q92">
        <v>5800.39</v>
      </c>
      <c r="R92" s="149">
        <v>44249</v>
      </c>
      <c r="S92" s="150">
        <v>0.3369328703703704</v>
      </c>
      <c r="T92" t="s">
        <v>501</v>
      </c>
      <c r="U92" t="s">
        <v>502</v>
      </c>
      <c r="V92" t="s">
        <v>229</v>
      </c>
      <c r="W92" t="s">
        <v>230</v>
      </c>
    </row>
    <row r="93" spans="1:24">
      <c r="A93" t="s">
        <v>503</v>
      </c>
      <c r="C93" t="s">
        <v>221</v>
      </c>
      <c r="D93" t="s">
        <v>235</v>
      </c>
      <c r="E93" t="s">
        <v>223</v>
      </c>
      <c r="F93" t="s">
        <v>223</v>
      </c>
      <c r="G93" t="s">
        <v>224</v>
      </c>
      <c r="J93" t="s">
        <v>40</v>
      </c>
      <c r="K93" t="s">
        <v>16</v>
      </c>
      <c r="L93" t="s">
        <v>225</v>
      </c>
      <c r="M93" t="s">
        <v>239</v>
      </c>
      <c r="N93" t="s">
        <v>59</v>
      </c>
      <c r="O93">
        <v>-0.4</v>
      </c>
      <c r="P93">
        <v>5800.39</v>
      </c>
      <c r="Q93">
        <v>5799.99</v>
      </c>
      <c r="R93" s="149">
        <v>44249</v>
      </c>
      <c r="S93" s="150">
        <v>0.37510416666666663</v>
      </c>
      <c r="T93" t="s">
        <v>504</v>
      </c>
      <c r="V93" t="s">
        <v>241</v>
      </c>
      <c r="W93" t="s">
        <v>242</v>
      </c>
      <c r="X93" t="s">
        <v>505</v>
      </c>
    </row>
    <row r="94" spans="1:24">
      <c r="A94" t="s">
        <v>506</v>
      </c>
      <c r="C94" t="s">
        <v>221</v>
      </c>
      <c r="D94" t="s">
        <v>222</v>
      </c>
      <c r="E94" t="s">
        <v>223</v>
      </c>
      <c r="F94" t="s">
        <v>223</v>
      </c>
      <c r="G94" t="s">
        <v>224</v>
      </c>
      <c r="J94" t="s">
        <v>40</v>
      </c>
      <c r="K94" t="s">
        <v>16</v>
      </c>
      <c r="L94" t="s">
        <v>225</v>
      </c>
      <c r="M94" t="s">
        <v>226</v>
      </c>
      <c r="N94" t="s">
        <v>33</v>
      </c>
      <c r="O94">
        <v>3.1</v>
      </c>
      <c r="P94">
        <v>5799.99</v>
      </c>
      <c r="Q94">
        <v>5803.09</v>
      </c>
      <c r="R94" s="149">
        <v>44250</v>
      </c>
      <c r="S94" s="150">
        <v>0.16821759259259259</v>
      </c>
      <c r="T94" t="s">
        <v>507</v>
      </c>
      <c r="U94" t="s">
        <v>508</v>
      </c>
      <c r="V94" t="s">
        <v>229</v>
      </c>
      <c r="W94" t="s">
        <v>230</v>
      </c>
    </row>
    <row r="95" spans="1:24">
      <c r="A95" t="s">
        <v>509</v>
      </c>
      <c r="C95" t="s">
        <v>221</v>
      </c>
      <c r="D95" t="s">
        <v>222</v>
      </c>
      <c r="E95" t="s">
        <v>223</v>
      </c>
      <c r="F95" t="s">
        <v>223</v>
      </c>
      <c r="G95" t="s">
        <v>224</v>
      </c>
      <c r="J95" t="s">
        <v>40</v>
      </c>
      <c r="K95" t="s">
        <v>16</v>
      </c>
      <c r="L95" t="s">
        <v>225</v>
      </c>
      <c r="M95" t="s">
        <v>226</v>
      </c>
      <c r="N95" t="s">
        <v>34</v>
      </c>
      <c r="O95">
        <v>2</v>
      </c>
      <c r="P95">
        <v>5803.09</v>
      </c>
      <c r="Q95">
        <v>5805.09</v>
      </c>
      <c r="R95" s="149">
        <v>44250</v>
      </c>
      <c r="S95" s="150">
        <v>0.17017361111111109</v>
      </c>
      <c r="T95" t="s">
        <v>510</v>
      </c>
      <c r="U95" t="s">
        <v>511</v>
      </c>
      <c r="V95" t="s">
        <v>229</v>
      </c>
      <c r="W95" t="s">
        <v>230</v>
      </c>
    </row>
    <row r="96" spans="1:24">
      <c r="A96" t="s">
        <v>512</v>
      </c>
      <c r="C96" t="s">
        <v>221</v>
      </c>
      <c r="D96" t="s">
        <v>235</v>
      </c>
      <c r="E96" t="s">
        <v>223</v>
      </c>
      <c r="F96" t="s">
        <v>223</v>
      </c>
      <c r="G96" t="s">
        <v>224</v>
      </c>
      <c r="H96" t="s">
        <v>513</v>
      </c>
      <c r="J96" t="s">
        <v>40</v>
      </c>
      <c r="K96" t="s">
        <v>16</v>
      </c>
      <c r="L96" t="s">
        <v>225</v>
      </c>
      <c r="M96" t="s">
        <v>226</v>
      </c>
      <c r="N96" t="s">
        <v>64</v>
      </c>
      <c r="O96">
        <v>-2.7</v>
      </c>
      <c r="P96">
        <v>5805.09</v>
      </c>
      <c r="Q96">
        <v>5802.39</v>
      </c>
      <c r="R96" s="149">
        <v>44250</v>
      </c>
      <c r="S96" s="150">
        <v>0.3369328703703704</v>
      </c>
      <c r="T96" t="s">
        <v>514</v>
      </c>
      <c r="U96" t="s">
        <v>515</v>
      </c>
      <c r="V96" t="s">
        <v>229</v>
      </c>
      <c r="W96" t="s">
        <v>230</v>
      </c>
    </row>
    <row r="97" spans="1:23">
      <c r="A97" t="s">
        <v>516</v>
      </c>
      <c r="C97" t="s">
        <v>221</v>
      </c>
      <c r="D97" t="s">
        <v>222</v>
      </c>
      <c r="E97" t="s">
        <v>223</v>
      </c>
      <c r="F97" t="s">
        <v>223</v>
      </c>
      <c r="G97" t="s">
        <v>224</v>
      </c>
      <c r="J97" t="s">
        <v>40</v>
      </c>
      <c r="K97" t="s">
        <v>16</v>
      </c>
      <c r="L97" t="s">
        <v>225</v>
      </c>
      <c r="M97" t="s">
        <v>226</v>
      </c>
      <c r="N97" t="s">
        <v>33</v>
      </c>
      <c r="O97">
        <v>10.8</v>
      </c>
      <c r="P97">
        <v>5802.39</v>
      </c>
      <c r="Q97">
        <v>5813.19</v>
      </c>
      <c r="R97" s="149">
        <v>44251</v>
      </c>
      <c r="S97" s="150">
        <v>0.17034722222222221</v>
      </c>
      <c r="T97" t="s">
        <v>517</v>
      </c>
      <c r="U97" t="s">
        <v>518</v>
      </c>
      <c r="V97" t="s">
        <v>229</v>
      </c>
      <c r="W97" t="s">
        <v>230</v>
      </c>
    </row>
    <row r="98" spans="1:23">
      <c r="A98" t="s">
        <v>519</v>
      </c>
      <c r="C98" t="s">
        <v>221</v>
      </c>
      <c r="D98" t="s">
        <v>222</v>
      </c>
      <c r="E98" t="s">
        <v>223</v>
      </c>
      <c r="F98" t="s">
        <v>223</v>
      </c>
      <c r="G98" t="s">
        <v>224</v>
      </c>
      <c r="J98" t="s">
        <v>40</v>
      </c>
      <c r="K98" t="s">
        <v>16</v>
      </c>
      <c r="L98" t="s">
        <v>225</v>
      </c>
      <c r="M98" t="s">
        <v>226</v>
      </c>
      <c r="N98" t="s">
        <v>34</v>
      </c>
      <c r="O98">
        <v>2.8</v>
      </c>
      <c r="P98">
        <v>5813.19</v>
      </c>
      <c r="Q98">
        <v>5815.99</v>
      </c>
      <c r="R98" s="149">
        <v>44251</v>
      </c>
      <c r="S98" s="150">
        <v>0.17457175925925927</v>
      </c>
      <c r="T98" t="s">
        <v>520</v>
      </c>
      <c r="U98" t="s">
        <v>521</v>
      </c>
      <c r="V98" t="s">
        <v>229</v>
      </c>
      <c r="W98" t="s">
        <v>230</v>
      </c>
    </row>
    <row r="99" spans="1:23">
      <c r="A99" t="s">
        <v>522</v>
      </c>
      <c r="C99" t="s">
        <v>221</v>
      </c>
      <c r="D99" t="s">
        <v>235</v>
      </c>
      <c r="E99" t="s">
        <v>223</v>
      </c>
      <c r="F99" t="s">
        <v>223</v>
      </c>
      <c r="G99" t="s">
        <v>224</v>
      </c>
      <c r="H99" t="s">
        <v>513</v>
      </c>
      <c r="J99" t="s">
        <v>40</v>
      </c>
      <c r="K99" t="s">
        <v>16</v>
      </c>
      <c r="L99" t="s">
        <v>225</v>
      </c>
      <c r="M99" t="s">
        <v>226</v>
      </c>
      <c r="N99" t="s">
        <v>64</v>
      </c>
      <c r="O99">
        <v>-3.9</v>
      </c>
      <c r="P99">
        <v>5815.99</v>
      </c>
      <c r="Q99">
        <v>5812.09</v>
      </c>
      <c r="R99" s="149">
        <v>44251</v>
      </c>
      <c r="S99" s="150">
        <v>0.33692129629629625</v>
      </c>
      <c r="T99" t="s">
        <v>523</v>
      </c>
      <c r="U99" t="s">
        <v>524</v>
      </c>
      <c r="V99" t="s">
        <v>229</v>
      </c>
      <c r="W99" t="s">
        <v>230</v>
      </c>
    </row>
    <row r="100" spans="1:23">
      <c r="A100" t="s">
        <v>525</v>
      </c>
      <c r="C100" t="s">
        <v>221</v>
      </c>
      <c r="D100" t="s">
        <v>222</v>
      </c>
      <c r="E100" t="s">
        <v>223</v>
      </c>
      <c r="F100" t="s">
        <v>223</v>
      </c>
      <c r="G100" t="s">
        <v>224</v>
      </c>
      <c r="J100" t="s">
        <v>40</v>
      </c>
      <c r="K100" t="s">
        <v>16</v>
      </c>
      <c r="L100" t="s">
        <v>225</v>
      </c>
      <c r="M100" t="s">
        <v>226</v>
      </c>
      <c r="N100" t="s">
        <v>33</v>
      </c>
      <c r="O100">
        <v>13.6</v>
      </c>
      <c r="P100">
        <v>5812.09</v>
      </c>
      <c r="Q100">
        <v>5825.69</v>
      </c>
      <c r="R100" s="149">
        <v>44252</v>
      </c>
      <c r="S100" s="150">
        <v>0.16878472222222221</v>
      </c>
      <c r="T100" t="s">
        <v>526</v>
      </c>
      <c r="U100" t="s">
        <v>527</v>
      </c>
      <c r="V100" t="s">
        <v>229</v>
      </c>
      <c r="W100" t="s">
        <v>230</v>
      </c>
    </row>
    <row r="101" spans="1:23">
      <c r="A101" t="s">
        <v>528</v>
      </c>
      <c r="C101" t="s">
        <v>221</v>
      </c>
      <c r="D101" t="s">
        <v>222</v>
      </c>
      <c r="E101" t="s">
        <v>223</v>
      </c>
      <c r="F101" t="s">
        <v>223</v>
      </c>
      <c r="G101" t="s">
        <v>224</v>
      </c>
      <c r="J101" t="s">
        <v>40</v>
      </c>
      <c r="K101" t="s">
        <v>16</v>
      </c>
      <c r="L101" t="s">
        <v>225</v>
      </c>
      <c r="M101" t="s">
        <v>226</v>
      </c>
      <c r="N101" t="s">
        <v>34</v>
      </c>
      <c r="O101">
        <v>2.6</v>
      </c>
      <c r="P101">
        <v>5825.69</v>
      </c>
      <c r="Q101">
        <v>5828.29</v>
      </c>
      <c r="R101" s="149">
        <v>44252</v>
      </c>
      <c r="S101" s="150">
        <v>0.17077546296296298</v>
      </c>
      <c r="T101" t="s">
        <v>529</v>
      </c>
      <c r="U101" t="s">
        <v>530</v>
      </c>
      <c r="V101" t="s">
        <v>229</v>
      </c>
      <c r="W101" t="s">
        <v>230</v>
      </c>
    </row>
    <row r="102" spans="1:23">
      <c r="A102" t="s">
        <v>531</v>
      </c>
      <c r="C102" t="s">
        <v>221</v>
      </c>
      <c r="D102" t="s">
        <v>235</v>
      </c>
      <c r="E102" t="s">
        <v>223</v>
      </c>
      <c r="F102" t="s">
        <v>223</v>
      </c>
      <c r="G102" t="s">
        <v>224</v>
      </c>
      <c r="H102" t="s">
        <v>513</v>
      </c>
      <c r="J102" t="s">
        <v>40</v>
      </c>
      <c r="K102" t="s">
        <v>16</v>
      </c>
      <c r="L102" t="s">
        <v>225</v>
      </c>
      <c r="M102" t="s">
        <v>226</v>
      </c>
      <c r="N102" t="s">
        <v>64</v>
      </c>
      <c r="O102">
        <v>-4.8</v>
      </c>
      <c r="P102">
        <v>5828.29</v>
      </c>
      <c r="Q102">
        <v>5823.49</v>
      </c>
      <c r="R102" s="149">
        <v>44252</v>
      </c>
      <c r="S102" s="150">
        <v>0.33692129629629625</v>
      </c>
      <c r="T102" t="s">
        <v>532</v>
      </c>
      <c r="U102" t="s">
        <v>533</v>
      </c>
      <c r="V102" t="s">
        <v>229</v>
      </c>
      <c r="W102" t="s">
        <v>230</v>
      </c>
    </row>
    <row r="103" spans="1:23">
      <c r="A103" t="s">
        <v>534</v>
      </c>
      <c r="C103" t="s">
        <v>221</v>
      </c>
      <c r="D103" t="s">
        <v>235</v>
      </c>
      <c r="E103" t="s">
        <v>223</v>
      </c>
      <c r="F103" t="s">
        <v>223</v>
      </c>
      <c r="G103" t="s">
        <v>224</v>
      </c>
      <c r="H103" t="s">
        <v>513</v>
      </c>
      <c r="J103" t="s">
        <v>40</v>
      </c>
      <c r="K103" t="s">
        <v>16</v>
      </c>
      <c r="L103" t="s">
        <v>225</v>
      </c>
      <c r="M103" t="s">
        <v>226</v>
      </c>
      <c r="N103" t="s">
        <v>65</v>
      </c>
      <c r="O103">
        <v>-0.1</v>
      </c>
      <c r="P103">
        <v>5823.49</v>
      </c>
      <c r="Q103">
        <v>5823.39</v>
      </c>
      <c r="R103" s="149">
        <v>44252</v>
      </c>
      <c r="S103" s="150">
        <v>0.33692129629629625</v>
      </c>
      <c r="T103" t="s">
        <v>535</v>
      </c>
      <c r="U103" t="s">
        <v>536</v>
      </c>
      <c r="V103" t="s">
        <v>229</v>
      </c>
      <c r="W103" t="s">
        <v>230</v>
      </c>
    </row>
    <row r="104" spans="1:23">
      <c r="A104" t="s">
        <v>537</v>
      </c>
      <c r="C104" t="s">
        <v>221</v>
      </c>
      <c r="D104" t="s">
        <v>222</v>
      </c>
      <c r="E104" t="s">
        <v>223</v>
      </c>
      <c r="F104" t="s">
        <v>223</v>
      </c>
      <c r="G104" t="s">
        <v>224</v>
      </c>
      <c r="J104" t="s">
        <v>40</v>
      </c>
      <c r="K104" t="s">
        <v>16</v>
      </c>
      <c r="L104" t="s">
        <v>225</v>
      </c>
      <c r="M104" t="s">
        <v>226</v>
      </c>
      <c r="N104" t="s">
        <v>33</v>
      </c>
      <c r="O104">
        <v>12.2</v>
      </c>
      <c r="P104">
        <v>5823.39</v>
      </c>
      <c r="Q104">
        <v>5835.59</v>
      </c>
      <c r="R104" s="149">
        <v>44253</v>
      </c>
      <c r="S104" s="150">
        <v>0.16978009259259261</v>
      </c>
      <c r="T104" t="s">
        <v>538</v>
      </c>
      <c r="U104" t="s">
        <v>539</v>
      </c>
      <c r="V104" t="s">
        <v>229</v>
      </c>
      <c r="W104" t="s">
        <v>230</v>
      </c>
    </row>
    <row r="105" spans="1:23">
      <c r="A105" t="s">
        <v>540</v>
      </c>
      <c r="C105" t="s">
        <v>221</v>
      </c>
      <c r="D105" t="s">
        <v>222</v>
      </c>
      <c r="E105" t="s">
        <v>223</v>
      </c>
      <c r="F105" t="s">
        <v>223</v>
      </c>
      <c r="G105" t="s">
        <v>224</v>
      </c>
      <c r="J105" t="s">
        <v>40</v>
      </c>
      <c r="K105" t="s">
        <v>16</v>
      </c>
      <c r="L105" t="s">
        <v>225</v>
      </c>
      <c r="M105" t="s">
        <v>226</v>
      </c>
      <c r="N105" t="s">
        <v>34</v>
      </c>
      <c r="O105">
        <v>9.1</v>
      </c>
      <c r="P105">
        <v>5835.59</v>
      </c>
      <c r="Q105">
        <v>5844.69</v>
      </c>
      <c r="R105" s="149">
        <v>44253</v>
      </c>
      <c r="S105" s="150">
        <v>0.17328703703703704</v>
      </c>
      <c r="T105" t="s">
        <v>541</v>
      </c>
      <c r="U105" t="s">
        <v>542</v>
      </c>
      <c r="V105" t="s">
        <v>229</v>
      </c>
      <c r="W105" t="s">
        <v>230</v>
      </c>
    </row>
    <row r="106" spans="1:23">
      <c r="A106" t="s">
        <v>543</v>
      </c>
      <c r="C106" t="s">
        <v>221</v>
      </c>
      <c r="D106" t="s">
        <v>235</v>
      </c>
      <c r="E106" t="s">
        <v>223</v>
      </c>
      <c r="F106" t="s">
        <v>223</v>
      </c>
      <c r="G106" t="s">
        <v>224</v>
      </c>
      <c r="H106" t="s">
        <v>513</v>
      </c>
      <c r="J106" t="s">
        <v>40</v>
      </c>
      <c r="K106" t="s">
        <v>16</v>
      </c>
      <c r="L106" t="s">
        <v>225</v>
      </c>
      <c r="M106" t="s">
        <v>226</v>
      </c>
      <c r="N106" t="s">
        <v>64</v>
      </c>
      <c r="O106">
        <v>-7.1</v>
      </c>
      <c r="P106">
        <v>5844.69</v>
      </c>
      <c r="Q106">
        <v>5837.59</v>
      </c>
      <c r="R106" s="149">
        <v>44253</v>
      </c>
      <c r="S106" s="150">
        <v>0.33694444444444444</v>
      </c>
      <c r="T106" t="s">
        <v>544</v>
      </c>
      <c r="U106" t="s">
        <v>545</v>
      </c>
      <c r="V106" t="s">
        <v>229</v>
      </c>
      <c r="W106" t="s">
        <v>230</v>
      </c>
    </row>
    <row r="107" spans="1:23">
      <c r="A107" t="s">
        <v>546</v>
      </c>
      <c r="C107" t="s">
        <v>221</v>
      </c>
      <c r="D107" t="s">
        <v>222</v>
      </c>
      <c r="E107" t="s">
        <v>223</v>
      </c>
      <c r="F107" t="s">
        <v>223</v>
      </c>
      <c r="G107" t="s">
        <v>224</v>
      </c>
      <c r="J107" t="s">
        <v>40</v>
      </c>
      <c r="K107" t="s">
        <v>16</v>
      </c>
      <c r="L107" t="s">
        <v>225</v>
      </c>
      <c r="M107" t="s">
        <v>226</v>
      </c>
      <c r="N107" t="s">
        <v>33</v>
      </c>
      <c r="O107">
        <v>31.6</v>
      </c>
      <c r="P107">
        <v>5837.59</v>
      </c>
      <c r="Q107">
        <v>5869.19</v>
      </c>
      <c r="R107" s="149">
        <v>44254</v>
      </c>
      <c r="S107" s="150">
        <v>0.16844907407407406</v>
      </c>
      <c r="T107" t="s">
        <v>547</v>
      </c>
      <c r="U107" t="s">
        <v>548</v>
      </c>
      <c r="V107" t="s">
        <v>229</v>
      </c>
      <c r="W107" t="s">
        <v>230</v>
      </c>
    </row>
    <row r="108" spans="1:23">
      <c r="A108" t="s">
        <v>549</v>
      </c>
      <c r="C108" t="s">
        <v>221</v>
      </c>
      <c r="D108" t="s">
        <v>222</v>
      </c>
      <c r="E108" t="s">
        <v>223</v>
      </c>
      <c r="F108" t="s">
        <v>223</v>
      </c>
      <c r="G108" t="s">
        <v>224</v>
      </c>
      <c r="J108" t="s">
        <v>40</v>
      </c>
      <c r="K108" t="s">
        <v>16</v>
      </c>
      <c r="L108" t="s">
        <v>225</v>
      </c>
      <c r="M108" t="s">
        <v>226</v>
      </c>
      <c r="N108" t="s">
        <v>34</v>
      </c>
      <c r="O108">
        <v>7.44</v>
      </c>
      <c r="P108">
        <v>5869.19</v>
      </c>
      <c r="Q108">
        <v>5876.63</v>
      </c>
      <c r="R108" s="149">
        <v>44254</v>
      </c>
      <c r="S108" s="150">
        <v>0.17045138888888889</v>
      </c>
      <c r="T108" t="s">
        <v>550</v>
      </c>
      <c r="U108" t="s">
        <v>551</v>
      </c>
      <c r="V108" t="s">
        <v>229</v>
      </c>
      <c r="W108" t="s">
        <v>230</v>
      </c>
    </row>
    <row r="109" spans="1:23">
      <c r="A109" t="s">
        <v>552</v>
      </c>
      <c r="C109" t="s">
        <v>221</v>
      </c>
      <c r="D109" t="s">
        <v>235</v>
      </c>
      <c r="E109" t="s">
        <v>223</v>
      </c>
      <c r="F109" t="s">
        <v>223</v>
      </c>
      <c r="G109" t="s">
        <v>224</v>
      </c>
      <c r="H109" t="s">
        <v>513</v>
      </c>
      <c r="J109" t="s">
        <v>40</v>
      </c>
      <c r="K109" t="s">
        <v>16</v>
      </c>
      <c r="L109" t="s">
        <v>225</v>
      </c>
      <c r="M109" t="s">
        <v>226</v>
      </c>
      <c r="N109" t="s">
        <v>64</v>
      </c>
      <c r="O109">
        <v>-16.37</v>
      </c>
      <c r="P109">
        <v>5876.63</v>
      </c>
      <c r="Q109">
        <v>5860.26</v>
      </c>
      <c r="R109" s="149">
        <v>44254</v>
      </c>
      <c r="S109" s="150">
        <v>0.3369328703703704</v>
      </c>
      <c r="T109" t="s">
        <v>553</v>
      </c>
      <c r="U109" t="s">
        <v>554</v>
      </c>
      <c r="V109" t="s">
        <v>229</v>
      </c>
      <c r="W109" t="s">
        <v>230</v>
      </c>
    </row>
    <row r="110" spans="1:23">
      <c r="A110" t="s">
        <v>555</v>
      </c>
      <c r="C110" t="s">
        <v>221</v>
      </c>
      <c r="D110" t="s">
        <v>222</v>
      </c>
      <c r="E110" t="s">
        <v>223</v>
      </c>
      <c r="F110" t="s">
        <v>223</v>
      </c>
      <c r="G110" t="s">
        <v>224</v>
      </c>
      <c r="J110" t="s">
        <v>40</v>
      </c>
      <c r="K110" t="s">
        <v>16</v>
      </c>
      <c r="L110" t="s">
        <v>225</v>
      </c>
      <c r="M110" t="s">
        <v>226</v>
      </c>
      <c r="N110" t="s">
        <v>33</v>
      </c>
      <c r="O110">
        <v>4.2</v>
      </c>
      <c r="P110">
        <v>5860.26</v>
      </c>
      <c r="Q110">
        <v>5864.46</v>
      </c>
      <c r="R110" s="149">
        <v>44255</v>
      </c>
      <c r="S110" s="150">
        <v>0.16923611111111111</v>
      </c>
      <c r="T110" t="s">
        <v>556</v>
      </c>
      <c r="U110" t="s">
        <v>557</v>
      </c>
      <c r="V110" t="s">
        <v>229</v>
      </c>
      <c r="W110" t="s">
        <v>230</v>
      </c>
    </row>
    <row r="111" spans="1:23">
      <c r="A111" t="s">
        <v>558</v>
      </c>
      <c r="C111" t="s">
        <v>221</v>
      </c>
      <c r="D111" t="s">
        <v>222</v>
      </c>
      <c r="E111" t="s">
        <v>223</v>
      </c>
      <c r="F111" t="s">
        <v>223</v>
      </c>
      <c r="G111" t="s">
        <v>224</v>
      </c>
      <c r="J111" t="s">
        <v>40</v>
      </c>
      <c r="K111" t="s">
        <v>16</v>
      </c>
      <c r="L111" t="s">
        <v>225</v>
      </c>
      <c r="M111" t="s">
        <v>226</v>
      </c>
      <c r="N111" t="s">
        <v>34</v>
      </c>
      <c r="O111">
        <v>1.4</v>
      </c>
      <c r="P111">
        <v>5864.46</v>
      </c>
      <c r="Q111">
        <v>5865.86</v>
      </c>
      <c r="R111" s="149">
        <v>44255</v>
      </c>
      <c r="S111" s="150">
        <v>0.17123842592592595</v>
      </c>
      <c r="T111" t="s">
        <v>559</v>
      </c>
      <c r="U111" t="s">
        <v>560</v>
      </c>
      <c r="V111" t="s">
        <v>229</v>
      </c>
      <c r="W111" t="s">
        <v>230</v>
      </c>
    </row>
    <row r="112" spans="1:23">
      <c r="A112" t="s">
        <v>561</v>
      </c>
      <c r="C112" t="s">
        <v>221</v>
      </c>
      <c r="D112" t="s">
        <v>235</v>
      </c>
      <c r="E112" t="s">
        <v>223</v>
      </c>
      <c r="F112" t="s">
        <v>223</v>
      </c>
      <c r="G112" t="s">
        <v>224</v>
      </c>
      <c r="H112" t="s">
        <v>513</v>
      </c>
      <c r="J112" t="s">
        <v>40</v>
      </c>
      <c r="K112" t="s">
        <v>16</v>
      </c>
      <c r="L112" t="s">
        <v>225</v>
      </c>
      <c r="M112" t="s">
        <v>226</v>
      </c>
      <c r="N112" t="s">
        <v>64</v>
      </c>
      <c r="O112">
        <v>-3.1</v>
      </c>
      <c r="P112">
        <v>5865.86</v>
      </c>
      <c r="Q112">
        <v>5862.76</v>
      </c>
      <c r="R112" s="149">
        <v>44255</v>
      </c>
      <c r="S112" s="150">
        <v>0.33694444444444444</v>
      </c>
      <c r="T112" t="s">
        <v>562</v>
      </c>
      <c r="U112" t="s">
        <v>563</v>
      </c>
      <c r="V112" t="s">
        <v>229</v>
      </c>
      <c r="W112" t="s">
        <v>230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L26" sqref="L26"/>
    </sheetView>
  </sheetViews>
  <sheetFormatPr defaultRowHeight="13.5"/>
  <cols>
    <col min="2" max="2" width="39.25" bestFit="1" customWidth="1"/>
    <col min="3" max="3" width="11.25" bestFit="1" customWidth="1"/>
    <col min="4" max="4" width="12.25" bestFit="1" customWidth="1"/>
  </cols>
  <sheetData>
    <row r="1" spans="1:4" s="27" customFormat="1" ht="23.25" customHeight="1">
      <c r="A1" s="138" t="s">
        <v>564</v>
      </c>
      <c r="B1" s="139"/>
      <c r="C1" s="139"/>
      <c r="D1" s="140"/>
    </row>
    <row r="2" spans="1:4" s="27" customFormat="1" ht="23.25" customHeight="1">
      <c r="A2" s="134" t="s">
        <v>192</v>
      </c>
      <c r="B2" s="135" t="s">
        <v>193</v>
      </c>
      <c r="C2" s="136" t="s">
        <v>194</v>
      </c>
      <c r="D2" s="137" t="s">
        <v>195</v>
      </c>
    </row>
    <row r="3" spans="1:4" s="27" customFormat="1" ht="23.25" customHeight="1">
      <c r="A3" s="141">
        <v>44228</v>
      </c>
      <c r="B3" s="142" t="s">
        <v>565</v>
      </c>
      <c r="C3" s="144">
        <v>9081</v>
      </c>
      <c r="D3" s="145"/>
    </row>
    <row r="4" spans="1:4" s="27" customFormat="1" ht="23.25" customHeight="1">
      <c r="A4" s="141"/>
      <c r="B4" s="142" t="s">
        <v>566</v>
      </c>
      <c r="C4" s="144">
        <v>15124.6</v>
      </c>
      <c r="D4" s="145"/>
    </row>
    <row r="5" spans="1:4" s="27" customFormat="1" ht="23.25" customHeight="1">
      <c r="A5" s="141"/>
      <c r="B5" s="142" t="s">
        <v>567</v>
      </c>
      <c r="C5" s="144">
        <v>16824.75</v>
      </c>
      <c r="D5" s="145"/>
    </row>
    <row r="6" spans="1:4" s="27" customFormat="1" ht="23.25" customHeight="1">
      <c r="A6" s="141"/>
      <c r="B6" s="142" t="s">
        <v>46</v>
      </c>
      <c r="C6" s="144">
        <v>28988.1</v>
      </c>
      <c r="D6" s="145"/>
    </row>
    <row r="7" spans="1:4" s="27" customFormat="1" ht="23.25" customHeight="1">
      <c r="A7" s="141"/>
      <c r="B7" s="142" t="s">
        <v>568</v>
      </c>
      <c r="C7" s="144">
        <v>20554.400000000001</v>
      </c>
      <c r="D7" s="145"/>
    </row>
    <row r="8" spans="1:4" s="27" customFormat="1" ht="23.25" customHeight="1">
      <c r="A8" s="141"/>
      <c r="B8" s="142" t="s">
        <v>569</v>
      </c>
      <c r="C8" s="144">
        <v>9407</v>
      </c>
      <c r="D8" s="145"/>
    </row>
    <row r="9" spans="1:4" s="27" customFormat="1" ht="23.25" customHeight="1">
      <c r="A9" s="141"/>
      <c r="B9" s="142" t="s">
        <v>570</v>
      </c>
      <c r="C9" s="144">
        <v>6058</v>
      </c>
      <c r="D9" s="145"/>
    </row>
    <row r="10" spans="1:4" s="27" customFormat="1" ht="23.25" customHeight="1">
      <c r="A10" s="141"/>
      <c r="B10" s="142" t="s">
        <v>571</v>
      </c>
      <c r="C10" s="144"/>
      <c r="D10" s="145"/>
    </row>
    <row r="11" spans="1:4" s="27" customFormat="1" ht="23.25" customHeight="1">
      <c r="A11" s="141"/>
      <c r="B11" s="142" t="s">
        <v>572</v>
      </c>
      <c r="C11" s="144">
        <v>5570</v>
      </c>
      <c r="D11" s="146"/>
    </row>
    <row r="12" spans="1:4" s="27" customFormat="1" ht="23.25" customHeight="1">
      <c r="A12" s="141"/>
      <c r="B12" s="143" t="s">
        <v>573</v>
      </c>
      <c r="C12" s="144"/>
      <c r="D12" s="145">
        <v>100</v>
      </c>
    </row>
    <row r="13" spans="1:4" s="27" customFormat="1" ht="23.25" customHeight="1">
      <c r="A13" s="141"/>
      <c r="B13" s="143" t="s">
        <v>574</v>
      </c>
      <c r="C13" s="144"/>
      <c r="D13" s="145">
        <v>400</v>
      </c>
    </row>
    <row r="14" spans="1:4" s="27" customFormat="1" ht="23.25" customHeight="1">
      <c r="A14" s="141"/>
      <c r="B14" s="143" t="s">
        <v>575</v>
      </c>
      <c r="C14" s="144"/>
      <c r="D14" s="145">
        <v>1.92</v>
      </c>
    </row>
    <row r="15" spans="1:4" s="27" customFormat="1" ht="23.25" customHeight="1">
      <c r="A15" s="141"/>
      <c r="B15" s="143" t="s">
        <v>576</v>
      </c>
      <c r="C15" s="144">
        <v>15.4</v>
      </c>
      <c r="D15" s="145"/>
    </row>
    <row r="16" spans="1:4" s="27" customFormat="1" ht="23.25" customHeight="1">
      <c r="A16" s="141"/>
      <c r="B16" s="143" t="s">
        <v>577</v>
      </c>
      <c r="C16" s="144">
        <f>SUM(C3:C15)</f>
        <v>111623.25</v>
      </c>
      <c r="D16" s="145">
        <f>SUM(D3:D15)</f>
        <v>501.92</v>
      </c>
    </row>
  </sheetData>
  <mergeCells count="1">
    <mergeCell ref="A1:C1"/>
  </mergeCells>
  <phoneticPr fontId="4" type="noConversion"/>
  <conditionalFormatting sqref="A2:D15">
    <cfRule type="expression" dxfId="1" priority="13" stopIfTrue="1">
      <formula>MOD(ROW(),2)=0</formula>
    </cfRule>
  </conditionalFormatting>
  <conditionalFormatting sqref="A16:D16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X20"/>
  <sheetViews>
    <sheetView topLeftCell="K1" workbookViewId="0">
      <selection activeCell="S30" sqref="S30"/>
    </sheetView>
  </sheetViews>
  <sheetFormatPr defaultRowHeight="13.5"/>
  <cols>
    <col min="1" max="1" width="26.125" hidden="1" customWidth="1"/>
    <col min="2" max="2" width="17.25" hidden="1" customWidth="1"/>
    <col min="3" max="3" width="23.875" hidden="1" customWidth="1"/>
    <col min="5" max="6" width="17.5" hidden="1" customWidth="1"/>
    <col min="7" max="10" width="0" hidden="1" customWidth="1"/>
    <col min="11" max="11" width="13" bestFit="1" customWidth="1"/>
    <col min="12" max="12" width="0" hidden="1" customWidth="1"/>
    <col min="13" max="13" width="14.625" bestFit="1" customWidth="1"/>
    <col min="14" max="14" width="15.125" bestFit="1" customWidth="1"/>
    <col min="15" max="15" width="11.875" style="153" bestFit="1" customWidth="1"/>
    <col min="17" max="17" width="13.875" style="19" bestFit="1" customWidth="1"/>
    <col min="18" max="18" width="21.625" bestFit="1" customWidth="1"/>
    <col min="19" max="19" width="11.875" bestFit="1" customWidth="1"/>
    <col min="20" max="21" width="21.625" hidden="1" customWidth="1"/>
    <col min="22" max="23" width="0" hidden="1" customWidth="1"/>
    <col min="24" max="24" width="61.625" bestFit="1" customWidth="1"/>
  </cols>
  <sheetData>
    <row r="1" spans="1:24" ht="37.5">
      <c r="A1" s="147" t="s">
        <v>199</v>
      </c>
      <c r="B1" s="147" t="s">
        <v>200</v>
      </c>
      <c r="C1" s="147" t="s">
        <v>201</v>
      </c>
      <c r="D1" s="147" t="s">
        <v>202</v>
      </c>
      <c r="E1" s="147" t="s">
        <v>203</v>
      </c>
      <c r="F1" s="147" t="s">
        <v>204</v>
      </c>
      <c r="G1" s="147" t="s">
        <v>205</v>
      </c>
      <c r="H1" s="147" t="s">
        <v>206</v>
      </c>
      <c r="I1" s="147" t="s">
        <v>207</v>
      </c>
      <c r="J1" s="147" t="s">
        <v>208</v>
      </c>
      <c r="K1" s="147" t="s">
        <v>26</v>
      </c>
      <c r="L1" s="147" t="s">
        <v>209</v>
      </c>
      <c r="M1" s="147" t="s">
        <v>210</v>
      </c>
      <c r="N1" s="147" t="s">
        <v>211</v>
      </c>
      <c r="O1" s="152" t="s">
        <v>212</v>
      </c>
      <c r="P1" s="147" t="s">
        <v>213</v>
      </c>
      <c r="Q1" s="151" t="s">
        <v>214</v>
      </c>
      <c r="R1" s="147" t="s">
        <v>215</v>
      </c>
      <c r="S1" s="147" t="s">
        <v>216</v>
      </c>
      <c r="T1" s="147"/>
      <c r="U1" s="147" t="s">
        <v>217</v>
      </c>
      <c r="V1" s="147" t="s">
        <v>218</v>
      </c>
      <c r="W1" s="147" t="s">
        <v>219</v>
      </c>
      <c r="X1" s="147" t="s">
        <v>112</v>
      </c>
    </row>
    <row r="2" spans="1:24">
      <c r="A2" t="s">
        <v>578</v>
      </c>
      <c r="C2" t="s">
        <v>579</v>
      </c>
      <c r="D2" t="s">
        <v>222</v>
      </c>
      <c r="E2" t="s">
        <v>223</v>
      </c>
      <c r="F2" t="s">
        <v>223</v>
      </c>
      <c r="G2" t="s">
        <v>224</v>
      </c>
      <c r="J2" t="s">
        <v>43</v>
      </c>
      <c r="K2" t="s">
        <v>19</v>
      </c>
      <c r="L2" t="s">
        <v>225</v>
      </c>
      <c r="M2" t="s">
        <v>226</v>
      </c>
      <c r="N2" t="s">
        <v>35</v>
      </c>
      <c r="O2" s="153">
        <v>1.2</v>
      </c>
      <c r="P2">
        <v>56039.519999999997</v>
      </c>
      <c r="Q2" s="19">
        <v>56040.72</v>
      </c>
      <c r="R2" t="s">
        <v>580</v>
      </c>
      <c r="S2" s="149">
        <v>44229</v>
      </c>
      <c r="T2" s="150">
        <v>7.0706018518518529E-2</v>
      </c>
      <c r="U2" t="s">
        <v>581</v>
      </c>
      <c r="V2" t="s">
        <v>229</v>
      </c>
      <c r="W2" t="s">
        <v>230</v>
      </c>
    </row>
    <row r="3" spans="1:24">
      <c r="A3" t="s">
        <v>582</v>
      </c>
      <c r="C3" t="s">
        <v>579</v>
      </c>
      <c r="D3" t="s">
        <v>222</v>
      </c>
      <c r="E3" t="s">
        <v>223</v>
      </c>
      <c r="F3" t="s">
        <v>223</v>
      </c>
      <c r="G3" t="s">
        <v>224</v>
      </c>
      <c r="J3" t="s">
        <v>43</v>
      </c>
      <c r="K3" t="s">
        <v>19</v>
      </c>
      <c r="L3" t="s">
        <v>225</v>
      </c>
      <c r="M3" t="s">
        <v>583</v>
      </c>
      <c r="N3" t="s">
        <v>29</v>
      </c>
      <c r="O3" s="153">
        <v>9081</v>
      </c>
      <c r="P3">
        <v>56040.72</v>
      </c>
      <c r="Q3" s="19">
        <v>65121.72</v>
      </c>
      <c r="R3" t="s">
        <v>584</v>
      </c>
      <c r="S3" s="149">
        <v>44229</v>
      </c>
      <c r="T3" s="150">
        <v>0.38484953703703706</v>
      </c>
      <c r="V3" t="s">
        <v>241</v>
      </c>
      <c r="W3" t="s">
        <v>382</v>
      </c>
      <c r="X3" t="s">
        <v>585</v>
      </c>
    </row>
    <row r="4" spans="1:24">
      <c r="A4" t="s">
        <v>586</v>
      </c>
      <c r="C4" t="s">
        <v>579</v>
      </c>
      <c r="D4" t="s">
        <v>222</v>
      </c>
      <c r="E4" t="s">
        <v>223</v>
      </c>
      <c r="F4" t="s">
        <v>223</v>
      </c>
      <c r="G4" t="s">
        <v>224</v>
      </c>
      <c r="J4" t="s">
        <v>43</v>
      </c>
      <c r="K4" t="s">
        <v>19</v>
      </c>
      <c r="L4" t="s">
        <v>225</v>
      </c>
      <c r="M4" t="s">
        <v>226</v>
      </c>
      <c r="N4" t="s">
        <v>35</v>
      </c>
      <c r="O4" s="153">
        <v>1.2</v>
      </c>
      <c r="P4">
        <v>65121.72</v>
      </c>
      <c r="Q4" s="19">
        <v>65122.92</v>
      </c>
      <c r="R4" t="s">
        <v>587</v>
      </c>
      <c r="S4" s="149">
        <v>44230</v>
      </c>
      <c r="T4" s="150">
        <v>7.059027777777778E-2</v>
      </c>
      <c r="U4" t="s">
        <v>588</v>
      </c>
      <c r="V4" t="s">
        <v>229</v>
      </c>
      <c r="W4" t="s">
        <v>230</v>
      </c>
    </row>
    <row r="5" spans="1:24">
      <c r="A5" t="s">
        <v>589</v>
      </c>
      <c r="C5" t="s">
        <v>579</v>
      </c>
      <c r="D5" t="s">
        <v>222</v>
      </c>
      <c r="E5" t="s">
        <v>223</v>
      </c>
      <c r="F5" t="s">
        <v>223</v>
      </c>
      <c r="G5" t="s">
        <v>224</v>
      </c>
      <c r="J5" t="s">
        <v>43</v>
      </c>
      <c r="K5" t="s">
        <v>19</v>
      </c>
      <c r="L5" t="s">
        <v>225</v>
      </c>
      <c r="M5" t="s">
        <v>226</v>
      </c>
      <c r="N5" t="s">
        <v>35</v>
      </c>
      <c r="O5" s="153">
        <v>3.6</v>
      </c>
      <c r="P5">
        <v>65122.92</v>
      </c>
      <c r="Q5" s="19">
        <v>65126.52</v>
      </c>
      <c r="R5" t="s">
        <v>590</v>
      </c>
      <c r="S5" s="149">
        <v>44232</v>
      </c>
      <c r="T5" s="150">
        <v>0.12106481481481481</v>
      </c>
      <c r="U5" t="s">
        <v>591</v>
      </c>
      <c r="V5" t="s">
        <v>229</v>
      </c>
      <c r="W5" t="s">
        <v>230</v>
      </c>
    </row>
    <row r="6" spans="1:24">
      <c r="A6" t="s">
        <v>592</v>
      </c>
      <c r="C6" t="s">
        <v>579</v>
      </c>
      <c r="D6" t="s">
        <v>222</v>
      </c>
      <c r="E6" t="s">
        <v>223</v>
      </c>
      <c r="F6" t="s">
        <v>223</v>
      </c>
      <c r="G6" t="s">
        <v>224</v>
      </c>
      <c r="J6" t="s">
        <v>43</v>
      </c>
      <c r="K6" t="s">
        <v>19</v>
      </c>
      <c r="L6" t="s">
        <v>225</v>
      </c>
      <c r="M6" t="s">
        <v>226</v>
      </c>
      <c r="N6" t="s">
        <v>35</v>
      </c>
      <c r="O6" s="153">
        <v>4.8</v>
      </c>
      <c r="P6">
        <v>65126.52</v>
      </c>
      <c r="Q6" s="19">
        <v>65131.32</v>
      </c>
      <c r="R6" t="s">
        <v>593</v>
      </c>
      <c r="S6" s="149">
        <v>44233</v>
      </c>
      <c r="T6" s="150">
        <v>0.11958333333333333</v>
      </c>
      <c r="U6" t="s">
        <v>594</v>
      </c>
      <c r="V6" t="s">
        <v>229</v>
      </c>
      <c r="W6" t="s">
        <v>230</v>
      </c>
    </row>
    <row r="7" spans="1:24">
      <c r="A7" t="s">
        <v>595</v>
      </c>
      <c r="C7" t="s">
        <v>579</v>
      </c>
      <c r="D7" t="s">
        <v>222</v>
      </c>
      <c r="E7" t="s">
        <v>223</v>
      </c>
      <c r="F7" t="s">
        <v>223</v>
      </c>
      <c r="G7" t="s">
        <v>224</v>
      </c>
      <c r="J7" t="s">
        <v>43</v>
      </c>
      <c r="K7" t="s">
        <v>19</v>
      </c>
      <c r="L7" t="s">
        <v>225</v>
      </c>
      <c r="M7" t="s">
        <v>226</v>
      </c>
      <c r="N7" t="s">
        <v>35</v>
      </c>
      <c r="O7" s="153">
        <v>2.4</v>
      </c>
      <c r="P7">
        <v>65131.32</v>
      </c>
      <c r="Q7" s="19">
        <v>65133.72</v>
      </c>
      <c r="R7" t="s">
        <v>596</v>
      </c>
      <c r="S7" s="149">
        <v>44234</v>
      </c>
      <c r="T7" s="150">
        <v>0.11711805555555554</v>
      </c>
      <c r="U7" t="s">
        <v>597</v>
      </c>
      <c r="V7" t="s">
        <v>229</v>
      </c>
      <c r="W7" t="s">
        <v>230</v>
      </c>
    </row>
    <row r="8" spans="1:24">
      <c r="A8" t="s">
        <v>598</v>
      </c>
      <c r="C8" t="s">
        <v>579</v>
      </c>
      <c r="D8" t="s">
        <v>222</v>
      </c>
      <c r="E8" t="s">
        <v>223</v>
      </c>
      <c r="F8" t="s">
        <v>223</v>
      </c>
      <c r="G8" t="s">
        <v>224</v>
      </c>
      <c r="J8" t="s">
        <v>43</v>
      </c>
      <c r="K8" t="s">
        <v>19</v>
      </c>
      <c r="L8" t="s">
        <v>225</v>
      </c>
      <c r="M8" t="s">
        <v>226</v>
      </c>
      <c r="N8" t="s">
        <v>35</v>
      </c>
      <c r="O8" s="153">
        <v>2.2000000000000002</v>
      </c>
      <c r="P8">
        <v>65133.72</v>
      </c>
      <c r="Q8" s="19">
        <v>65135.92</v>
      </c>
      <c r="R8" t="s">
        <v>599</v>
      </c>
      <c r="S8" s="149">
        <v>44235</v>
      </c>
      <c r="T8" s="150">
        <v>0.1130324074074074</v>
      </c>
      <c r="U8" t="s">
        <v>600</v>
      </c>
      <c r="V8" t="s">
        <v>229</v>
      </c>
      <c r="W8" t="s">
        <v>230</v>
      </c>
    </row>
    <row r="9" spans="1:24">
      <c r="A9" t="s">
        <v>601</v>
      </c>
      <c r="C9" t="s">
        <v>579</v>
      </c>
      <c r="D9" t="s">
        <v>235</v>
      </c>
      <c r="E9" t="s">
        <v>223</v>
      </c>
      <c r="F9" t="s">
        <v>223</v>
      </c>
      <c r="G9" t="s">
        <v>224</v>
      </c>
      <c r="J9" t="s">
        <v>43</v>
      </c>
      <c r="K9" t="s">
        <v>19</v>
      </c>
      <c r="L9" t="s">
        <v>225</v>
      </c>
      <c r="M9" t="s">
        <v>226</v>
      </c>
      <c r="N9" t="s">
        <v>575</v>
      </c>
      <c r="O9" s="153">
        <v>-1.92</v>
      </c>
      <c r="P9">
        <v>65135.92</v>
      </c>
      <c r="Q9" s="19">
        <v>65134</v>
      </c>
      <c r="R9" t="s">
        <v>602</v>
      </c>
      <c r="S9" s="149">
        <v>44235</v>
      </c>
      <c r="T9" s="150">
        <v>0.56813657407407414</v>
      </c>
      <c r="V9" t="s">
        <v>241</v>
      </c>
      <c r="W9" t="s">
        <v>382</v>
      </c>
      <c r="X9" t="s">
        <v>603</v>
      </c>
    </row>
    <row r="10" spans="1:24">
      <c r="A10" t="s">
        <v>604</v>
      </c>
      <c r="B10" t="s">
        <v>605</v>
      </c>
      <c r="C10" t="s">
        <v>579</v>
      </c>
      <c r="D10" t="s">
        <v>235</v>
      </c>
      <c r="E10" t="s">
        <v>223</v>
      </c>
      <c r="F10" t="s">
        <v>223</v>
      </c>
      <c r="G10" t="s">
        <v>224</v>
      </c>
      <c r="J10" t="s">
        <v>43</v>
      </c>
      <c r="K10" t="s">
        <v>19</v>
      </c>
      <c r="L10" t="s">
        <v>225</v>
      </c>
      <c r="M10" t="s">
        <v>328</v>
      </c>
      <c r="N10" t="s">
        <v>86</v>
      </c>
      <c r="O10" s="153">
        <v>-50</v>
      </c>
      <c r="P10">
        <v>65134</v>
      </c>
      <c r="Q10" s="19">
        <v>65084</v>
      </c>
      <c r="R10" t="s">
        <v>606</v>
      </c>
      <c r="S10" s="149">
        <v>44235</v>
      </c>
      <c r="T10" s="150">
        <v>0.61371527777777779</v>
      </c>
      <c r="V10" t="s">
        <v>241</v>
      </c>
      <c r="W10" t="s">
        <v>382</v>
      </c>
      <c r="X10" t="s">
        <v>607</v>
      </c>
    </row>
    <row r="11" spans="1:24">
      <c r="A11" t="s">
        <v>608</v>
      </c>
      <c r="B11" t="s">
        <v>609</v>
      </c>
      <c r="C11" t="s">
        <v>579</v>
      </c>
      <c r="D11" t="s">
        <v>235</v>
      </c>
      <c r="E11" t="s">
        <v>223</v>
      </c>
      <c r="F11" t="s">
        <v>223</v>
      </c>
      <c r="G11" t="s">
        <v>224</v>
      </c>
      <c r="J11" t="s">
        <v>43</v>
      </c>
      <c r="K11" t="s">
        <v>19</v>
      </c>
      <c r="L11" t="s">
        <v>225</v>
      </c>
      <c r="M11" t="s">
        <v>328</v>
      </c>
      <c r="N11" t="s">
        <v>86</v>
      </c>
      <c r="O11" s="153">
        <v>-50</v>
      </c>
      <c r="P11">
        <v>65084</v>
      </c>
      <c r="Q11" s="19">
        <v>65034</v>
      </c>
      <c r="R11" t="s">
        <v>610</v>
      </c>
      <c r="S11" s="149">
        <v>44235</v>
      </c>
      <c r="T11" s="150">
        <v>0.61372685185185183</v>
      </c>
      <c r="V11" t="s">
        <v>241</v>
      </c>
      <c r="W11" t="s">
        <v>382</v>
      </c>
      <c r="X11" t="s">
        <v>607</v>
      </c>
    </row>
    <row r="12" spans="1:24">
      <c r="A12" t="s">
        <v>611</v>
      </c>
      <c r="C12" t="s">
        <v>579</v>
      </c>
      <c r="D12" t="s">
        <v>235</v>
      </c>
      <c r="E12" t="s">
        <v>223</v>
      </c>
      <c r="F12" t="s">
        <v>223</v>
      </c>
      <c r="G12" t="s">
        <v>224</v>
      </c>
      <c r="J12" t="s">
        <v>43</v>
      </c>
      <c r="K12" t="s">
        <v>19</v>
      </c>
      <c r="L12" t="s">
        <v>225</v>
      </c>
      <c r="M12" t="s">
        <v>612</v>
      </c>
      <c r="N12" t="s">
        <v>57</v>
      </c>
      <c r="O12" s="153">
        <v>-400</v>
      </c>
      <c r="P12">
        <v>65034</v>
      </c>
      <c r="Q12" s="19">
        <v>64634</v>
      </c>
      <c r="R12" t="s">
        <v>613</v>
      </c>
      <c r="S12" s="149">
        <v>44235</v>
      </c>
      <c r="T12" s="150">
        <v>0.61378472222222225</v>
      </c>
      <c r="V12" t="s">
        <v>241</v>
      </c>
      <c r="W12" t="s">
        <v>382</v>
      </c>
      <c r="X12" t="s">
        <v>614</v>
      </c>
    </row>
    <row r="13" spans="1:24">
      <c r="A13" t="s">
        <v>615</v>
      </c>
      <c r="C13" t="s">
        <v>579</v>
      </c>
      <c r="D13" t="s">
        <v>222</v>
      </c>
      <c r="E13" t="s">
        <v>223</v>
      </c>
      <c r="F13" t="s">
        <v>223</v>
      </c>
      <c r="G13" t="s">
        <v>224</v>
      </c>
      <c r="J13" t="s">
        <v>43</v>
      </c>
      <c r="K13" t="s">
        <v>19</v>
      </c>
      <c r="L13" t="s">
        <v>225</v>
      </c>
      <c r="M13" t="s">
        <v>583</v>
      </c>
      <c r="N13" t="s">
        <v>30</v>
      </c>
      <c r="O13" s="153">
        <v>15124.6</v>
      </c>
      <c r="P13">
        <v>64634</v>
      </c>
      <c r="Q13" s="19">
        <v>79758.600000000006</v>
      </c>
      <c r="R13" t="s">
        <v>616</v>
      </c>
      <c r="S13" s="149">
        <v>44252</v>
      </c>
      <c r="T13" s="150">
        <v>0.59462962962962962</v>
      </c>
      <c r="V13" t="s">
        <v>241</v>
      </c>
      <c r="W13" t="s">
        <v>382</v>
      </c>
      <c r="X13" t="s">
        <v>617</v>
      </c>
    </row>
    <row r="14" spans="1:24">
      <c r="A14" t="s">
        <v>618</v>
      </c>
      <c r="C14" t="s">
        <v>579</v>
      </c>
      <c r="D14" t="s">
        <v>222</v>
      </c>
      <c r="E14" t="s">
        <v>223</v>
      </c>
      <c r="F14" t="s">
        <v>223</v>
      </c>
      <c r="G14" t="s">
        <v>224</v>
      </c>
      <c r="J14" t="s">
        <v>43</v>
      </c>
      <c r="K14" t="s">
        <v>19</v>
      </c>
      <c r="L14" t="s">
        <v>225</v>
      </c>
      <c r="M14" t="s">
        <v>583</v>
      </c>
      <c r="N14" t="s">
        <v>29</v>
      </c>
      <c r="O14" s="153">
        <v>16824.75</v>
      </c>
      <c r="P14">
        <v>79758.600000000006</v>
      </c>
      <c r="Q14" s="19">
        <v>96583.35</v>
      </c>
      <c r="R14" t="s">
        <v>619</v>
      </c>
      <c r="S14" s="149">
        <v>44252</v>
      </c>
      <c r="T14" s="150">
        <v>0.59464120370370377</v>
      </c>
      <c r="V14" t="s">
        <v>241</v>
      </c>
      <c r="W14" t="s">
        <v>382</v>
      </c>
      <c r="X14" t="s">
        <v>620</v>
      </c>
    </row>
    <row r="15" spans="1:24">
      <c r="A15" t="s">
        <v>621</v>
      </c>
      <c r="C15" t="s">
        <v>579</v>
      </c>
      <c r="D15" t="s">
        <v>222</v>
      </c>
      <c r="E15" t="s">
        <v>223</v>
      </c>
      <c r="F15" t="s">
        <v>223</v>
      </c>
      <c r="G15" t="s">
        <v>224</v>
      </c>
      <c r="J15" t="s">
        <v>43</v>
      </c>
      <c r="K15" t="s">
        <v>19</v>
      </c>
      <c r="L15" t="s">
        <v>225</v>
      </c>
      <c r="M15" t="s">
        <v>583</v>
      </c>
      <c r="N15" t="s">
        <v>30</v>
      </c>
      <c r="O15" s="153">
        <v>28988.1</v>
      </c>
      <c r="P15">
        <v>96583.35</v>
      </c>
      <c r="Q15" s="19">
        <v>125571.45</v>
      </c>
      <c r="R15" t="s">
        <v>619</v>
      </c>
      <c r="S15" s="149">
        <v>44252</v>
      </c>
      <c r="T15" s="150">
        <v>0.59464120370370377</v>
      </c>
      <c r="V15" t="s">
        <v>241</v>
      </c>
      <c r="W15" t="s">
        <v>382</v>
      </c>
      <c r="X15" t="s">
        <v>622</v>
      </c>
    </row>
    <row r="16" spans="1:24">
      <c r="A16" t="s">
        <v>623</v>
      </c>
      <c r="C16" t="s">
        <v>579</v>
      </c>
      <c r="D16" t="s">
        <v>222</v>
      </c>
      <c r="E16" t="s">
        <v>223</v>
      </c>
      <c r="F16" t="s">
        <v>223</v>
      </c>
      <c r="G16" t="s">
        <v>224</v>
      </c>
      <c r="J16" t="s">
        <v>43</v>
      </c>
      <c r="K16" t="s">
        <v>19</v>
      </c>
      <c r="L16" t="s">
        <v>225</v>
      </c>
      <c r="M16" t="s">
        <v>612</v>
      </c>
      <c r="N16" t="s">
        <v>28</v>
      </c>
      <c r="O16" s="153">
        <v>20554.400000000001</v>
      </c>
      <c r="P16">
        <v>125571.45</v>
      </c>
      <c r="Q16" s="19">
        <v>146125.85</v>
      </c>
      <c r="R16" t="s">
        <v>619</v>
      </c>
      <c r="S16" s="149">
        <v>44252</v>
      </c>
      <c r="T16" s="150">
        <v>0.59464120370370377</v>
      </c>
      <c r="V16" t="s">
        <v>241</v>
      </c>
      <c r="W16" t="s">
        <v>382</v>
      </c>
      <c r="X16" t="s">
        <v>624</v>
      </c>
    </row>
    <row r="17" spans="1:24">
      <c r="A17" t="s">
        <v>625</v>
      </c>
      <c r="C17" t="s">
        <v>579</v>
      </c>
      <c r="D17" t="s">
        <v>222</v>
      </c>
      <c r="E17" t="s">
        <v>223</v>
      </c>
      <c r="F17" t="s">
        <v>223</v>
      </c>
      <c r="G17" t="s">
        <v>224</v>
      </c>
      <c r="J17" t="s">
        <v>43</v>
      </c>
      <c r="K17" t="s">
        <v>19</v>
      </c>
      <c r="L17" t="s">
        <v>225</v>
      </c>
      <c r="M17" t="s">
        <v>583</v>
      </c>
      <c r="N17" t="s">
        <v>29</v>
      </c>
      <c r="O17" s="153">
        <v>9407</v>
      </c>
      <c r="P17">
        <v>146125.85</v>
      </c>
      <c r="Q17" s="19">
        <v>155532.85</v>
      </c>
      <c r="R17" t="s">
        <v>619</v>
      </c>
      <c r="S17" s="149">
        <v>44252</v>
      </c>
      <c r="T17" s="150">
        <v>0.59464120370370377</v>
      </c>
      <c r="V17" t="s">
        <v>241</v>
      </c>
      <c r="W17" t="s">
        <v>382</v>
      </c>
      <c r="X17" t="s">
        <v>626</v>
      </c>
    </row>
    <row r="18" spans="1:24">
      <c r="A18" t="s">
        <v>627</v>
      </c>
      <c r="C18" t="s">
        <v>579</v>
      </c>
      <c r="D18" t="s">
        <v>222</v>
      </c>
      <c r="E18" t="s">
        <v>223</v>
      </c>
      <c r="F18" t="s">
        <v>223</v>
      </c>
      <c r="G18" t="s">
        <v>224</v>
      </c>
      <c r="J18" t="s">
        <v>43</v>
      </c>
      <c r="K18" t="s">
        <v>19</v>
      </c>
      <c r="L18" t="s">
        <v>225</v>
      </c>
      <c r="M18" t="s">
        <v>583</v>
      </c>
      <c r="N18" t="s">
        <v>29</v>
      </c>
      <c r="O18" s="153">
        <v>6058</v>
      </c>
      <c r="P18">
        <v>155532.85</v>
      </c>
      <c r="Q18" s="19">
        <v>161590.85</v>
      </c>
      <c r="R18" t="s">
        <v>619</v>
      </c>
      <c r="S18" s="149">
        <v>44252</v>
      </c>
      <c r="T18" s="150">
        <v>0.59464120370370377</v>
      </c>
      <c r="V18" t="s">
        <v>241</v>
      </c>
      <c r="W18" t="s">
        <v>382</v>
      </c>
      <c r="X18" t="s">
        <v>628</v>
      </c>
    </row>
    <row r="19" spans="1:24">
      <c r="A19" t="s">
        <v>629</v>
      </c>
      <c r="C19" t="s">
        <v>579</v>
      </c>
      <c r="D19" t="s">
        <v>235</v>
      </c>
      <c r="E19" t="s">
        <v>223</v>
      </c>
      <c r="F19" t="s">
        <v>223</v>
      </c>
      <c r="G19" t="s">
        <v>224</v>
      </c>
      <c r="J19" t="s">
        <v>43</v>
      </c>
      <c r="K19" t="s">
        <v>19</v>
      </c>
      <c r="L19" t="s">
        <v>225</v>
      </c>
      <c r="M19" t="s">
        <v>571</v>
      </c>
      <c r="N19" t="s">
        <v>571</v>
      </c>
      <c r="O19" s="153">
        <v>-145043.85</v>
      </c>
      <c r="P19">
        <v>161590.85</v>
      </c>
      <c r="Q19" s="19">
        <v>16547</v>
      </c>
      <c r="R19" t="s">
        <v>630</v>
      </c>
      <c r="S19" s="149">
        <v>44253</v>
      </c>
      <c r="T19" s="150">
        <v>0.36921296296296297</v>
      </c>
      <c r="V19" t="s">
        <v>241</v>
      </c>
      <c r="W19" t="s">
        <v>382</v>
      </c>
      <c r="X19" t="s">
        <v>631</v>
      </c>
    </row>
    <row r="20" spans="1:24">
      <c r="A20" t="s">
        <v>632</v>
      </c>
      <c r="C20" t="s">
        <v>579</v>
      </c>
      <c r="D20" t="s">
        <v>222</v>
      </c>
      <c r="E20" t="s">
        <v>223</v>
      </c>
      <c r="F20" t="s">
        <v>223</v>
      </c>
      <c r="G20" t="s">
        <v>224</v>
      </c>
      <c r="J20" t="s">
        <v>43</v>
      </c>
      <c r="K20" t="s">
        <v>19</v>
      </c>
      <c r="L20" t="s">
        <v>225</v>
      </c>
      <c r="M20" t="s">
        <v>583</v>
      </c>
      <c r="N20" t="s">
        <v>29</v>
      </c>
      <c r="O20" s="153">
        <v>5570</v>
      </c>
      <c r="P20">
        <v>16547</v>
      </c>
      <c r="Q20" s="19">
        <v>22117</v>
      </c>
      <c r="R20" t="s">
        <v>633</v>
      </c>
      <c r="S20" s="149">
        <v>44254</v>
      </c>
      <c r="T20" s="150">
        <v>0.65413194444444445</v>
      </c>
      <c r="V20" t="s">
        <v>241</v>
      </c>
      <c r="W20" t="s">
        <v>382</v>
      </c>
      <c r="X20" t="s">
        <v>634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H5"/>
  <sheetViews>
    <sheetView tabSelected="1" workbookViewId="0">
      <selection activeCell="G30" sqref="G30"/>
    </sheetView>
  </sheetViews>
  <sheetFormatPr defaultColWidth="9" defaultRowHeight="13.5"/>
  <cols>
    <col min="1" max="1" width="22.5" style="8" bestFit="1" customWidth="1"/>
    <col min="2" max="2" width="16.75" style="8" customWidth="1"/>
    <col min="3" max="3" width="15" style="9" customWidth="1"/>
    <col min="4" max="4" width="22.625" style="9" bestFit="1" customWidth="1"/>
    <col min="5" max="8" width="15" style="9" customWidth="1"/>
    <col min="9" max="10" width="9" style="8"/>
    <col min="11" max="11" width="12.75" style="8" bestFit="1" customWidth="1"/>
    <col min="12" max="16384" width="9" style="8"/>
  </cols>
  <sheetData>
    <row r="2" spans="1:8" s="5" customFormat="1" ht="29.25" customHeight="1">
      <c r="A2" s="1"/>
      <c r="B2" s="1" t="s">
        <v>636</v>
      </c>
      <c r="C2" s="6" t="s">
        <v>24</v>
      </c>
      <c r="D2" s="6" t="s">
        <v>637</v>
      </c>
      <c r="E2" s="154"/>
      <c r="F2" s="154"/>
      <c r="G2" s="154"/>
      <c r="H2" s="154"/>
    </row>
    <row r="3" spans="1:8" s="5" customFormat="1" ht="29.25" customHeight="1">
      <c r="A3" s="1" t="s">
        <v>639</v>
      </c>
      <c r="B3" s="84">
        <v>185.52</v>
      </c>
      <c r="C3" s="84">
        <v>175.02</v>
      </c>
      <c r="D3" s="6"/>
      <c r="E3" s="154"/>
      <c r="F3" s="154"/>
      <c r="G3" s="154"/>
      <c r="H3" s="154"/>
    </row>
    <row r="4" spans="1:8" s="5" customFormat="1" ht="29.25" customHeight="1">
      <c r="A4" s="1" t="s">
        <v>635</v>
      </c>
      <c r="B4" s="58">
        <v>3</v>
      </c>
      <c r="C4" s="84">
        <v>2.8299999999999841</v>
      </c>
      <c r="D4" s="6" t="s">
        <v>638</v>
      </c>
      <c r="E4" s="154"/>
      <c r="F4" s="154"/>
      <c r="G4" s="154"/>
      <c r="H4" s="154"/>
    </row>
    <row r="5" spans="1:8" s="5" customFormat="1" ht="29.25" customHeight="1">
      <c r="A5" s="1" t="s">
        <v>98</v>
      </c>
      <c r="B5" s="58">
        <f>SUM(B3:B4)</f>
        <v>188.52</v>
      </c>
      <c r="C5" s="58">
        <f>SUM(C3:C4)</f>
        <v>177.85</v>
      </c>
      <c r="D5" s="6"/>
      <c r="E5" s="154"/>
      <c r="F5" s="154"/>
      <c r="G5" s="154"/>
      <c r="H5" s="15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selection activeCell="L17" sqref="L17"/>
    </sheetView>
  </sheetViews>
  <sheetFormatPr defaultRowHeight="13.5"/>
  <cols>
    <col min="1" max="1" width="20.875" customWidth="1"/>
    <col min="2" max="3" width="13.875" style="19" bestFit="1" customWidth="1"/>
    <col min="4" max="14" width="9.25" bestFit="1" customWidth="1"/>
    <col min="15" max="15" width="14" bestFit="1" customWidth="1"/>
    <col min="16" max="16" width="27.625" bestFit="1" customWidth="1"/>
  </cols>
  <sheetData>
    <row r="1" spans="1:16" ht="54">
      <c r="A1" s="10" t="s">
        <v>26</v>
      </c>
      <c r="B1" s="17" t="s">
        <v>21</v>
      </c>
      <c r="C1" s="17" t="s">
        <v>27</v>
      </c>
      <c r="D1" s="10" t="s">
        <v>29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35</v>
      </c>
      <c r="K1" s="10" t="s">
        <v>36</v>
      </c>
      <c r="L1" s="10" t="s">
        <v>37</v>
      </c>
      <c r="M1" s="10" t="s">
        <v>38</v>
      </c>
      <c r="N1" s="10" t="s">
        <v>39</v>
      </c>
      <c r="O1" s="11" t="s">
        <v>13</v>
      </c>
      <c r="P1" s="12" t="s">
        <v>14</v>
      </c>
    </row>
    <row r="2" spans="1:16" ht="16.5">
      <c r="A2" s="13" t="s">
        <v>16</v>
      </c>
      <c r="B2" s="18" t="s">
        <v>40</v>
      </c>
      <c r="C2" s="18">
        <v>25</v>
      </c>
      <c r="D2" s="13"/>
      <c r="E2" s="13"/>
      <c r="F2" s="13"/>
      <c r="G2" s="13"/>
      <c r="H2" s="13">
        <v>279.11</v>
      </c>
      <c r="I2" s="13">
        <v>66.06</v>
      </c>
      <c r="J2" s="13"/>
      <c r="K2" s="13"/>
      <c r="L2" s="13"/>
      <c r="M2" s="13"/>
      <c r="N2" s="13"/>
      <c r="O2" s="14">
        <v>370.17</v>
      </c>
      <c r="P2" s="15" t="s">
        <v>15</v>
      </c>
    </row>
    <row r="3" spans="1:16" ht="16.5">
      <c r="A3" s="13" t="s">
        <v>17</v>
      </c>
      <c r="B3" s="18" t="s">
        <v>41</v>
      </c>
      <c r="C3" s="18"/>
      <c r="D3" s="13"/>
      <c r="E3" s="13"/>
      <c r="F3" s="13">
        <v>4.1399999999999997</v>
      </c>
      <c r="G3" s="13">
        <v>-0.34</v>
      </c>
      <c r="H3" s="13">
        <v>110.72</v>
      </c>
      <c r="I3" s="13">
        <v>3</v>
      </c>
      <c r="J3" s="13">
        <v>30203.49</v>
      </c>
      <c r="K3" s="13">
        <v>3939.74</v>
      </c>
      <c r="L3" s="13"/>
      <c r="M3" s="13"/>
      <c r="N3" s="13"/>
      <c r="O3" s="14">
        <v>34260.75</v>
      </c>
      <c r="P3" s="15" t="s">
        <v>15</v>
      </c>
    </row>
    <row r="4" spans="1:16" ht="16.5">
      <c r="A4" s="13" t="s">
        <v>18</v>
      </c>
      <c r="B4" s="18" t="s">
        <v>42</v>
      </c>
      <c r="C4" s="18">
        <v>90</v>
      </c>
      <c r="D4" s="13"/>
      <c r="E4" s="13"/>
      <c r="F4" s="13">
        <v>2.59</v>
      </c>
      <c r="G4" s="13">
        <v>-0.34</v>
      </c>
      <c r="H4" s="13">
        <v>140.49</v>
      </c>
      <c r="I4" s="13">
        <v>22.71</v>
      </c>
      <c r="J4" s="13">
        <v>92366.81</v>
      </c>
      <c r="K4" s="13">
        <v>3957.35</v>
      </c>
      <c r="L4" s="13"/>
      <c r="M4" s="13"/>
      <c r="N4" s="13"/>
      <c r="O4" s="14">
        <v>96579.61</v>
      </c>
      <c r="P4" s="15" t="s">
        <v>15</v>
      </c>
    </row>
    <row r="5" spans="1:16" ht="16.5">
      <c r="A5" s="13" t="s">
        <v>19</v>
      </c>
      <c r="B5" s="18" t="s">
        <v>43</v>
      </c>
      <c r="C5" s="18"/>
      <c r="D5" s="13">
        <v>68750.39</v>
      </c>
      <c r="E5" s="13">
        <v>18870.400000000001</v>
      </c>
      <c r="F5" s="13"/>
      <c r="G5" s="13"/>
      <c r="H5" s="13"/>
      <c r="I5" s="13"/>
      <c r="J5" s="13">
        <v>74.2</v>
      </c>
      <c r="K5" s="13"/>
      <c r="L5" s="13"/>
      <c r="M5" s="13"/>
      <c r="N5" s="13">
        <v>9780</v>
      </c>
      <c r="O5" s="14">
        <v>97474.99</v>
      </c>
      <c r="P5" s="15" t="s">
        <v>15</v>
      </c>
    </row>
    <row r="6" spans="1:16" ht="16.5">
      <c r="A6" s="13" t="s">
        <v>20</v>
      </c>
      <c r="B6" s="18" t="s">
        <v>44</v>
      </c>
      <c r="C6" s="18"/>
      <c r="D6" s="13"/>
      <c r="E6" s="13"/>
      <c r="F6" s="13">
        <v>9.8000000000000007</v>
      </c>
      <c r="G6" s="13"/>
      <c r="H6" s="13">
        <v>260.18</v>
      </c>
      <c r="I6" s="13">
        <v>23.62</v>
      </c>
      <c r="J6" s="13">
        <v>204765.57</v>
      </c>
      <c r="K6" s="13">
        <v>755.96</v>
      </c>
      <c r="L6" s="13">
        <v>58.92</v>
      </c>
      <c r="M6" s="13">
        <v>193.66</v>
      </c>
      <c r="N6" s="13"/>
      <c r="O6" s="14">
        <v>206067.71</v>
      </c>
      <c r="P6" s="15" t="s">
        <v>15</v>
      </c>
    </row>
    <row r="7" spans="1:16">
      <c r="O7" s="16">
        <f>SUM(O2:O6)</f>
        <v>434753.23</v>
      </c>
    </row>
    <row r="11" spans="1:16" ht="27" customHeight="1">
      <c r="A11" s="20"/>
      <c r="B11" s="20" t="s">
        <v>45</v>
      </c>
      <c r="C11" s="21" t="s">
        <v>51</v>
      </c>
    </row>
    <row r="12" spans="1:16" ht="27" customHeight="1">
      <c r="A12" s="20" t="s">
        <v>52</v>
      </c>
      <c r="B12" s="21">
        <f>336908.07+O5-J5-E5</f>
        <v>415438.45999999996</v>
      </c>
      <c r="C12" s="21">
        <f>ROUND(B12/1.06,2)</f>
        <v>391923.08</v>
      </c>
    </row>
    <row r="13" spans="1:16" ht="27" customHeight="1">
      <c r="A13" s="20" t="s">
        <v>49</v>
      </c>
      <c r="B13" s="21">
        <v>18870.400000000001</v>
      </c>
      <c r="C13" s="21">
        <f t="shared" ref="C13:C16" si="0">ROUND(B13/1.06,2)</f>
        <v>17802.259999999998</v>
      </c>
    </row>
    <row r="14" spans="1:16" ht="27" customHeight="1">
      <c r="A14" s="20" t="s">
        <v>48</v>
      </c>
      <c r="B14" s="21">
        <v>74.2</v>
      </c>
      <c r="C14" s="21">
        <f t="shared" si="0"/>
        <v>70</v>
      </c>
    </row>
    <row r="15" spans="1:16" ht="27" customHeight="1">
      <c r="A15" s="20" t="s">
        <v>47</v>
      </c>
      <c r="B15" s="21">
        <f>H2+I2</f>
        <v>345.17</v>
      </c>
      <c r="C15" s="21">
        <f t="shared" si="0"/>
        <v>325.63</v>
      </c>
    </row>
    <row r="16" spans="1:16" ht="27" customHeight="1">
      <c r="A16" s="20" t="s">
        <v>27</v>
      </c>
      <c r="B16" s="21">
        <f>C2</f>
        <v>25</v>
      </c>
      <c r="C16" s="21">
        <f t="shared" si="0"/>
        <v>23.58</v>
      </c>
    </row>
    <row r="17" spans="1:3" ht="27" customHeight="1">
      <c r="A17" s="20" t="s">
        <v>50</v>
      </c>
      <c r="B17" s="21">
        <f>SUM(B12:B16)</f>
        <v>434753.23</v>
      </c>
      <c r="C17" s="21">
        <f>SUM(C12:C16)</f>
        <v>410144.55000000005</v>
      </c>
    </row>
  </sheetData>
  <phoneticPr fontId="1" type="noConversion"/>
  <conditionalFormatting sqref="B1:B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5"/>
  <sheetViews>
    <sheetView workbookViewId="0">
      <selection activeCell="K23" sqref="K23"/>
    </sheetView>
  </sheetViews>
  <sheetFormatPr defaultRowHeight="13.5"/>
  <cols>
    <col min="1" max="1" width="19.5" bestFit="1" customWidth="1"/>
    <col min="2" max="3" width="13.875" style="19" bestFit="1" customWidth="1"/>
    <col min="4" max="6" width="9.25" bestFit="1" customWidth="1"/>
    <col min="7" max="7" width="12.75" bestFit="1" customWidth="1"/>
    <col min="8" max="34" width="9.25" bestFit="1" customWidth="1"/>
    <col min="35" max="35" width="14.125" style="19" bestFit="1" customWidth="1"/>
  </cols>
  <sheetData>
    <row r="1" spans="1:36" ht="54">
      <c r="A1" s="10" t="s">
        <v>26</v>
      </c>
      <c r="B1" s="17" t="s">
        <v>21</v>
      </c>
      <c r="C1" s="17" t="s">
        <v>53</v>
      </c>
      <c r="D1" s="10" t="s">
        <v>54</v>
      </c>
      <c r="E1" s="10" t="s">
        <v>55</v>
      </c>
      <c r="F1" s="10" t="s">
        <v>56</v>
      </c>
      <c r="G1" s="10" t="s">
        <v>58</v>
      </c>
      <c r="H1" s="10" t="s">
        <v>59</v>
      </c>
      <c r="I1" s="10" t="s">
        <v>60</v>
      </c>
      <c r="J1" s="10" t="s">
        <v>61</v>
      </c>
      <c r="K1" s="10" t="s">
        <v>62</v>
      </c>
      <c r="L1" s="10" t="s">
        <v>63</v>
      </c>
      <c r="M1" s="10" t="s">
        <v>64</v>
      </c>
      <c r="N1" s="10" t="s">
        <v>65</v>
      </c>
      <c r="O1" s="10" t="s">
        <v>66</v>
      </c>
      <c r="P1" s="10" t="s">
        <v>67</v>
      </c>
      <c r="Q1" s="10" t="s">
        <v>68</v>
      </c>
      <c r="R1" s="10" t="s">
        <v>70</v>
      </c>
      <c r="S1" s="10" t="s">
        <v>71</v>
      </c>
      <c r="T1" s="10" t="s">
        <v>72</v>
      </c>
      <c r="U1" s="10" t="s">
        <v>73</v>
      </c>
      <c r="V1" s="10" t="s">
        <v>74</v>
      </c>
      <c r="W1" s="10" t="s">
        <v>75</v>
      </c>
      <c r="X1" s="10" t="s">
        <v>76</v>
      </c>
      <c r="Y1" s="10" t="s">
        <v>77</v>
      </c>
      <c r="Z1" s="10" t="s">
        <v>78</v>
      </c>
      <c r="AA1" s="10" t="s">
        <v>79</v>
      </c>
      <c r="AB1" s="10" t="s">
        <v>80</v>
      </c>
      <c r="AC1" s="10" t="s">
        <v>81</v>
      </c>
      <c r="AD1" s="10" t="s">
        <v>82</v>
      </c>
      <c r="AE1" s="10" t="s">
        <v>83</v>
      </c>
      <c r="AF1" s="10" t="s">
        <v>84</v>
      </c>
      <c r="AG1" s="10" t="s">
        <v>85</v>
      </c>
      <c r="AH1" s="10" t="s">
        <v>86</v>
      </c>
      <c r="AI1" s="17" t="s">
        <v>13</v>
      </c>
      <c r="AJ1" s="22" t="s">
        <v>14</v>
      </c>
    </row>
    <row r="2" spans="1:36" ht="16.5">
      <c r="A2" s="13" t="s">
        <v>16</v>
      </c>
      <c r="B2" s="18" t="s">
        <v>40</v>
      </c>
      <c r="C2" s="18">
        <f>VLOOKUP(A2,[1]代理区给网点开票!$A:$C,3,0)</f>
        <v>0</v>
      </c>
      <c r="D2" s="13">
        <v>0</v>
      </c>
      <c r="E2" s="13"/>
      <c r="F2" s="13"/>
      <c r="G2" s="13"/>
      <c r="H2" s="13">
        <v>-56.5</v>
      </c>
      <c r="I2" s="13"/>
      <c r="J2" s="13">
        <v>-145.5</v>
      </c>
      <c r="K2" s="13">
        <v>-79.2</v>
      </c>
      <c r="L2" s="13">
        <v>-0.12</v>
      </c>
      <c r="M2" s="13">
        <v>-212.61</v>
      </c>
      <c r="N2" s="13">
        <v>-0.5</v>
      </c>
      <c r="O2" s="13">
        <v>-20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>
        <v>-40</v>
      </c>
      <c r="AF2" s="13"/>
      <c r="AG2" s="13"/>
      <c r="AH2" s="13">
        <v>-105</v>
      </c>
      <c r="AI2" s="18">
        <f>SUM(C2:AH2)</f>
        <v>-659.43000000000006</v>
      </c>
      <c r="AJ2" s="15" t="s">
        <v>15</v>
      </c>
    </row>
    <row r="3" spans="1:36" ht="16.5">
      <c r="A3" s="13" t="s">
        <v>17</v>
      </c>
      <c r="B3" s="18" t="s">
        <v>41</v>
      </c>
      <c r="C3" s="18">
        <f>VLOOKUP(A3,[1]代理区给网点开票!$A:$C,3,0)</f>
        <v>-288</v>
      </c>
      <c r="D3" s="13">
        <v>-312</v>
      </c>
      <c r="E3" s="13">
        <v>-6.86</v>
      </c>
      <c r="F3" s="13"/>
      <c r="G3" s="13"/>
      <c r="H3" s="13"/>
      <c r="I3" s="13"/>
      <c r="J3" s="13"/>
      <c r="K3" s="13">
        <v>-25.08</v>
      </c>
      <c r="L3" s="13"/>
      <c r="M3" s="13">
        <v>-80.31</v>
      </c>
      <c r="N3" s="13">
        <v>-1.94</v>
      </c>
      <c r="O3" s="13"/>
      <c r="P3" s="13">
        <v>-300</v>
      </c>
      <c r="Q3" s="13">
        <v>300</v>
      </c>
      <c r="R3" s="13"/>
      <c r="S3" s="13"/>
      <c r="T3" s="13">
        <v>-68.16</v>
      </c>
      <c r="U3" s="13"/>
      <c r="V3" s="13">
        <v>-41.4</v>
      </c>
      <c r="W3" s="13">
        <v>3.4</v>
      </c>
      <c r="X3" s="13">
        <v>-2.02</v>
      </c>
      <c r="Y3" s="13"/>
      <c r="Z3" s="13">
        <v>-254.91</v>
      </c>
      <c r="AA3" s="13">
        <v>-0.99</v>
      </c>
      <c r="AB3" s="13">
        <v>-405.48</v>
      </c>
      <c r="AC3" s="13">
        <v>3.79</v>
      </c>
      <c r="AD3" s="13">
        <v>-2.13</v>
      </c>
      <c r="AE3" s="13"/>
      <c r="AF3" s="13">
        <v>-20.9</v>
      </c>
      <c r="AG3" s="13"/>
      <c r="AH3" s="13">
        <v>-220</v>
      </c>
      <c r="AI3" s="18">
        <f>SUM(C3:AH3)</f>
        <v>-1722.9900000000002</v>
      </c>
      <c r="AJ3" s="15" t="s">
        <v>15</v>
      </c>
    </row>
    <row r="4" spans="1:36" ht="16.5">
      <c r="A4" s="13" t="s">
        <v>18</v>
      </c>
      <c r="B4" s="18" t="s">
        <v>42</v>
      </c>
      <c r="C4" s="18">
        <f>VLOOKUP(A4,[1]代理区给网点开票!$A:$C,3,0)</f>
        <v>-297</v>
      </c>
      <c r="D4" s="13">
        <v>-337</v>
      </c>
      <c r="E4" s="13">
        <v>-0.1</v>
      </c>
      <c r="F4" s="13"/>
      <c r="G4" s="13">
        <v>-100</v>
      </c>
      <c r="H4" s="13"/>
      <c r="I4" s="13"/>
      <c r="J4" s="13">
        <v>-1.5</v>
      </c>
      <c r="K4" s="13">
        <v>-38.04</v>
      </c>
      <c r="L4" s="13"/>
      <c r="M4" s="13">
        <v>-128.07</v>
      </c>
      <c r="N4" s="13"/>
      <c r="O4" s="13"/>
      <c r="P4" s="13"/>
      <c r="Q4" s="13"/>
      <c r="R4" s="13"/>
      <c r="S4" s="13"/>
      <c r="T4" s="13">
        <v>-75.72</v>
      </c>
      <c r="U4" s="13">
        <v>-0.24</v>
      </c>
      <c r="V4" s="13">
        <v>-25.9</v>
      </c>
      <c r="W4" s="13">
        <v>3.4</v>
      </c>
      <c r="X4" s="13">
        <v>-5.4</v>
      </c>
      <c r="Y4" s="13"/>
      <c r="Z4" s="13">
        <v>-180.46</v>
      </c>
      <c r="AA4" s="13">
        <v>-3.44</v>
      </c>
      <c r="AB4" s="13">
        <v>-240.73</v>
      </c>
      <c r="AC4" s="13">
        <v>-0.31</v>
      </c>
      <c r="AD4" s="13"/>
      <c r="AE4" s="13"/>
      <c r="AF4" s="13">
        <v>-39.799999999999997</v>
      </c>
      <c r="AG4" s="13"/>
      <c r="AH4" s="13">
        <v>-65</v>
      </c>
      <c r="AI4" s="18">
        <f>SUM(C4:AH4)</f>
        <v>-1535.31</v>
      </c>
      <c r="AJ4" s="15" t="s">
        <v>15</v>
      </c>
    </row>
    <row r="5" spans="1:36" ht="16.5">
      <c r="A5" s="13" t="s">
        <v>19</v>
      </c>
      <c r="B5" s="18" t="s">
        <v>43</v>
      </c>
      <c r="C5" s="18">
        <f>VLOOKUP(A5,[1]代理区给网点开票!$A:$C,3,0)</f>
        <v>0</v>
      </c>
      <c r="D5" s="13">
        <v>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>
        <v>-100</v>
      </c>
      <c r="AI5" s="18">
        <f>SUM(C5:AH5)</f>
        <v>-100</v>
      </c>
      <c r="AJ5" s="15" t="s">
        <v>15</v>
      </c>
    </row>
    <row r="6" spans="1:36" ht="16.5">
      <c r="A6" s="13" t="s">
        <v>20</v>
      </c>
      <c r="B6" s="18" t="s">
        <v>44</v>
      </c>
      <c r="C6" s="18">
        <f>VLOOKUP(A6,[1]代理区给网点开票!$A:$C,3,0)</f>
        <v>-50112</v>
      </c>
      <c r="D6" s="13">
        <v>-53948</v>
      </c>
      <c r="E6" s="13">
        <v>-550.71</v>
      </c>
      <c r="F6" s="13">
        <v>-40</v>
      </c>
      <c r="G6" s="13"/>
      <c r="H6" s="13"/>
      <c r="I6" s="13">
        <v>-100</v>
      </c>
      <c r="J6" s="13">
        <v>-237.5</v>
      </c>
      <c r="K6" s="13">
        <v>-71.28</v>
      </c>
      <c r="L6" s="13">
        <v>0</v>
      </c>
      <c r="M6" s="13">
        <v>-271.45</v>
      </c>
      <c r="N6" s="13">
        <v>1.5</v>
      </c>
      <c r="O6" s="13"/>
      <c r="P6" s="13"/>
      <c r="Q6" s="13"/>
      <c r="R6" s="13">
        <v>400</v>
      </c>
      <c r="S6" s="13">
        <v>-1000</v>
      </c>
      <c r="T6" s="13">
        <v>-12308.64</v>
      </c>
      <c r="U6" s="13">
        <v>4.5599999999999996</v>
      </c>
      <c r="V6" s="13">
        <v>-98</v>
      </c>
      <c r="W6" s="13"/>
      <c r="X6" s="13">
        <v>-208.7</v>
      </c>
      <c r="Y6" s="13">
        <v>31.99</v>
      </c>
      <c r="Z6" s="13">
        <v>-30610.63</v>
      </c>
      <c r="AA6" s="13">
        <v>915.39</v>
      </c>
      <c r="AB6" s="13">
        <v>-30017.55</v>
      </c>
      <c r="AC6" s="13">
        <v>6128.08</v>
      </c>
      <c r="AD6" s="13">
        <v>-48.98</v>
      </c>
      <c r="AE6" s="13"/>
      <c r="AF6" s="13">
        <v>-1657.4</v>
      </c>
      <c r="AG6" s="13">
        <v>-80</v>
      </c>
      <c r="AH6" s="13"/>
      <c r="AI6" s="18">
        <f>SUM(C6:AH6)</f>
        <v>-173879.31999999998</v>
      </c>
      <c r="AJ6" s="15" t="s">
        <v>15</v>
      </c>
    </row>
    <row r="7" spans="1:36" ht="16.5">
      <c r="AI7" s="23">
        <f>SUM(AI2:AI6)</f>
        <v>-177897.05</v>
      </c>
    </row>
    <row r="11" spans="1:36" ht="29.25" customHeight="1">
      <c r="A11" s="20"/>
      <c r="B11" s="21" t="s">
        <v>88</v>
      </c>
      <c r="C11" s="21" t="s">
        <v>93</v>
      </c>
    </row>
    <row r="12" spans="1:36" ht="29.25" customHeight="1">
      <c r="A12" s="20" t="s">
        <v>89</v>
      </c>
      <c r="B12" s="21">
        <v>177137.62</v>
      </c>
      <c r="C12" s="21">
        <f>ROUND(B12/1.06,2)</f>
        <v>167110.96</v>
      </c>
      <c r="G12" s="16"/>
    </row>
    <row r="13" spans="1:36" ht="29.25" customHeight="1">
      <c r="A13" s="20" t="s">
        <v>90</v>
      </c>
      <c r="B13" s="21">
        <v>467</v>
      </c>
      <c r="C13" s="21">
        <f t="shared" ref="C13:C14" si="0">ROUND(B13/1.06,2)</f>
        <v>440.57</v>
      </c>
    </row>
    <row r="14" spans="1:36" ht="29.25" customHeight="1">
      <c r="A14" s="20" t="s">
        <v>91</v>
      </c>
      <c r="B14" s="21">
        <v>292.43</v>
      </c>
      <c r="C14" s="21">
        <v>275.87</v>
      </c>
    </row>
    <row r="15" spans="1:36" ht="29.25" customHeight="1">
      <c r="A15" s="20" t="s">
        <v>92</v>
      </c>
      <c r="B15" s="21">
        <f>SUM(B12:B14)</f>
        <v>177897.05</v>
      </c>
      <c r="C15" s="21">
        <f>SUM(C12:C14)</f>
        <v>167827.4</v>
      </c>
    </row>
  </sheetData>
  <phoneticPr fontId="1" type="noConversion"/>
  <conditionalFormatting sqref="B1:D6">
    <cfRule type="duplicateValues" dxfId="4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5"/>
  <sheetViews>
    <sheetView topLeftCell="L1" workbookViewId="0">
      <selection activeCell="X28" sqref="X28"/>
    </sheetView>
  </sheetViews>
  <sheetFormatPr defaultRowHeight="13.5"/>
  <cols>
    <col min="1" max="1" width="19.5" bestFit="1" customWidth="1"/>
    <col min="3" max="3" width="12.625" bestFit="1" customWidth="1"/>
    <col min="35" max="35" width="13.875" bestFit="1" customWidth="1"/>
  </cols>
  <sheetData>
    <row r="1" spans="1:36" ht="54">
      <c r="A1" s="10" t="s">
        <v>26</v>
      </c>
      <c r="B1" s="17" t="s">
        <v>21</v>
      </c>
      <c r="C1" s="17" t="s">
        <v>53</v>
      </c>
      <c r="D1" s="10" t="s">
        <v>54</v>
      </c>
      <c r="E1" s="10" t="s">
        <v>55</v>
      </c>
      <c r="F1" s="10" t="s">
        <v>56</v>
      </c>
      <c r="G1" s="10" t="s">
        <v>58</v>
      </c>
      <c r="H1" s="10" t="s">
        <v>59</v>
      </c>
      <c r="I1" s="10" t="s">
        <v>60</v>
      </c>
      <c r="J1" s="10" t="s">
        <v>61</v>
      </c>
      <c r="K1" s="10" t="s">
        <v>62</v>
      </c>
      <c r="L1" s="10" t="s">
        <v>63</v>
      </c>
      <c r="M1" s="10" t="s">
        <v>64</v>
      </c>
      <c r="N1" s="10" t="s">
        <v>65</v>
      </c>
      <c r="O1" s="10" t="s">
        <v>66</v>
      </c>
      <c r="P1" s="10" t="s">
        <v>67</v>
      </c>
      <c r="Q1" s="10" t="s">
        <v>68</v>
      </c>
      <c r="R1" s="10" t="s">
        <v>70</v>
      </c>
      <c r="S1" s="10" t="s">
        <v>71</v>
      </c>
      <c r="T1" s="10" t="s">
        <v>72</v>
      </c>
      <c r="U1" s="10" t="s">
        <v>73</v>
      </c>
      <c r="V1" s="10" t="s">
        <v>74</v>
      </c>
      <c r="W1" s="10" t="s">
        <v>75</v>
      </c>
      <c r="X1" s="10" t="s">
        <v>76</v>
      </c>
      <c r="Y1" s="10" t="s">
        <v>77</v>
      </c>
      <c r="Z1" s="10" t="s">
        <v>78</v>
      </c>
      <c r="AA1" s="10" t="s">
        <v>79</v>
      </c>
      <c r="AB1" s="10" t="s">
        <v>80</v>
      </c>
      <c r="AC1" s="10" t="s">
        <v>81</v>
      </c>
      <c r="AD1" s="10" t="s">
        <v>82</v>
      </c>
      <c r="AE1" s="10" t="s">
        <v>83</v>
      </c>
      <c r="AF1" s="10" t="s">
        <v>84</v>
      </c>
      <c r="AG1" s="10" t="s">
        <v>85</v>
      </c>
      <c r="AH1" s="10" t="s">
        <v>86</v>
      </c>
      <c r="AI1" s="17" t="s">
        <v>13</v>
      </c>
      <c r="AJ1" s="22" t="s">
        <v>14</v>
      </c>
    </row>
    <row r="2" spans="1:36" ht="16.5">
      <c r="A2" s="13" t="s">
        <v>17</v>
      </c>
      <c r="B2" s="18" t="s">
        <v>41</v>
      </c>
      <c r="C2" s="18">
        <f>VLOOKUP(A2,[1]代理区给网点开票!$A:$C,3,0)</f>
        <v>-288</v>
      </c>
      <c r="D2" s="13">
        <v>-312</v>
      </c>
      <c r="E2" s="13">
        <v>-6.86</v>
      </c>
      <c r="F2" s="13"/>
      <c r="G2" s="13"/>
      <c r="H2" s="13"/>
      <c r="I2" s="13"/>
      <c r="J2" s="13"/>
      <c r="K2" s="13">
        <v>-25.08</v>
      </c>
      <c r="L2" s="13"/>
      <c r="M2" s="13">
        <v>-80.31</v>
      </c>
      <c r="N2" s="13">
        <v>-1.94</v>
      </c>
      <c r="O2" s="13"/>
      <c r="P2" s="13">
        <v>-300</v>
      </c>
      <c r="Q2" s="13">
        <v>300</v>
      </c>
      <c r="R2" s="13"/>
      <c r="S2" s="13"/>
      <c r="T2" s="13">
        <v>-68.16</v>
      </c>
      <c r="U2" s="13"/>
      <c r="V2" s="13">
        <v>-41.4</v>
      </c>
      <c r="W2" s="13">
        <v>3.4</v>
      </c>
      <c r="X2" s="13">
        <v>-2.02</v>
      </c>
      <c r="Y2" s="13"/>
      <c r="Z2" s="13">
        <v>-254.91</v>
      </c>
      <c r="AA2" s="13">
        <v>-0.99</v>
      </c>
      <c r="AB2" s="13">
        <v>-405.48</v>
      </c>
      <c r="AC2" s="13">
        <v>3.79</v>
      </c>
      <c r="AD2" s="13">
        <v>-2.13</v>
      </c>
      <c r="AE2" s="13"/>
      <c r="AF2" s="13">
        <v>-20.9</v>
      </c>
      <c r="AG2" s="13"/>
      <c r="AH2" s="13">
        <v>-220</v>
      </c>
      <c r="AI2" s="18">
        <f>SUM(C2:AH2)</f>
        <v>-1722.9900000000002</v>
      </c>
      <c r="AJ2" s="15" t="s">
        <v>15</v>
      </c>
    </row>
    <row r="3" spans="1:36" ht="16.5">
      <c r="A3" s="13" t="s">
        <v>18</v>
      </c>
      <c r="B3" s="18" t="s">
        <v>42</v>
      </c>
      <c r="C3" s="18">
        <f>VLOOKUP(A3,[1]代理区给网点开票!$A:$C,3,0)</f>
        <v>-297</v>
      </c>
      <c r="D3" s="13">
        <v>-337</v>
      </c>
      <c r="E3" s="13">
        <v>-0.1</v>
      </c>
      <c r="F3" s="13"/>
      <c r="G3" s="13">
        <v>-100</v>
      </c>
      <c r="H3" s="13"/>
      <c r="I3" s="13"/>
      <c r="J3" s="13">
        <v>-1.5</v>
      </c>
      <c r="K3" s="13">
        <v>-38.04</v>
      </c>
      <c r="L3" s="13"/>
      <c r="M3" s="13">
        <v>-128.07</v>
      </c>
      <c r="N3" s="13"/>
      <c r="O3" s="13"/>
      <c r="P3" s="13"/>
      <c r="Q3" s="13"/>
      <c r="R3" s="13"/>
      <c r="S3" s="13"/>
      <c r="T3" s="13">
        <v>-75.72</v>
      </c>
      <c r="U3" s="13">
        <v>-0.24</v>
      </c>
      <c r="V3" s="13">
        <v>-25.9</v>
      </c>
      <c r="W3" s="13">
        <v>3.4</v>
      </c>
      <c r="X3" s="13">
        <v>-5.4</v>
      </c>
      <c r="Y3" s="13"/>
      <c r="Z3" s="13">
        <v>-180.46</v>
      </c>
      <c r="AA3" s="13">
        <v>-3.44</v>
      </c>
      <c r="AB3" s="13">
        <v>-240.73</v>
      </c>
      <c r="AC3" s="13">
        <v>-0.31</v>
      </c>
      <c r="AD3" s="13"/>
      <c r="AE3" s="13"/>
      <c r="AF3" s="13">
        <v>-39.799999999999997</v>
      </c>
      <c r="AG3" s="13"/>
      <c r="AH3" s="13">
        <v>-65</v>
      </c>
      <c r="AI3" s="18">
        <f>SUM(C3:AH3)</f>
        <v>-1535.31</v>
      </c>
      <c r="AJ3" s="15" t="s">
        <v>15</v>
      </c>
    </row>
    <row r="4" spans="1:36" ht="16.5">
      <c r="A4" s="13" t="s">
        <v>20</v>
      </c>
      <c r="B4" s="18" t="s">
        <v>44</v>
      </c>
      <c r="C4" s="18">
        <f>VLOOKUP(A4,[1]代理区给网点开票!$A:$C,3,0)</f>
        <v>-50112</v>
      </c>
      <c r="D4" s="13">
        <v>-53948</v>
      </c>
      <c r="E4" s="13">
        <v>-550.71</v>
      </c>
      <c r="F4" s="13">
        <v>-40</v>
      </c>
      <c r="G4" s="13"/>
      <c r="H4" s="13"/>
      <c r="I4" s="13">
        <v>-100</v>
      </c>
      <c r="J4" s="13">
        <v>-237.5</v>
      </c>
      <c r="K4" s="13">
        <v>-71.28</v>
      </c>
      <c r="L4" s="13">
        <v>0</v>
      </c>
      <c r="M4" s="13">
        <v>-271.45</v>
      </c>
      <c r="N4" s="13">
        <v>1.5</v>
      </c>
      <c r="O4" s="13"/>
      <c r="P4" s="13"/>
      <c r="Q4" s="13"/>
      <c r="R4" s="13">
        <v>400</v>
      </c>
      <c r="S4" s="13">
        <v>-1000</v>
      </c>
      <c r="T4" s="13">
        <v>-12308.64</v>
      </c>
      <c r="U4" s="13">
        <v>4.5599999999999996</v>
      </c>
      <c r="V4" s="13">
        <v>-98</v>
      </c>
      <c r="W4" s="13"/>
      <c r="X4" s="13">
        <v>-208.7</v>
      </c>
      <c r="Y4" s="13">
        <v>31.99</v>
      </c>
      <c r="Z4" s="13">
        <v>-30610.63</v>
      </c>
      <c r="AA4" s="13">
        <v>915.39</v>
      </c>
      <c r="AB4" s="13">
        <v>-30017.55</v>
      </c>
      <c r="AC4" s="13">
        <v>6128.08</v>
      </c>
      <c r="AD4" s="13">
        <v>-48.98</v>
      </c>
      <c r="AE4" s="13"/>
      <c r="AF4" s="13">
        <v>-1657.4</v>
      </c>
      <c r="AG4" s="13">
        <v>-80</v>
      </c>
      <c r="AH4" s="13"/>
      <c r="AI4" s="18">
        <f>SUM(C4:AH4)</f>
        <v>-173879.31999999998</v>
      </c>
      <c r="AJ4" s="15" t="s">
        <v>15</v>
      </c>
    </row>
    <row r="5" spans="1:36">
      <c r="AI5" s="16">
        <f>SUM(AI2:AI4)</f>
        <v>-177137.61999999997</v>
      </c>
    </row>
  </sheetData>
  <phoneticPr fontId="1" type="noConversion"/>
  <conditionalFormatting sqref="B1:D4">
    <cfRule type="duplicateValues" dxfId="3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G17"/>
  <sheetViews>
    <sheetView workbookViewId="0">
      <selection activeCell="D24" sqref="D24"/>
    </sheetView>
  </sheetViews>
  <sheetFormatPr defaultColWidth="9" defaultRowHeight="13.5"/>
  <cols>
    <col min="1" max="1" width="9" style="26"/>
    <col min="2" max="2" width="19.5" style="26" bestFit="1" customWidth="1"/>
    <col min="3" max="6" width="13.75" style="26" customWidth="1"/>
    <col min="7" max="7" width="12.75" style="26" bestFit="1" customWidth="1"/>
    <col min="8" max="16384" width="9" style="26"/>
  </cols>
  <sheetData>
    <row r="4" spans="1:7" ht="27">
      <c r="A4" s="24" t="s">
        <v>0</v>
      </c>
      <c r="B4" s="25" t="s">
        <v>1</v>
      </c>
      <c r="C4" s="4" t="s">
        <v>94</v>
      </c>
      <c r="D4" s="4" t="s">
        <v>95</v>
      </c>
      <c r="E4" s="4" t="s">
        <v>96</v>
      </c>
      <c r="F4" s="4" t="s">
        <v>97</v>
      </c>
      <c r="G4" s="3" t="s">
        <v>98</v>
      </c>
    </row>
    <row r="5" spans="1:7" ht="39" customHeight="1">
      <c r="A5" s="24" t="s">
        <v>8</v>
      </c>
      <c r="B5" s="6">
        <v>1722.99</v>
      </c>
      <c r="C5" s="7">
        <v>2370</v>
      </c>
      <c r="D5" s="7">
        <v>325.84999999999997</v>
      </c>
      <c r="E5" s="7"/>
      <c r="F5" s="7">
        <v>10000</v>
      </c>
      <c r="G5" s="7">
        <f>SUM(B5:F5)</f>
        <v>14418.84</v>
      </c>
    </row>
    <row r="6" spans="1:7" ht="39" customHeight="1">
      <c r="A6" s="24" t="s">
        <v>10</v>
      </c>
      <c r="B6" s="6">
        <v>1535.31</v>
      </c>
      <c r="C6" s="7">
        <v>6246.5000000000009</v>
      </c>
      <c r="D6" s="7">
        <v>430.2</v>
      </c>
      <c r="E6" s="7"/>
      <c r="F6" s="7">
        <v>10000</v>
      </c>
      <c r="G6" s="7">
        <f t="shared" ref="G6:G7" si="0">SUM(B6:F6)</f>
        <v>18212.010000000002</v>
      </c>
    </row>
    <row r="7" spans="1:7" ht="39" customHeight="1">
      <c r="A7" s="24" t="s">
        <v>11</v>
      </c>
      <c r="B7" s="6">
        <v>173879.32</v>
      </c>
      <c r="C7" s="7">
        <v>1500</v>
      </c>
      <c r="D7" s="7"/>
      <c r="E7" s="7">
        <v>2400</v>
      </c>
      <c r="F7" s="7">
        <v>10000</v>
      </c>
      <c r="G7" s="7">
        <f t="shared" si="0"/>
        <v>187779.32</v>
      </c>
    </row>
    <row r="8" spans="1:7" ht="39" customHeight="1">
      <c r="A8" s="24" t="s">
        <v>12</v>
      </c>
      <c r="B8" s="6">
        <f>SUM(B5:B7)</f>
        <v>177137.62</v>
      </c>
      <c r="C8" s="6">
        <f>SUM(C5:C7)</f>
        <v>10116.5</v>
      </c>
      <c r="D8" s="6">
        <f>SUM(D5:D7)</f>
        <v>756.05</v>
      </c>
      <c r="E8" s="6">
        <f>SUM(E5:E7)</f>
        <v>2400</v>
      </c>
      <c r="F8" s="6">
        <f>SUM(F5:F7)</f>
        <v>30000</v>
      </c>
      <c r="G8" s="6">
        <f>SUM(G5:G7)</f>
        <v>220410.17</v>
      </c>
    </row>
    <row r="12" spans="1:7" ht="32.25" customHeight="1">
      <c r="B12" s="28"/>
      <c r="C12" s="29" t="s">
        <v>100</v>
      </c>
      <c r="D12" s="30" t="s">
        <v>24</v>
      </c>
    </row>
    <row r="13" spans="1:7" ht="32.25" customHeight="1">
      <c r="B13" s="28" t="s">
        <v>130</v>
      </c>
      <c r="C13" s="31">
        <v>177137.62</v>
      </c>
      <c r="D13" s="31">
        <f>ROUND(C13/1.06,2)</f>
        <v>167110.96</v>
      </c>
    </row>
    <row r="14" spans="1:7" ht="32.25" customHeight="1">
      <c r="B14" s="28" t="s">
        <v>99</v>
      </c>
      <c r="C14" s="31">
        <f>C8+D8</f>
        <v>10872.55</v>
      </c>
      <c r="D14" s="31">
        <f>ROUND(C14/1.06,2)</f>
        <v>10257.120000000001</v>
      </c>
    </row>
    <row r="15" spans="1:7" ht="32.25" customHeight="1">
      <c r="B15" s="28" t="s">
        <v>101</v>
      </c>
      <c r="C15" s="31">
        <v>17400</v>
      </c>
      <c r="D15" s="31">
        <v>16415.099999999999</v>
      </c>
    </row>
    <row r="16" spans="1:7" ht="32.25" customHeight="1">
      <c r="B16" s="28" t="s">
        <v>102</v>
      </c>
      <c r="C16" s="31">
        <v>15000</v>
      </c>
      <c r="D16" s="31">
        <f>ROUND(C16/1.06,2)</f>
        <v>14150.94</v>
      </c>
    </row>
    <row r="17" spans="2:4" ht="32.25" customHeight="1">
      <c r="B17" s="28" t="s">
        <v>50</v>
      </c>
      <c r="C17" s="31">
        <f>SUM(C13:C16)</f>
        <v>220410.16999999998</v>
      </c>
      <c r="D17" s="31">
        <f>SUM(D13:D16)</f>
        <v>207934.12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2"/>
  <sheetViews>
    <sheetView workbookViewId="0">
      <selection activeCell="C25" sqref="C25"/>
    </sheetView>
  </sheetViews>
  <sheetFormatPr defaultRowHeight="13.5"/>
  <cols>
    <col min="1" max="1" width="21.75" style="38" customWidth="1"/>
    <col min="2" max="2" width="14.125" style="38" customWidth="1"/>
    <col min="3" max="7" width="11.625" style="38" customWidth="1"/>
    <col min="8" max="8" width="11.625" style="57" customWidth="1"/>
    <col min="9" max="10" width="11.625" style="38" customWidth="1"/>
    <col min="11" max="11" width="16.25" style="38" customWidth="1"/>
    <col min="12" max="12" width="11.625" style="38" customWidth="1"/>
    <col min="13" max="16384" width="9" style="33"/>
  </cols>
  <sheetData>
    <row r="1" spans="1:12" ht="25.5">
      <c r="A1" s="32" t="s">
        <v>103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24" customHeight="1">
      <c r="A2" s="34"/>
      <c r="B2" s="34"/>
      <c r="C2" s="35" t="s">
        <v>104</v>
      </c>
      <c r="D2" s="35"/>
      <c r="E2" s="35" t="s">
        <v>105</v>
      </c>
      <c r="F2" s="35"/>
      <c r="G2" s="35"/>
      <c r="H2" s="35"/>
      <c r="I2" s="35" t="s">
        <v>106</v>
      </c>
      <c r="J2" s="35"/>
      <c r="K2" s="35"/>
      <c r="L2" s="36" t="s">
        <v>107</v>
      </c>
    </row>
    <row r="3" spans="1:12" s="38" customFormat="1" ht="30" customHeight="1">
      <c r="A3" s="37" t="s">
        <v>108</v>
      </c>
      <c r="B3" s="37" t="s">
        <v>0</v>
      </c>
      <c r="C3" s="36" t="s">
        <v>109</v>
      </c>
      <c r="D3" s="36" t="s">
        <v>9</v>
      </c>
      <c r="E3" s="36" t="s">
        <v>110</v>
      </c>
      <c r="F3" s="36" t="s">
        <v>111</v>
      </c>
      <c r="G3" s="36" t="s">
        <v>9</v>
      </c>
      <c r="H3" s="36" t="s">
        <v>112</v>
      </c>
      <c r="I3" s="36" t="s">
        <v>113</v>
      </c>
      <c r="J3" s="36" t="s">
        <v>114</v>
      </c>
      <c r="K3" s="36" t="s">
        <v>112</v>
      </c>
      <c r="L3" s="36" t="s">
        <v>9</v>
      </c>
    </row>
    <row r="4" spans="1:12" ht="24" customHeight="1">
      <c r="A4" s="39" t="s">
        <v>115</v>
      </c>
      <c r="B4" s="40" t="s">
        <v>11</v>
      </c>
      <c r="C4" s="40">
        <v>0</v>
      </c>
      <c r="D4" s="40">
        <v>0</v>
      </c>
      <c r="E4" s="40">
        <v>2400</v>
      </c>
      <c r="F4" s="40">
        <v>3522</v>
      </c>
      <c r="G4" s="40">
        <v>0</v>
      </c>
      <c r="H4" s="40" t="s">
        <v>116</v>
      </c>
      <c r="I4" s="40">
        <v>0</v>
      </c>
      <c r="J4" s="40">
        <v>0</v>
      </c>
      <c r="K4" s="40" t="s">
        <v>116</v>
      </c>
      <c r="L4" s="40">
        <f>D4+G4+I4+J4</f>
        <v>0</v>
      </c>
    </row>
    <row r="5" spans="1:12" ht="24" customHeight="1">
      <c r="A5" s="39"/>
      <c r="B5" s="40" t="s">
        <v>10</v>
      </c>
      <c r="C5" s="40">
        <v>0</v>
      </c>
      <c r="D5" s="40">
        <v>0</v>
      </c>
      <c r="E5" s="40">
        <v>1350</v>
      </c>
      <c r="F5" s="40">
        <v>24</v>
      </c>
      <c r="G5" s="40">
        <f>(E5-F5)*0.1</f>
        <v>132.6</v>
      </c>
      <c r="H5" s="40" t="s">
        <v>116</v>
      </c>
      <c r="I5" s="40">
        <v>0</v>
      </c>
      <c r="J5" s="40">
        <v>0</v>
      </c>
      <c r="K5" s="40" t="s">
        <v>116</v>
      </c>
      <c r="L5" s="40">
        <f>D5+G5+I5+J5</f>
        <v>132.6</v>
      </c>
    </row>
    <row r="6" spans="1:12" ht="24" customHeight="1">
      <c r="A6" s="39"/>
      <c r="B6" s="40" t="s">
        <v>8</v>
      </c>
      <c r="C6" s="40">
        <v>0</v>
      </c>
      <c r="D6" s="40">
        <v>0</v>
      </c>
      <c r="E6" s="40">
        <v>750</v>
      </c>
      <c r="F6" s="40">
        <v>37</v>
      </c>
      <c r="G6" s="40">
        <f>(E6-F6)*0.1</f>
        <v>71.3</v>
      </c>
      <c r="H6" s="40" t="s">
        <v>116</v>
      </c>
      <c r="I6" s="40">
        <v>0</v>
      </c>
      <c r="J6" s="40">
        <v>0</v>
      </c>
      <c r="K6" s="40" t="s">
        <v>116</v>
      </c>
      <c r="L6" s="40">
        <f>D6+G6+I6+J6</f>
        <v>71.3</v>
      </c>
    </row>
    <row r="7" spans="1:12" ht="24" customHeight="1">
      <c r="A7" s="41" t="s">
        <v>117</v>
      </c>
      <c r="B7" s="42" t="s">
        <v>11</v>
      </c>
      <c r="C7" s="42">
        <v>4</v>
      </c>
      <c r="D7" s="42">
        <v>400</v>
      </c>
      <c r="E7" s="42">
        <v>5600</v>
      </c>
      <c r="F7" s="42">
        <v>13007</v>
      </c>
      <c r="G7" s="42">
        <v>0</v>
      </c>
      <c r="H7" s="42" t="s">
        <v>116</v>
      </c>
      <c r="I7" s="42">
        <v>0</v>
      </c>
      <c r="J7" s="43">
        <v>0</v>
      </c>
      <c r="K7" s="43" t="s">
        <v>116</v>
      </c>
      <c r="L7" s="43">
        <f t="shared" ref="L7:L15" si="0">D7+G7+I7+J7</f>
        <v>400</v>
      </c>
    </row>
    <row r="8" spans="1:12" ht="24" customHeight="1">
      <c r="A8" s="41"/>
      <c r="B8" s="42" t="s">
        <v>10</v>
      </c>
      <c r="C8" s="42">
        <v>0</v>
      </c>
      <c r="D8" s="42">
        <v>0</v>
      </c>
      <c r="E8" s="42">
        <v>3150</v>
      </c>
      <c r="F8" s="42">
        <v>69</v>
      </c>
      <c r="G8" s="42">
        <f>(E8-F8)*0.1</f>
        <v>308.10000000000002</v>
      </c>
      <c r="H8" s="42" t="s">
        <v>116</v>
      </c>
      <c r="I8" s="42">
        <v>0</v>
      </c>
      <c r="J8" s="43">
        <v>0</v>
      </c>
      <c r="K8" s="43" t="s">
        <v>116</v>
      </c>
      <c r="L8" s="43">
        <f t="shared" si="0"/>
        <v>308.10000000000002</v>
      </c>
    </row>
    <row r="9" spans="1:12" ht="24" customHeight="1">
      <c r="A9" s="41"/>
      <c r="B9" s="42" t="s">
        <v>8</v>
      </c>
      <c r="C9" s="42">
        <v>0</v>
      </c>
      <c r="D9" s="42">
        <v>0</v>
      </c>
      <c r="E9" s="42">
        <v>1750</v>
      </c>
      <c r="F9" s="42">
        <v>68</v>
      </c>
      <c r="G9" s="42">
        <f>(E9-F9)*0.1</f>
        <v>168.20000000000002</v>
      </c>
      <c r="H9" s="42" t="s">
        <v>116</v>
      </c>
      <c r="I9" s="42">
        <v>0</v>
      </c>
      <c r="J9" s="43">
        <v>0</v>
      </c>
      <c r="K9" s="43" t="s">
        <v>116</v>
      </c>
      <c r="L9" s="43">
        <f t="shared" si="0"/>
        <v>168.20000000000002</v>
      </c>
    </row>
    <row r="10" spans="1:12" ht="24" customHeight="1">
      <c r="A10" s="44" t="s">
        <v>118</v>
      </c>
      <c r="B10" s="45" t="s">
        <v>11</v>
      </c>
      <c r="C10" s="45">
        <v>1</v>
      </c>
      <c r="D10" s="45">
        <v>100</v>
      </c>
      <c r="E10" s="45">
        <v>5600</v>
      </c>
      <c r="F10" s="45">
        <v>14003</v>
      </c>
      <c r="G10" s="45">
        <v>0</v>
      </c>
      <c r="H10" s="45" t="s">
        <v>116</v>
      </c>
      <c r="I10" s="45">
        <v>0</v>
      </c>
      <c r="J10" s="45">
        <v>0</v>
      </c>
      <c r="K10" s="45" t="s">
        <v>116</v>
      </c>
      <c r="L10" s="45">
        <f t="shared" si="0"/>
        <v>100</v>
      </c>
    </row>
    <row r="11" spans="1:12" ht="24" customHeight="1">
      <c r="A11" s="44"/>
      <c r="B11" s="45" t="s">
        <v>10</v>
      </c>
      <c r="C11" s="45">
        <v>0</v>
      </c>
      <c r="D11" s="45">
        <v>0</v>
      </c>
      <c r="E11" s="45">
        <v>3150</v>
      </c>
      <c r="F11" s="45">
        <v>110</v>
      </c>
      <c r="G11" s="45">
        <f>0.1*18269</f>
        <v>1826.9</v>
      </c>
      <c r="H11" s="45" t="s">
        <v>119</v>
      </c>
      <c r="I11" s="45">
        <v>0</v>
      </c>
      <c r="J11" s="45">
        <v>0</v>
      </c>
      <c r="K11" s="45" t="s">
        <v>116</v>
      </c>
      <c r="L11" s="45">
        <f t="shared" si="0"/>
        <v>1826.9</v>
      </c>
    </row>
    <row r="12" spans="1:12" ht="24" customHeight="1">
      <c r="A12" s="44"/>
      <c r="B12" s="45" t="s">
        <v>8</v>
      </c>
      <c r="C12" s="45">
        <v>0</v>
      </c>
      <c r="D12" s="45">
        <v>0</v>
      </c>
      <c r="E12" s="45">
        <v>1750</v>
      </c>
      <c r="F12" s="45">
        <v>66</v>
      </c>
      <c r="G12" s="45">
        <f>0.1*6532</f>
        <v>653.20000000000005</v>
      </c>
      <c r="H12" s="45" t="s">
        <v>120</v>
      </c>
      <c r="I12" s="45">
        <v>0</v>
      </c>
      <c r="J12" s="45">
        <v>0</v>
      </c>
      <c r="K12" s="45" t="s">
        <v>116</v>
      </c>
      <c r="L12" s="45">
        <f t="shared" si="0"/>
        <v>653.20000000000005</v>
      </c>
    </row>
    <row r="13" spans="1:12" ht="24" customHeight="1">
      <c r="A13" s="46" t="s">
        <v>121</v>
      </c>
      <c r="B13" s="47" t="s">
        <v>11</v>
      </c>
      <c r="C13" s="47">
        <v>0</v>
      </c>
      <c r="D13" s="47">
        <v>0</v>
      </c>
      <c r="E13" s="47">
        <v>5600</v>
      </c>
      <c r="F13" s="47">
        <v>13647</v>
      </c>
      <c r="G13" s="47">
        <v>0</v>
      </c>
      <c r="H13" s="48" t="s">
        <v>122</v>
      </c>
      <c r="I13" s="47">
        <v>0</v>
      </c>
      <c r="J13" s="47">
        <v>0</v>
      </c>
      <c r="K13" s="47" t="s">
        <v>116</v>
      </c>
      <c r="L13" s="47">
        <f t="shared" si="0"/>
        <v>0</v>
      </c>
    </row>
    <row r="14" spans="1:12" ht="24" customHeight="1">
      <c r="A14" s="46"/>
      <c r="B14" s="47" t="s">
        <v>10</v>
      </c>
      <c r="C14" s="47">
        <v>0</v>
      </c>
      <c r="D14" s="47">
        <v>0</v>
      </c>
      <c r="E14" s="47">
        <v>3150</v>
      </c>
      <c r="F14" s="47">
        <v>44</v>
      </c>
      <c r="G14" s="47">
        <v>1929.1</v>
      </c>
      <c r="H14" s="47" t="s">
        <v>123</v>
      </c>
      <c r="I14" s="47">
        <v>0</v>
      </c>
      <c r="J14" s="47">
        <v>0</v>
      </c>
      <c r="K14" s="47" t="s">
        <v>116</v>
      </c>
      <c r="L14" s="47">
        <f t="shared" si="0"/>
        <v>1929.1</v>
      </c>
    </row>
    <row r="15" spans="1:12" ht="24" customHeight="1">
      <c r="A15" s="46"/>
      <c r="B15" s="47" t="s">
        <v>8</v>
      </c>
      <c r="C15" s="47">
        <v>0</v>
      </c>
      <c r="D15" s="47">
        <v>0</v>
      </c>
      <c r="E15" s="47">
        <v>1750</v>
      </c>
      <c r="F15" s="47">
        <v>51</v>
      </c>
      <c r="G15" s="47">
        <v>693.9</v>
      </c>
      <c r="H15" s="47" t="s">
        <v>124</v>
      </c>
      <c r="I15" s="47">
        <v>0</v>
      </c>
      <c r="J15" s="47">
        <v>0</v>
      </c>
      <c r="K15" s="47" t="s">
        <v>116</v>
      </c>
      <c r="L15" s="47">
        <f t="shared" si="0"/>
        <v>693.9</v>
      </c>
    </row>
    <row r="16" spans="1:12" ht="27">
      <c r="A16" s="49" t="s">
        <v>125</v>
      </c>
      <c r="B16" s="50" t="s">
        <v>11</v>
      </c>
      <c r="C16" s="50">
        <v>0</v>
      </c>
      <c r="D16" s="50">
        <v>0</v>
      </c>
      <c r="E16" s="50">
        <v>5600</v>
      </c>
      <c r="F16" s="50">
        <v>8950</v>
      </c>
      <c r="G16" s="50"/>
      <c r="H16" s="50"/>
      <c r="I16" s="50">
        <v>0</v>
      </c>
      <c r="J16" s="51">
        <v>1000</v>
      </c>
      <c r="K16" s="52" t="s">
        <v>126</v>
      </c>
      <c r="L16" s="50">
        <v>1000</v>
      </c>
    </row>
    <row r="17" spans="1:12" ht="24" customHeight="1">
      <c r="A17" s="49"/>
      <c r="B17" s="50" t="s">
        <v>10</v>
      </c>
      <c r="C17" s="50">
        <v>0</v>
      </c>
      <c r="D17" s="50">
        <v>0</v>
      </c>
      <c r="E17" s="50">
        <v>3150</v>
      </c>
      <c r="F17" s="50">
        <v>76</v>
      </c>
      <c r="G17" s="50">
        <v>2049.8000000000002</v>
      </c>
      <c r="H17" s="50" t="s">
        <v>127</v>
      </c>
      <c r="I17" s="50">
        <v>0</v>
      </c>
      <c r="J17" s="50">
        <v>0</v>
      </c>
      <c r="K17" s="50" t="s">
        <v>116</v>
      </c>
      <c r="L17" s="50">
        <v>2049.8000000000002</v>
      </c>
    </row>
    <row r="18" spans="1:12" ht="24" customHeight="1">
      <c r="A18" s="49"/>
      <c r="B18" s="50" t="s">
        <v>8</v>
      </c>
      <c r="C18" s="50">
        <v>0</v>
      </c>
      <c r="D18" s="50">
        <v>0</v>
      </c>
      <c r="E18" s="50">
        <v>1750</v>
      </c>
      <c r="F18" s="50">
        <v>55</v>
      </c>
      <c r="G18" s="50">
        <v>783.4</v>
      </c>
      <c r="H18" s="50" t="s">
        <v>128</v>
      </c>
      <c r="I18" s="50">
        <v>0</v>
      </c>
      <c r="J18" s="50">
        <v>0</v>
      </c>
      <c r="K18" s="50" t="s">
        <v>116</v>
      </c>
      <c r="L18" s="50">
        <v>783.4</v>
      </c>
    </row>
    <row r="19" spans="1:12" ht="45.75" customHeight="1">
      <c r="A19" s="53" t="s">
        <v>129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</row>
    <row r="20" spans="1:12" s="55" customForma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</row>
    <row r="21" spans="1:12" s="55" customForma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</row>
    <row r="22" spans="1:12" s="55" customForma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</row>
    <row r="23" spans="1:12" s="55" customFormat="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spans="1:12" s="55" customForma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</row>
    <row r="25" spans="1:12" s="55" customFormat="1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</row>
    <row r="26" spans="1:12" s="55" customForma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7" spans="1:12" s="55" customFormat="1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spans="1:12" s="55" customForma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spans="1:12" s="55" customForma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0" spans="1:12" s="55" customForma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</row>
    <row r="31" spans="1:12" s="55" customForma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  <row r="32" spans="1:12" s="55" customForma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spans="1:12" s="55" customForma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4" spans="1:12" s="55" customForma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</row>
    <row r="35" spans="1:12" s="55" customForma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</row>
    <row r="36" spans="1:12" s="55" customForma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</row>
    <row r="37" spans="1:12" s="55" customForma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</row>
    <row r="38" spans="1:12" s="55" customForma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</row>
    <row r="39" spans="1:12" s="55" customForma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spans="1:12" s="55" customForma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</row>
    <row r="41" spans="1:12" s="55" customForma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spans="1:12" s="55" customForma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spans="1:12" s="55" customForma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spans="1:12" s="55" customForma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  <row r="45" spans="1:12" s="55" customForma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  <row r="46" spans="1:12" s="55" customForma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</row>
    <row r="47" spans="1:12" s="55" customForma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</row>
    <row r="48" spans="1:12" s="55" customForma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</row>
    <row r="49" spans="1:12" s="55" customForma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</row>
    <row r="50" spans="1:12" s="55" customForma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</row>
    <row r="51" spans="1:12" s="55" customForma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</row>
    <row r="52" spans="1:12" s="55" customForma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</row>
    <row r="53" spans="1:12" s="55" customForma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</row>
    <row r="54" spans="1:12" s="55" customForma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</row>
    <row r="55" spans="1:12" s="55" customForma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</row>
    <row r="56" spans="1:12" s="55" customForma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</row>
    <row r="57" spans="1:12" s="55" customForma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</row>
    <row r="58" spans="1:12" s="55" customForma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</row>
    <row r="59" spans="1:12" s="55" customForma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</row>
    <row r="60" spans="1:12" s="55" customForma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</row>
    <row r="61" spans="1:12" s="55" customForma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</row>
    <row r="62" spans="1:12" s="55" customForma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</row>
    <row r="63" spans="1:12" s="55" customForma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</row>
    <row r="64" spans="1:12" s="55" customForma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</row>
    <row r="65" spans="1:12" s="55" customForma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</row>
    <row r="66" spans="1:12" s="55" customForma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s="55" customForma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s="55" customForma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s="55" customForma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s="55" customForma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s="55" customForma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s="55" customForma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s="55" customForma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s="55" customForma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s="55" customForma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s="55" customForma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s="55" customForma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s="55" customForma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s="55" customForma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s="55" customForma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s="55" customForma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s="55" customForma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s="55" customForma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s="55" customForma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s="55" customForma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s="55" customForma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s="55" customForma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s="55" customForma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s="55" customForma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s="55" customForma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s="55" customForma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s="55" customForma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s="55" customForma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s="55" customForma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s="55" customForma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s="55" customForma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s="55" customForma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s="55" customForma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s="55" customForma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s="55" customForma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s="55" customForma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>
      <c r="H102" s="56"/>
    </row>
  </sheetData>
  <mergeCells count="10">
    <mergeCell ref="A10:A12"/>
    <mergeCell ref="A13:A15"/>
    <mergeCell ref="A16:A18"/>
    <mergeCell ref="A19:L19"/>
    <mergeCell ref="A1:L1"/>
    <mergeCell ref="C2:D2"/>
    <mergeCell ref="E2:H2"/>
    <mergeCell ref="I2:K2"/>
    <mergeCell ref="A4:A6"/>
    <mergeCell ref="A7:A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G3"/>
  <sheetViews>
    <sheetView workbookViewId="0">
      <selection activeCell="F26" sqref="F26"/>
    </sheetView>
  </sheetViews>
  <sheetFormatPr defaultColWidth="9" defaultRowHeight="13.5"/>
  <cols>
    <col min="1" max="1" width="11.75" style="8" customWidth="1"/>
    <col min="2" max="2" width="11.75" style="59" customWidth="1"/>
    <col min="3" max="3" width="15.875" style="9" customWidth="1"/>
    <col min="4" max="4" width="14.25" style="9" customWidth="1"/>
    <col min="5" max="5" width="16.5" style="9" customWidth="1"/>
    <col min="6" max="7" width="14.25" style="9" customWidth="1"/>
    <col min="8" max="8" width="11.625" style="8" bestFit="1" customWidth="1"/>
    <col min="9" max="16384" width="9" style="8"/>
  </cols>
  <sheetData>
    <row r="2" spans="1:7" s="5" customFormat="1" ht="27" customHeight="1">
      <c r="A2" s="1" t="s">
        <v>0</v>
      </c>
      <c r="B2" s="58" t="s">
        <v>131</v>
      </c>
      <c r="C2" s="3" t="s">
        <v>2</v>
      </c>
      <c r="D2" s="3" t="s">
        <v>3</v>
      </c>
      <c r="E2" s="4" t="s">
        <v>5</v>
      </c>
      <c r="F2" s="4" t="s">
        <v>6</v>
      </c>
      <c r="G2" s="3" t="s">
        <v>7</v>
      </c>
    </row>
    <row r="3" spans="1:7" s="5" customFormat="1" ht="27" customHeight="1">
      <c r="A3" s="1" t="s">
        <v>10</v>
      </c>
      <c r="B3" s="58">
        <v>50000</v>
      </c>
      <c r="C3" s="6">
        <v>3980</v>
      </c>
      <c r="D3" s="7">
        <v>430.2</v>
      </c>
      <c r="E3" s="7">
        <v>6246.5000000000009</v>
      </c>
      <c r="F3" s="7">
        <v>430.2</v>
      </c>
      <c r="G3" s="7">
        <f>C3+D3-E3-F3+B3</f>
        <v>47733.5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F3"/>
  <sheetViews>
    <sheetView workbookViewId="0">
      <selection activeCell="D3" sqref="D3:E3"/>
    </sheetView>
  </sheetViews>
  <sheetFormatPr defaultColWidth="9" defaultRowHeight="13.5"/>
  <cols>
    <col min="1" max="1" width="11.75" style="8" customWidth="1"/>
    <col min="2" max="2" width="15.875" style="9" customWidth="1"/>
    <col min="3" max="3" width="14.25" style="9" customWidth="1"/>
    <col min="4" max="4" width="16.5" style="9" customWidth="1"/>
    <col min="5" max="6" width="14.25" style="9" customWidth="1"/>
    <col min="7" max="7" width="11.625" style="8" bestFit="1" customWidth="1"/>
    <col min="8" max="16384" width="9" style="8"/>
  </cols>
  <sheetData>
    <row r="2" spans="1:6" s="5" customFormat="1" ht="27" customHeight="1">
      <c r="A2" s="1" t="s">
        <v>0</v>
      </c>
      <c r="B2" s="3" t="s">
        <v>2</v>
      </c>
      <c r="C2" s="3" t="s">
        <v>3</v>
      </c>
      <c r="D2" s="4" t="s">
        <v>5</v>
      </c>
      <c r="E2" s="4" t="s">
        <v>6</v>
      </c>
      <c r="F2" s="3" t="s">
        <v>7</v>
      </c>
    </row>
    <row r="3" spans="1:6" s="5" customFormat="1" ht="27" customHeight="1">
      <c r="A3" s="1" t="s">
        <v>8</v>
      </c>
      <c r="B3" s="6">
        <v>2840</v>
      </c>
      <c r="C3" s="7">
        <v>325.84999999999997</v>
      </c>
      <c r="D3" s="7">
        <v>2370</v>
      </c>
      <c r="E3" s="7">
        <v>325.84999999999997</v>
      </c>
      <c r="F3" s="7">
        <f>B3+C3-D3-E3</f>
        <v>469.99999999999994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E3"/>
  <sheetViews>
    <sheetView workbookViewId="0">
      <selection activeCell="H22" sqref="H22"/>
    </sheetView>
  </sheetViews>
  <sheetFormatPr defaultColWidth="9" defaultRowHeight="13.5"/>
  <cols>
    <col min="1" max="1" width="11.75" style="8" customWidth="1"/>
    <col min="2" max="2" width="15.875" style="9" customWidth="1"/>
    <col min="3" max="3" width="14.25" style="9" customWidth="1"/>
    <col min="4" max="4" width="16.5" style="9" customWidth="1"/>
    <col min="5" max="5" width="14.25" style="9" customWidth="1"/>
    <col min="6" max="6" width="11.625" style="8" bestFit="1" customWidth="1"/>
    <col min="7" max="16384" width="9" style="8"/>
  </cols>
  <sheetData>
    <row r="2" spans="1:5" s="5" customFormat="1" ht="27" customHeight="1">
      <c r="A2" s="1" t="s">
        <v>0</v>
      </c>
      <c r="B2" s="3" t="s">
        <v>2</v>
      </c>
      <c r="C2" s="3" t="s">
        <v>3</v>
      </c>
      <c r="D2" s="4" t="s">
        <v>5</v>
      </c>
      <c r="E2" s="3" t="s">
        <v>7</v>
      </c>
    </row>
    <row r="3" spans="1:5" s="5" customFormat="1" ht="27" customHeight="1">
      <c r="A3" s="1" t="s">
        <v>11</v>
      </c>
      <c r="B3" s="6">
        <v>2960</v>
      </c>
      <c r="C3" s="7">
        <v>69840.7</v>
      </c>
      <c r="D3" s="7">
        <v>1500</v>
      </c>
      <c r="E3" s="7">
        <f>B3+C3-D3</f>
        <v>71300.7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2-019</vt:lpstr>
      <vt:lpstr>2-020</vt:lpstr>
      <vt:lpstr>2-021</vt:lpstr>
      <vt:lpstr>2-022</vt:lpstr>
      <vt:lpstr>2-022附</vt:lpstr>
      <vt:lpstr>2-022附2</vt:lpstr>
      <vt:lpstr>02-23</vt:lpstr>
      <vt:lpstr>02-24</vt:lpstr>
      <vt:lpstr>02-25</vt:lpstr>
      <vt:lpstr>02-26</vt:lpstr>
      <vt:lpstr>02-27</vt:lpstr>
      <vt:lpstr>02-28</vt:lpstr>
      <vt:lpstr>02-29</vt:lpstr>
      <vt:lpstr>02-29附</vt:lpstr>
      <vt:lpstr>02-30</vt:lpstr>
      <vt:lpstr>02-30附</vt:lpstr>
      <vt:lpstr>02-31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2021-02-28T15:05:26Z</dcterms:modified>
</cp:coreProperties>
</file>