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8"/>
  </bookViews>
  <sheets>
    <sheet name="1-004" sheetId="1" r:id="rId1"/>
    <sheet name="1-011" sheetId="2" r:id="rId2"/>
    <sheet name="1-014" sheetId="4" r:id="rId3"/>
    <sheet name="1-015" sheetId="5" r:id="rId4"/>
    <sheet name="1-015附" sheetId="8" r:id="rId5"/>
    <sheet name="1-016" sheetId="9" r:id="rId6"/>
    <sheet name="1-018" sheetId="10" r:id="rId7"/>
    <sheet name="1-019" sheetId="11" r:id="rId8"/>
    <sheet name="1-021" sheetId="7" r:id="rId9"/>
    <sheet name="1-022" sheetId="14" r:id="rId10"/>
    <sheet name="1-024" sheetId="15" r:id="rId11"/>
    <sheet name="1-025" sheetId="17" r:id="rId12"/>
    <sheet name="1-026" sheetId="18" r:id="rId13"/>
    <sheet name="1-027" sheetId="19" r:id="rId14"/>
    <sheet name="1-028" sheetId="20" r:id="rId15"/>
    <sheet name="1-028附" sheetId="22" r:id="rId16"/>
    <sheet name="1-029" sheetId="21" r:id="rId17"/>
    <sheet name="1-029附" sheetId="23" r:id="rId18"/>
    <sheet name="Sheet1" sheetId="6" r:id="rId19"/>
    <sheet name="Sheet9" sheetId="12" r:id="rId20"/>
    <sheet name="Sheet10" sheetId="13" r:id="rId21"/>
    <sheet name="Sheet13" sheetId="16" r:id="rId22"/>
  </sheets>
  <definedNames>
    <definedName name="_xlnm.Print_Area" localSheetId="4">'1-015附'!$A$1:$R$6</definedName>
    <definedName name="_xlnm.Print_Area" localSheetId="5">'1-016'!$A$1:$K$8</definedName>
    <definedName name="_xlnm.Print_Area" localSheetId="6">'1-018'!$A$1:$I$8</definedName>
    <definedName name="_xlnm.Print_Area" localSheetId="7">'1-019'!$A$1:$K$8</definedName>
    <definedName name="_xlnm.Print_Area" localSheetId="12">'1-026'!$A$1:$O$6</definedName>
    <definedName name="_xlnm.Print_Area" localSheetId="15">'1-028附'!$A$1:$I$196</definedName>
  </definedNames>
  <calcPr calcId="124519"/>
</workbook>
</file>

<file path=xl/calcChain.xml><?xml version="1.0" encoding="utf-8"?>
<calcChain xmlns="http://schemas.openxmlformats.org/spreadsheetml/2006/main">
  <c r="D14" i="21"/>
  <c r="C14"/>
  <c r="D14" i="20"/>
  <c r="C14"/>
  <c r="F11" i="19"/>
  <c r="J11"/>
  <c r="J10"/>
  <c r="F9"/>
  <c r="J9" s="1"/>
  <c r="J8"/>
  <c r="F8"/>
  <c r="F7"/>
  <c r="J7" s="1"/>
  <c r="F6"/>
  <c r="J6" s="1"/>
  <c r="J5"/>
  <c r="F5"/>
  <c r="F4"/>
  <c r="J4" s="1"/>
  <c r="J3"/>
  <c r="K5" i="18"/>
  <c r="J5"/>
  <c r="I5"/>
  <c r="G5"/>
  <c r="F5"/>
  <c r="E5"/>
  <c r="D5"/>
  <c r="H4"/>
  <c r="L4" s="1"/>
  <c r="M4" s="1"/>
  <c r="O4" s="1"/>
  <c r="H3"/>
  <c r="H5" s="1"/>
  <c r="L3" l="1"/>
  <c r="M3" l="1"/>
  <c r="L5"/>
  <c r="M5" l="1"/>
  <c r="O3"/>
  <c r="O5" s="1"/>
  <c r="I3" i="17"/>
  <c r="H3"/>
  <c r="J2"/>
  <c r="J3" s="1"/>
  <c r="C21" i="15"/>
  <c r="B21"/>
  <c r="C20"/>
  <c r="B20"/>
  <c r="C19"/>
  <c r="B19"/>
  <c r="C18"/>
  <c r="F14"/>
  <c r="E14"/>
  <c r="D14"/>
  <c r="C14"/>
  <c r="B14"/>
  <c r="G13"/>
  <c r="G12"/>
  <c r="G11"/>
  <c r="G14" s="1"/>
  <c r="G5" i="16"/>
  <c r="F5"/>
  <c r="E5"/>
  <c r="D5"/>
  <c r="C5"/>
  <c r="B5"/>
  <c r="G4"/>
  <c r="G3"/>
  <c r="G2"/>
  <c r="AH5" i="15" l="1"/>
  <c r="C15" i="14"/>
  <c r="C13"/>
  <c r="C14"/>
  <c r="C12"/>
  <c r="B15"/>
  <c r="AH7"/>
  <c r="D13" i="7"/>
  <c r="D14"/>
  <c r="D15"/>
  <c r="D16"/>
  <c r="B12"/>
  <c r="D12" s="1"/>
  <c r="D17" s="1"/>
  <c r="E4" i="13"/>
  <c r="Q7" i="7"/>
  <c r="K3" i="11"/>
  <c r="J3"/>
  <c r="I3"/>
  <c r="I3" i="10"/>
  <c r="K3" i="9"/>
  <c r="J3"/>
  <c r="I3"/>
  <c r="K7" i="5"/>
  <c r="J8"/>
  <c r="K8" s="1"/>
  <c r="I8"/>
  <c r="J7"/>
  <c r="B17" i="7" l="1"/>
  <c r="I6" i="5"/>
  <c r="H6"/>
  <c r="G6"/>
  <c r="F6"/>
  <c r="E6"/>
  <c r="D6"/>
  <c r="C6"/>
  <c r="B6"/>
  <c r="J5"/>
  <c r="J4"/>
  <c r="J3"/>
  <c r="L32" i="6"/>
  <c r="J32"/>
  <c r="I32"/>
  <c r="H32"/>
  <c r="M31"/>
  <c r="M25"/>
  <c r="M22"/>
  <c r="I7"/>
  <c r="H7"/>
  <c r="G7"/>
  <c r="F7"/>
  <c r="E7"/>
  <c r="D7"/>
  <c r="C7"/>
  <c r="B7"/>
  <c r="J7" s="1"/>
  <c r="K6"/>
  <c r="J6"/>
  <c r="K5"/>
  <c r="J5"/>
  <c r="K4"/>
  <c r="J4"/>
  <c r="K3"/>
  <c r="J3"/>
  <c r="J6" i="5" l="1"/>
  <c r="E3" i="4" l="1"/>
  <c r="E4"/>
  <c r="E4" i="2" l="1"/>
  <c r="F4" s="1"/>
  <c r="E6" i="1"/>
  <c r="F6"/>
</calcChain>
</file>

<file path=xl/sharedStrings.xml><?xml version="1.0" encoding="utf-8"?>
<sst xmlns="http://schemas.openxmlformats.org/spreadsheetml/2006/main" count="1441" uniqueCount="280">
  <si>
    <t>网点名称</t>
  </si>
  <si>
    <t>网点名称</t>
    <phoneticPr fontId="2" type="noConversion"/>
  </si>
  <si>
    <t>槐林</t>
    <phoneticPr fontId="2" type="noConversion"/>
  </si>
  <si>
    <t>揽件指标（票/天）</t>
    <phoneticPr fontId="2" type="noConversion"/>
  </si>
  <si>
    <t>应完成数量（12月以16天计算）</t>
    <phoneticPr fontId="2" type="noConversion"/>
  </si>
  <si>
    <t>实际完成数量</t>
    <phoneticPr fontId="2" type="noConversion"/>
  </si>
  <si>
    <t>完成差</t>
    <phoneticPr fontId="2" type="noConversion"/>
  </si>
  <si>
    <t>罚款（元）</t>
    <phoneticPr fontId="2" type="noConversion"/>
  </si>
  <si>
    <t>汽车城</t>
  </si>
  <si>
    <t>汽车城</t>
    <phoneticPr fontId="2" type="noConversion"/>
  </si>
  <si>
    <t>12月巢湖区域揽件完成情况</t>
    <phoneticPr fontId="2" type="noConversion"/>
  </si>
  <si>
    <t>二级JMS账户系统费用</t>
  </si>
  <si>
    <t>10月份客服补贴</t>
  </si>
  <si>
    <t>一期发二期三期明细</t>
  </si>
  <si>
    <t>10月返面单费余额</t>
  </si>
  <si>
    <t>合计</t>
  </si>
  <si>
    <t>槐林路</t>
  </si>
  <si>
    <t>巢湖集散点</t>
  </si>
  <si>
    <t>合肥巢湖槐林网点</t>
  </si>
  <si>
    <t>亚父路</t>
  </si>
  <si>
    <t>合肥巢湖汽车城网点</t>
  </si>
  <si>
    <t>肥东</t>
  </si>
  <si>
    <t>合肥巢湖网点</t>
  </si>
  <si>
    <t>合肥巢湖亚父路网点</t>
  </si>
  <si>
    <r>
      <t>1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月份客服补贴</t>
    </r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</si>
  <si>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1月</t>
    </r>
    <r>
      <rPr>
        <sz val="11"/>
        <color theme="1"/>
        <rFont val="宋体"/>
        <family val="3"/>
        <charset val="134"/>
        <scheme val="minor"/>
      </rPr>
      <t>一期发二期三期明细</t>
    </r>
    <phoneticPr fontId="2" type="noConversion"/>
  </si>
  <si>
    <t>8月操作费</t>
    <phoneticPr fontId="2" type="noConversion"/>
  </si>
  <si>
    <t>9月操作费</t>
    <phoneticPr fontId="2" type="noConversion"/>
  </si>
  <si>
    <t>10月操作费</t>
    <phoneticPr fontId="2" type="noConversion"/>
  </si>
  <si>
    <t>12月操作费</t>
    <phoneticPr fontId="2" type="noConversion"/>
  </si>
  <si>
    <r>
      <t>12</t>
    </r>
    <r>
      <rPr>
        <sz val="11"/>
        <color theme="1"/>
        <rFont val="宋体"/>
        <family val="3"/>
        <charset val="134"/>
        <scheme val="minor"/>
      </rPr>
      <t>月面单返利</t>
    </r>
    <phoneticPr fontId="2" type="noConversion"/>
  </si>
  <si>
    <t>小计</t>
    <phoneticPr fontId="2" type="noConversion"/>
  </si>
  <si>
    <t>客服补贴</t>
    <phoneticPr fontId="2" type="noConversion"/>
  </si>
  <si>
    <t>补贴金额
（实发）</t>
  </si>
  <si>
    <t>巢湖</t>
  </si>
  <si>
    <t>一期发二期三期</t>
    <phoneticPr fontId="2" type="noConversion"/>
  </si>
  <si>
    <t>8月</t>
    <phoneticPr fontId="2" type="noConversion"/>
  </si>
  <si>
    <t>实际9月</t>
  </si>
  <si>
    <t>10月</t>
    <phoneticPr fontId="2" type="noConversion"/>
  </si>
  <si>
    <t>11月</t>
    <phoneticPr fontId="2" type="noConversion"/>
  </si>
  <si>
    <t>12月</t>
    <phoneticPr fontId="2" type="noConversion"/>
  </si>
  <si>
    <t>合计</t>
    <phoneticPr fontId="2" type="noConversion"/>
  </si>
  <si>
    <t>结算对象</t>
  </si>
  <si>
    <t>网点编码</t>
  </si>
  <si>
    <t>操作不规范反馈奖励</t>
  </si>
  <si>
    <t>0551012</t>
  </si>
  <si>
    <t>4551133</t>
  </si>
  <si>
    <t>4551139</t>
  </si>
  <si>
    <t>4551111</t>
  </si>
  <si>
    <t>4551145</t>
  </si>
  <si>
    <t>电子面单折扣</t>
  </si>
  <si>
    <t>电子面单折扣调整</t>
  </si>
  <si>
    <t>房租补贴</t>
  </si>
  <si>
    <t>派费补贴</t>
  </si>
  <si>
    <t>应付到付手续费</t>
  </si>
  <si>
    <t>应付退件费</t>
  </si>
  <si>
    <t>应付退件费调整</t>
  </si>
  <si>
    <t>应付转件费</t>
  </si>
  <si>
    <t>应付转件费调整</t>
  </si>
  <si>
    <t>中心应付派费</t>
  </si>
  <si>
    <t>中心应付派费调整</t>
  </si>
  <si>
    <t>仲裁遗失返款</t>
  </si>
  <si>
    <t>专职客服补贴</t>
  </si>
  <si>
    <t>总计</t>
  </si>
  <si>
    <t>所属公司</t>
  </si>
  <si>
    <t>属于12月份成本</t>
    <phoneticPr fontId="2" type="noConversion"/>
  </si>
  <si>
    <t>属于1月份成本</t>
    <phoneticPr fontId="2" type="noConversion"/>
  </si>
  <si>
    <t>税前金额</t>
    <phoneticPr fontId="2" type="noConversion"/>
  </si>
  <si>
    <t>扣除12月操作费及面单返利</t>
    <phoneticPr fontId="2" type="noConversion"/>
  </si>
  <si>
    <t>实付金额</t>
    <phoneticPr fontId="2" type="noConversion"/>
  </si>
  <si>
    <t>主营业务收入</t>
    <phoneticPr fontId="2" type="noConversion"/>
  </si>
  <si>
    <t>二级网点-12月</t>
    <phoneticPr fontId="2" type="noConversion"/>
  </si>
  <si>
    <t>网点装卸费</t>
    <phoneticPr fontId="12" type="noConversion"/>
  </si>
  <si>
    <t>12月巢湖揽件收入</t>
    <phoneticPr fontId="12" type="noConversion"/>
  </si>
  <si>
    <t>系统罚款</t>
    <phoneticPr fontId="2" type="noConversion"/>
  </si>
  <si>
    <t>2020年1月揽件收入</t>
    <phoneticPr fontId="12" type="noConversion"/>
  </si>
  <si>
    <t>退转件费及操作费</t>
    <phoneticPr fontId="2" type="noConversion"/>
  </si>
  <si>
    <t>二级扣款收入</t>
  </si>
  <si>
    <t>操作不规范反馈奖励</t>
    <phoneticPr fontId="2" type="noConversion"/>
  </si>
  <si>
    <t>退转件费收入</t>
    <phoneticPr fontId="2" type="noConversion"/>
  </si>
  <si>
    <t>系统派件收入</t>
    <phoneticPr fontId="2" type="noConversion"/>
  </si>
  <si>
    <t>退转件费收入</t>
  </si>
  <si>
    <t>11月巢湖网点揽件收入</t>
    <phoneticPr fontId="2" type="noConversion"/>
  </si>
  <si>
    <t>营业外收入</t>
    <phoneticPr fontId="2" type="noConversion"/>
  </si>
  <si>
    <t>系统派件收入</t>
  </si>
  <si>
    <t>合计</t>
    <phoneticPr fontId="2" type="noConversion"/>
  </si>
  <si>
    <t>主营业务收入税前金额</t>
    <phoneticPr fontId="2" type="noConversion"/>
  </si>
  <si>
    <t>营业外收入税前金额</t>
    <phoneticPr fontId="2" type="noConversion"/>
  </si>
  <si>
    <t>备注</t>
  </si>
  <si>
    <t>备注</t>
    <phoneticPr fontId="2" type="noConversion"/>
  </si>
  <si>
    <t>此营业外收入为总部多打一期发二期三期款项</t>
    <phoneticPr fontId="2" type="noConversion"/>
  </si>
  <si>
    <t>平台运营收入</t>
  </si>
  <si>
    <t>基础派费收入</t>
  </si>
  <si>
    <t>操作不规范处罚</t>
  </si>
  <si>
    <t>操作不规范处罚调整</t>
  </si>
  <si>
    <t>复议失败罚款</t>
  </si>
  <si>
    <t>漏扫处罚</t>
  </si>
  <si>
    <t>普通工单二次投诉罚款</t>
  </si>
  <si>
    <t>上传不及时处罚</t>
  </si>
  <si>
    <t>退转件应收操作费</t>
  </si>
  <si>
    <t>退转件应收操作费调整</t>
  </si>
  <si>
    <t>退转件应收中转费</t>
  </si>
  <si>
    <t>退转件应收中转费调整</t>
  </si>
  <si>
    <t>未及时完结工单罚款</t>
  </si>
  <si>
    <t>无效完结工单罚款</t>
  </si>
  <si>
    <t>项目工单二次投诉罚款</t>
  </si>
  <si>
    <t>虚假签收罚款</t>
  </si>
  <si>
    <t>应收操作费</t>
  </si>
  <si>
    <t>应收操作费调整</t>
  </si>
  <si>
    <t>应收超区转件费</t>
  </si>
  <si>
    <t>应收派件到付</t>
  </si>
  <si>
    <t>应收退件费</t>
  </si>
  <si>
    <t>应收退件费调整</t>
  </si>
  <si>
    <t>应收续重派费</t>
  </si>
  <si>
    <t>应收续重派费调整</t>
  </si>
  <si>
    <t>应收中转费</t>
  </si>
  <si>
    <t>应收中转费调整</t>
  </si>
  <si>
    <t>应收转件费</t>
  </si>
  <si>
    <t>支线未打卡处罚</t>
  </si>
  <si>
    <t>中心代建包费</t>
  </si>
  <si>
    <t>仲裁破损/短少罚款</t>
  </si>
  <si>
    <t>仲裁系统使用费</t>
  </si>
  <si>
    <t>仲裁延误罚款</t>
  </si>
  <si>
    <t>仲裁遗失罚款</t>
  </si>
  <si>
    <t>主营业务成本</t>
    <phoneticPr fontId="2" type="noConversion"/>
  </si>
  <si>
    <t>系统罚款</t>
  </si>
  <si>
    <t>退转件费及操作费</t>
  </si>
  <si>
    <t>税前金额</t>
    <phoneticPr fontId="2" type="noConversion"/>
  </si>
  <si>
    <t>JMS系统数据</t>
    <phoneticPr fontId="2" type="noConversion"/>
  </si>
  <si>
    <t>12月揽件未达标扣款</t>
    <phoneticPr fontId="2" type="noConversion"/>
  </si>
  <si>
    <t>12月操作费扣款</t>
    <phoneticPr fontId="2" type="noConversion"/>
  </si>
  <si>
    <t>12月面单返利扣款</t>
    <phoneticPr fontId="2" type="noConversion"/>
  </si>
  <si>
    <t>合计</t>
    <phoneticPr fontId="2" type="noConversion"/>
  </si>
  <si>
    <t>物料费金额</t>
    <phoneticPr fontId="2" type="noConversion"/>
  </si>
  <si>
    <t>主营业务成本</t>
    <phoneticPr fontId="2" type="noConversion"/>
  </si>
  <si>
    <t>二级网点</t>
    <phoneticPr fontId="2" type="noConversion"/>
  </si>
  <si>
    <t>物料费收入</t>
    <phoneticPr fontId="2" type="noConversion"/>
  </si>
  <si>
    <t>序号</t>
  </si>
  <si>
    <t>科目名称费用明细</t>
  </si>
  <si>
    <t>入账日期</t>
  </si>
  <si>
    <t>摊销时间</t>
  </si>
  <si>
    <t>入账金额</t>
  </si>
  <si>
    <t>已摊销期数</t>
  </si>
  <si>
    <t>上月摊销余值</t>
  </si>
  <si>
    <t>本月摊销额</t>
  </si>
  <si>
    <t>长期待摊费用</t>
  </si>
  <si>
    <t>20201101-20210430房租</t>
    <phoneticPr fontId="2" type="noConversion"/>
  </si>
  <si>
    <t>6个月</t>
    <phoneticPr fontId="2" type="noConversion"/>
  </si>
  <si>
    <t>0</t>
    <phoneticPr fontId="12" type="noConversion"/>
  </si>
  <si>
    <t>小计</t>
  </si>
  <si>
    <t>1月摊销余值</t>
    <phoneticPr fontId="12" type="noConversion"/>
  </si>
  <si>
    <t>月份</t>
  </si>
  <si>
    <t>姓名</t>
    <phoneticPr fontId="2" type="noConversion"/>
  </si>
  <si>
    <t>工资</t>
  </si>
  <si>
    <t>满勤补贴</t>
    <phoneticPr fontId="2" type="noConversion"/>
  </si>
  <si>
    <t>月度奖励</t>
    <phoneticPr fontId="2" type="noConversion"/>
  </si>
  <si>
    <t>考勤扣除</t>
  </si>
  <si>
    <t>应发合计</t>
  </si>
  <si>
    <t>社保10.5%</t>
  </si>
  <si>
    <t>公积金</t>
  </si>
  <si>
    <t>专项附加扣除合计</t>
  </si>
  <si>
    <t>应税工资</t>
  </si>
  <si>
    <t>累计应税工资</t>
  </si>
  <si>
    <t>个税</t>
  </si>
  <si>
    <t>实发工资</t>
  </si>
  <si>
    <t>12月</t>
  </si>
  <si>
    <t>邢星</t>
    <phoneticPr fontId="2" type="noConversion"/>
  </si>
  <si>
    <t>韩道平</t>
    <phoneticPr fontId="2" type="noConversion"/>
  </si>
  <si>
    <t>合计</t>
    <phoneticPr fontId="2" type="noConversion"/>
  </si>
  <si>
    <t>1月工资计提表</t>
    <phoneticPr fontId="2" type="noConversion"/>
  </si>
  <si>
    <t>12月固定资产折旧表</t>
    <phoneticPr fontId="2" type="noConversion"/>
  </si>
  <si>
    <t>摊销3年，5%余值</t>
  </si>
  <si>
    <t>编号</t>
  </si>
  <si>
    <t>名称</t>
  </si>
  <si>
    <t>数量</t>
  </si>
  <si>
    <t>单位</t>
  </si>
  <si>
    <t>单价</t>
  </si>
  <si>
    <t>总价</t>
  </si>
  <si>
    <t>存放位置</t>
  </si>
  <si>
    <t>入账月份</t>
    <phoneticPr fontId="12" type="noConversion"/>
  </si>
  <si>
    <t>月折旧额</t>
    <phoneticPr fontId="12" type="noConversion"/>
  </si>
  <si>
    <t>无</t>
  </si>
  <si>
    <t>监控设备</t>
  </si>
  <si>
    <t>台</t>
  </si>
  <si>
    <t>速率</t>
  </si>
  <si>
    <t>公司成立前固定资产</t>
  </si>
  <si>
    <t>台式电脑</t>
  </si>
  <si>
    <t>DZ-01</t>
  </si>
  <si>
    <t>9宫格分拣筐</t>
  </si>
  <si>
    <t>未付款，应付肥东公司</t>
  </si>
  <si>
    <t>SB-01</t>
  </si>
  <si>
    <t>平面线</t>
  </si>
  <si>
    <t>SB-02</t>
  </si>
  <si>
    <t>爬坡机</t>
  </si>
  <si>
    <t>SB-03</t>
  </si>
  <si>
    <t>到件狂扫</t>
  </si>
  <si>
    <t>监控设备</t>
    <phoneticPr fontId="12" type="noConversion"/>
  </si>
  <si>
    <t>已付</t>
    <phoneticPr fontId="12" type="noConversion"/>
  </si>
  <si>
    <t>户名：合肥速率供应链管理有限公司  账号：巢湖集散点JMS账号</t>
  </si>
  <si>
    <r>
      <rPr>
        <b/>
        <sz val="10"/>
        <color indexed="8"/>
        <rFont val="宋体"/>
        <family val="3"/>
        <charset val="134"/>
      </rPr>
      <t>日期</t>
    </r>
  </si>
  <si>
    <t>摘要</t>
  </si>
  <si>
    <t>借方</t>
  </si>
  <si>
    <t>贷方</t>
  </si>
  <si>
    <t>期初余额</t>
    <phoneticPr fontId="2" type="noConversion"/>
  </si>
  <si>
    <t>退转件应收操作费及调整</t>
    <phoneticPr fontId="2" type="noConversion"/>
  </si>
  <si>
    <t>退转件应收中转费及调整</t>
    <phoneticPr fontId="2" type="noConversion"/>
  </si>
  <si>
    <t>应付退件费</t>
    <phoneticPr fontId="2" type="noConversion"/>
  </si>
  <si>
    <t>应付转件费</t>
    <phoneticPr fontId="2" type="noConversion"/>
  </si>
  <si>
    <t>合计</t>
    <phoneticPr fontId="2" type="noConversion"/>
  </si>
  <si>
    <t>户名：合肥速率供应链管理有限公司  账号：合肥巢湖网点JMS账号</t>
  </si>
  <si>
    <t>期初余额</t>
    <phoneticPr fontId="2" type="noConversion"/>
  </si>
  <si>
    <t>2020.12月面单政策剩余部分返还</t>
    <phoneticPr fontId="2" type="noConversion"/>
  </si>
  <si>
    <t>2021年1月份网点政策按周返面单费（1.1-1.3）</t>
    <phoneticPr fontId="2" type="noConversion"/>
  </si>
  <si>
    <t>2020.8-2020.12电子面单折扣剩余部分返还</t>
    <phoneticPr fontId="2" type="noConversion"/>
  </si>
  <si>
    <t>1月份网点政策按周返面单费（1.11-1.17）</t>
    <phoneticPr fontId="2" type="noConversion"/>
  </si>
  <si>
    <t>1月份网点政策按周返面单费（1.4-1.10）</t>
    <phoneticPr fontId="2" type="noConversion"/>
  </si>
  <si>
    <t>12月派费截留补贴</t>
    <phoneticPr fontId="2" type="noConversion"/>
  </si>
  <si>
    <t>1月份网点政策按周返面单费（1.18-1.24）</t>
    <phoneticPr fontId="2" type="noConversion"/>
  </si>
  <si>
    <t>12月专职客服补贴</t>
    <phoneticPr fontId="2" type="noConversion"/>
  </si>
  <si>
    <t>中心应付派费</t>
    <phoneticPr fontId="2" type="noConversion"/>
  </si>
  <si>
    <t>交易类型</t>
  </si>
  <si>
    <t>费用主类型</t>
  </si>
  <si>
    <t>费用子类型</t>
  </si>
  <si>
    <t>发生金额</t>
  </si>
  <si>
    <t>上次余额</t>
  </si>
  <si>
    <t>本次余额</t>
  </si>
  <si>
    <t>预付款产生时间</t>
  </si>
  <si>
    <t>加款</t>
  </si>
  <si>
    <t>安徽代理区</t>
  </si>
  <si>
    <t>主营收入</t>
  </si>
  <si>
    <t>扣款</t>
  </si>
  <si>
    <t>网管类</t>
  </si>
  <si>
    <t>总部-巢湖集散点网管部确认：12.21上传不及时处罚（OA流程审批1.5）</t>
  </si>
  <si>
    <t>总部-巢湖集散点网管部确认：12.22漏扫处罚（OA流程审批1.5）</t>
  </si>
  <si>
    <t>总部-巢湖集散点网管部确认：12.23漏扫处罚（OA流程审批1.6）</t>
  </si>
  <si>
    <t>总部-巢湖集散点网管部确认：12.23上传不及时处罚（OA流程审批1.6）</t>
  </si>
  <si>
    <t>总部-巢湖集散点网管部确认：12.24上传不及时处罚OA流程审批1.6</t>
  </si>
  <si>
    <t>总部-巢湖集散点网管部确认：12.25上传不及时处罚（OA流程审批1.7）</t>
  </si>
  <si>
    <t>总部-巢湖集散点网管部确认：12.26上传不及时处罚（OA流程审批1.7）</t>
  </si>
  <si>
    <t>总部-巢湖集散点网管部确认：12.27上传不及时处罚（OA流程审批1.11）</t>
  </si>
  <si>
    <t>总部-巢湖集散点网管部确认：12.28上传不及时处罚（OA流程审批1.11）</t>
  </si>
  <si>
    <t>总部-巢湖集散点网管部确认：12.31上传不及时处罚（OA流程审批1.14）</t>
  </si>
  <si>
    <t>总部-巢湖集散点网管部确认：1月8日支线未打卡处罚（OA流程审批1.14）</t>
  </si>
  <si>
    <t>总部-巢湖集散点网管部确认：12.30上传不及时处罚（OA流程审批1.14）</t>
  </si>
  <si>
    <t>总部-巢湖集散点网管部确认：1.3上传不及时处罚（OA流程审批1.14）</t>
  </si>
  <si>
    <t>总部-巢湖集散点网管部确认：12.29漏扫处罚（OA流程审批1.15）</t>
  </si>
  <si>
    <t>总部-巢湖集散点网管部确认：12.29上传不及时处罚（OA流程审批1.15）</t>
  </si>
  <si>
    <t>质控类</t>
  </si>
  <si>
    <t>总部-巢湖集散点1.9日操作部确认、操作不规范反馈奖励、一货/包多单件（OA流程审批1.15）</t>
  </si>
  <si>
    <t>总部-巢湖集散点1.8日操作部确认、操作不规范反馈奖励、一货/包多单件（OA流程审批1.15）</t>
  </si>
  <si>
    <t>总部-巢湖集散点网管部确认：1.4上传不及时（OA流程审批1.15）</t>
  </si>
  <si>
    <t>充值</t>
  </si>
  <si>
    <t>线上充值</t>
  </si>
  <si>
    <t>记账宝：0551012合肥巢湖集散点</t>
  </si>
  <si>
    <t>仲裁类</t>
  </si>
  <si>
    <t>总部-巢湖集散点</t>
  </si>
  <si>
    <t>总部-巢湖集散点网管部确认：1.6上传不及时处罚（OA流程审批1.19）</t>
  </si>
  <si>
    <t>总部-巢湖集散点网管部确认：1.6漏扫处罚（OA流程审批1.19）</t>
  </si>
  <si>
    <t>总部-巢湖集散点网管部确认：1.7漏扫处罚（OA流程审批1.19）</t>
  </si>
  <si>
    <t>总部-巢湖集散点网管部确认：1月13日支线未打卡处罚（OA流程审批1.20）</t>
  </si>
  <si>
    <t>总部-巢湖集散点网管部确认：1.8上传不及时处罚（OA流程审批1.22）</t>
  </si>
  <si>
    <t>总部-巢湖集散点1.18日操作部确认、操作不规范反馈奖励、一货多单（OA流程审批1.26）</t>
  </si>
  <si>
    <t>总部-巢湖集散点12.25-1.10日操作部确认、操作不规范反馈奖励、刷单件（OA流程审批1.26）</t>
  </si>
  <si>
    <t>总部-巢湖集散点网管部确认：1.17上传不及时处罚（OA流程审批1.28）</t>
  </si>
  <si>
    <t>客服类</t>
  </si>
  <si>
    <t>12月份工单超时响应/关闭扣罚，对接客服王维</t>
  </si>
  <si>
    <t>提现</t>
  </si>
  <si>
    <t>日常经营用</t>
  </si>
  <si>
    <t>电子面单类</t>
  </si>
  <si>
    <t>2021年1月份网点政策按周返面单费（1.1-1.3），对接人市场部谭继伟</t>
  </si>
  <si>
    <t>12月延误派送罚款，对接人质控组汪鸿飞，操作日期2021.1.7</t>
  </si>
  <si>
    <t>2020.8-2020.12电子面单折扣剩余部分返还，对接人市场部谭继伟</t>
  </si>
  <si>
    <t>1月份网点政策按周返面单费（1.11-1.17），对接人市场部谭继伟</t>
  </si>
  <si>
    <t>1月份网点政策按周返面单费（1.4-1.10），对接人市场部谭继伟</t>
  </si>
  <si>
    <t>2020.12月面单政策剩余部分返还，对接人市场部谭继伟</t>
  </si>
  <si>
    <t>贴补类</t>
  </si>
  <si>
    <t>12月派费截留补贴，对接人市场部谭继伟</t>
  </si>
  <si>
    <t>1月份网点政策按周返面单费（1.18-1.24），对接人市场部谭继伟</t>
  </si>
  <si>
    <t>12月专职客服补贴，对接人客服部胡娜</t>
  </si>
  <si>
    <t>派费截留-11月</t>
    <phoneticPr fontId="2" type="noConversion"/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</si>
</sst>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#,##0.00_ "/>
    <numFmt numFmtId="177" formatCode="0.00_ ;[Red]\-0.00\ "/>
    <numFmt numFmtId="178" formatCode="m&quot;月&quot;d&quot;日&quot;;@"/>
    <numFmt numFmtId="179" formatCode="&quot;US$&quot;#,##0_);\(&quot;US$&quot;#,##0\)"/>
  </numFmts>
  <fonts count="35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4"/>
      <color theme="0"/>
      <name val="宋体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1"/>
      <color indexed="8"/>
      <name val="微软雅黑"/>
      <family val="2"/>
      <charset val="134"/>
    </font>
    <font>
      <b/>
      <sz val="12"/>
      <name val="宋体"/>
      <family val="3"/>
      <charset val="134"/>
    </font>
    <font>
      <sz val="10"/>
      <name val="Arial"/>
      <family val="2"/>
    </font>
    <font>
      <sz val="12"/>
      <name val="Times New Roman"/>
      <family val="1"/>
    </font>
    <font>
      <b/>
      <sz val="16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0"/>
      <color rgb="FF00000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4BACC6"/>
      </left>
      <right style="thin">
        <color rgb="FF4BACC6"/>
      </right>
      <top style="thin">
        <color rgb="FF4BACC6"/>
      </top>
      <bottom style="thin">
        <color rgb="FF4BACC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4BACC6"/>
      </left>
      <right style="thin">
        <color rgb="FF4BACC6"/>
      </right>
      <top/>
      <bottom style="thin">
        <color rgb="FF4BACC6"/>
      </bottom>
      <diagonal/>
    </border>
    <border>
      <left style="thin">
        <color rgb="FF4BACC6"/>
      </left>
      <right/>
      <top style="thin">
        <color rgb="FF4BACC6"/>
      </top>
      <bottom style="thin">
        <color rgb="FF4BACC6"/>
      </bottom>
      <diagonal/>
    </border>
    <border>
      <left/>
      <right style="thin">
        <color rgb="FF4BACC6"/>
      </right>
      <top style="thin">
        <color rgb="FF4BACC6"/>
      </top>
      <bottom style="thin">
        <color rgb="FF4BACC6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>
      <alignment vertical="center"/>
    </xf>
    <xf numFmtId="0" fontId="4" fillId="0" borderId="0"/>
    <xf numFmtId="43" fontId="4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8" fillId="0" borderId="0"/>
  </cellStyleXfs>
  <cellXfs count="17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/>
    </xf>
    <xf numFmtId="43" fontId="0" fillId="0" borderId="1" xfId="1" applyFont="1" applyFill="1" applyBorder="1" applyAlignment="1">
      <alignment horizontal="center" vertical="center"/>
    </xf>
    <xf numFmtId="43" fontId="0" fillId="0" borderId="0" xfId="1" applyFont="1" applyAlignment="1"/>
    <xf numFmtId="43" fontId="0" fillId="0" borderId="0" xfId="1" applyFont="1" applyFill="1" applyAlignment="1"/>
    <xf numFmtId="0" fontId="4" fillId="0" borderId="1" xfId="2" applyBorder="1" applyAlignment="1">
      <alignment horizontal="center" vertical="center"/>
    </xf>
    <xf numFmtId="0" fontId="4" fillId="0" borderId="1" xfId="2" applyBorder="1" applyAlignment="1">
      <alignment horizontal="center" vertical="center" wrapText="1"/>
    </xf>
    <xf numFmtId="43" fontId="4" fillId="0" borderId="1" xfId="3" applyFont="1" applyBorder="1" applyAlignment="1">
      <alignment horizontal="center" vertical="center"/>
    </xf>
    <xf numFmtId="43" fontId="4" fillId="0" borderId="1" xfId="3" applyFont="1" applyFill="1" applyBorder="1" applyAlignment="1">
      <alignment horizontal="center" vertical="center" wrapText="1"/>
    </xf>
    <xf numFmtId="43" fontId="0" fillId="0" borderId="1" xfId="3" applyFont="1" applyBorder="1" applyAlignment="1">
      <alignment horizontal="center" vertical="center"/>
    </xf>
    <xf numFmtId="0" fontId="4" fillId="0" borderId="0" xfId="2" applyAlignment="1">
      <alignment horizontal="center" vertical="center"/>
    </xf>
    <xf numFmtId="43" fontId="0" fillId="0" borderId="1" xfId="3" applyFont="1" applyFill="1" applyBorder="1" applyAlignment="1">
      <alignment horizontal="center" vertical="center"/>
    </xf>
    <xf numFmtId="43" fontId="0" fillId="2" borderId="1" xfId="3" applyFont="1" applyFill="1" applyBorder="1" applyAlignment="1">
      <alignment horizontal="center" vertical="center"/>
    </xf>
    <xf numFmtId="43" fontId="4" fillId="0" borderId="0" xfId="2" applyNumberFormat="1" applyAlignment="1">
      <alignment horizontal="center" vertical="center"/>
    </xf>
    <xf numFmtId="0" fontId="4" fillId="0" borderId="0" xfId="2"/>
    <xf numFmtId="43" fontId="0" fillId="0" borderId="0" xfId="3" applyFont="1" applyFill="1" applyAlignment="1"/>
    <xf numFmtId="43" fontId="0" fillId="0" borderId="0" xfId="3" applyFont="1" applyAlignment="1"/>
    <xf numFmtId="0" fontId="4" fillId="0" borderId="1" xfId="2" applyBorder="1"/>
    <xf numFmtId="0" fontId="4" fillId="3" borderId="1" xfId="2" applyFill="1" applyBorder="1" applyAlignment="1">
      <alignment horizontal="center" vertical="center"/>
    </xf>
    <xf numFmtId="43" fontId="0" fillId="3" borderId="1" xfId="3" applyFont="1" applyFill="1" applyBorder="1" applyAlignment="1">
      <alignment horizontal="center" vertical="center"/>
    </xf>
    <xf numFmtId="43" fontId="0" fillId="4" borderId="1" xfId="3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176" fontId="6" fillId="3" borderId="1" xfId="0" applyNumberFormat="1" applyFont="1" applyFill="1" applyBorder="1" applyAlignment="1">
      <alignment horizontal="center" vertical="center"/>
    </xf>
    <xf numFmtId="43" fontId="0" fillId="6" borderId="1" xfId="3" applyFont="1" applyFill="1" applyBorder="1" applyAlignment="1">
      <alignment horizontal="center" vertical="center"/>
    </xf>
    <xf numFmtId="0" fontId="4" fillId="4" borderId="1" xfId="2" applyFill="1" applyBorder="1" applyAlignment="1">
      <alignment horizontal="center" vertical="center"/>
    </xf>
    <xf numFmtId="43" fontId="4" fillId="4" borderId="1" xfId="3" applyFont="1" applyFill="1" applyBorder="1" applyAlignment="1">
      <alignment horizontal="center" vertical="center"/>
    </xf>
    <xf numFmtId="43" fontId="4" fillId="4" borderId="1" xfId="3" applyFont="1" applyFill="1" applyBorder="1" applyAlignment="1">
      <alignment horizontal="center" vertical="center" wrapText="1"/>
    </xf>
    <xf numFmtId="0" fontId="4" fillId="4" borderId="0" xfId="2" applyFill="1" applyAlignment="1">
      <alignment horizontal="center" vertical="center"/>
    </xf>
    <xf numFmtId="0" fontId="4" fillId="4" borderId="0" xfId="2" applyFill="1"/>
    <xf numFmtId="43" fontId="0" fillId="4" borderId="0" xfId="3" applyFont="1" applyFill="1" applyAlignment="1"/>
    <xf numFmtId="43" fontId="0" fillId="4" borderId="1" xfId="3" applyFont="1" applyFill="1" applyBorder="1" applyAlignment="1">
      <alignment horizontal="center" vertical="center" wrapText="1"/>
    </xf>
    <xf numFmtId="43" fontId="4" fillId="4" borderId="1" xfId="2" applyNumberFormat="1" applyFill="1" applyBorder="1" applyAlignment="1">
      <alignment horizontal="center" vertical="center"/>
    </xf>
    <xf numFmtId="176" fontId="0" fillId="0" borderId="0" xfId="0" applyNumberFormat="1"/>
    <xf numFmtId="0" fontId="10" fillId="4" borderId="6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 wrapText="1"/>
    </xf>
    <xf numFmtId="176" fontId="10" fillId="4" borderId="7" xfId="0" applyNumberFormat="1" applyFont="1" applyFill="1" applyBorder="1" applyAlignment="1">
      <alignment horizontal="center" vertical="center"/>
    </xf>
    <xf numFmtId="176" fontId="10" fillId="4" borderId="8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176" fontId="3" fillId="4" borderId="10" xfId="0" applyNumberFormat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176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0" xfId="0" applyNumberFormat="1" applyAlignment="1">
      <alignment vertical="center"/>
    </xf>
    <xf numFmtId="43" fontId="0" fillId="0" borderId="1" xfId="1" applyFont="1" applyBorder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43" fontId="15" fillId="4" borderId="1" xfId="3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3" fontId="16" fillId="0" borderId="1" xfId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right" vertical="center"/>
    </xf>
    <xf numFmtId="49" fontId="11" fillId="0" borderId="1" xfId="1" applyNumberFormat="1" applyFont="1" applyBorder="1" applyAlignment="1">
      <alignment horizontal="center" vertical="center"/>
    </xf>
    <xf numFmtId="43" fontId="0" fillId="0" borderId="1" xfId="1" applyFont="1" applyBorder="1">
      <alignment vertical="center"/>
    </xf>
    <xf numFmtId="49" fontId="0" fillId="0" borderId="1" xfId="1" applyNumberFormat="1" applyFont="1" applyBorder="1" applyAlignment="1">
      <alignment horizontal="center" vertical="center"/>
    </xf>
    <xf numFmtId="43" fontId="16" fillId="0" borderId="1" xfId="1" applyFont="1" applyBorder="1">
      <alignment vertical="center"/>
    </xf>
    <xf numFmtId="49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3" fontId="0" fillId="4" borderId="8" xfId="3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43" fontId="3" fillId="4" borderId="26" xfId="3" applyFont="1" applyFill="1" applyBorder="1" applyAlignment="1">
      <alignment horizontal="center" vertical="center"/>
    </xf>
    <xf numFmtId="43" fontId="3" fillId="4" borderId="10" xfId="3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1" fillId="4" borderId="0" xfId="11" applyFont="1" applyFill="1" applyBorder="1" applyAlignment="1">
      <alignment horizontal="center" vertical="center"/>
    </xf>
    <xf numFmtId="0" fontId="10" fillId="4" borderId="0" xfId="11" applyFont="1" applyFill="1">
      <alignment vertical="center"/>
    </xf>
    <xf numFmtId="0" fontId="22" fillId="8" borderId="20" xfId="11" applyFont="1" applyFill="1" applyBorder="1" applyAlignment="1">
      <alignment horizontal="center" vertical="center"/>
    </xf>
    <xf numFmtId="0" fontId="23" fillId="8" borderId="21" xfId="11" applyFont="1" applyFill="1" applyBorder="1" applyAlignment="1">
      <alignment horizontal="center" vertical="center"/>
    </xf>
    <xf numFmtId="176" fontId="23" fillId="8" borderId="21" xfId="11" applyNumberFormat="1" applyFont="1" applyFill="1" applyBorder="1" applyAlignment="1">
      <alignment horizontal="center" vertical="center"/>
    </xf>
    <xf numFmtId="177" fontId="23" fillId="8" borderId="21" xfId="11" applyNumberFormat="1" applyFont="1" applyFill="1" applyBorder="1" applyAlignment="1">
      <alignment horizontal="center" vertical="center"/>
    </xf>
    <xf numFmtId="0" fontId="23" fillId="8" borderId="21" xfId="11" applyFont="1" applyFill="1" applyBorder="1" applyAlignment="1">
      <alignment horizontal="center" vertical="center" wrapText="1"/>
    </xf>
    <xf numFmtId="0" fontId="23" fillId="8" borderId="27" xfId="11" applyFont="1" applyFill="1" applyBorder="1" applyAlignment="1">
      <alignment horizontal="center" vertical="center"/>
    </xf>
    <xf numFmtId="0" fontId="23" fillId="8" borderId="22" xfId="11" applyFont="1" applyFill="1" applyBorder="1" applyAlignment="1">
      <alignment horizontal="center" vertical="center" wrapText="1"/>
    </xf>
    <xf numFmtId="0" fontId="24" fillId="4" borderId="6" xfId="11" applyFont="1" applyFill="1" applyBorder="1" applyAlignment="1">
      <alignment horizontal="center" vertical="center"/>
    </xf>
    <xf numFmtId="0" fontId="25" fillId="4" borderId="1" xfId="11" applyFont="1" applyFill="1" applyBorder="1" applyAlignment="1">
      <alignment horizontal="center" vertical="center"/>
    </xf>
    <xf numFmtId="0" fontId="26" fillId="4" borderId="1" xfId="11" applyFont="1" applyFill="1" applyBorder="1" applyAlignment="1">
      <alignment horizontal="center" vertical="center"/>
    </xf>
    <xf numFmtId="0" fontId="24" fillId="4" borderId="1" xfId="11" applyFont="1" applyFill="1" applyBorder="1" applyAlignment="1">
      <alignment horizontal="center" vertical="center" wrapText="1"/>
    </xf>
    <xf numFmtId="176" fontId="26" fillId="4" borderId="1" xfId="11" applyNumberFormat="1" applyFont="1" applyFill="1" applyBorder="1" applyAlignment="1">
      <alignment vertical="center"/>
    </xf>
    <xf numFmtId="177" fontId="26" fillId="4" borderId="1" xfId="11" applyNumberFormat="1" applyFont="1" applyFill="1" applyBorder="1" applyAlignment="1">
      <alignment vertical="center"/>
    </xf>
    <xf numFmtId="0" fontId="10" fillId="4" borderId="1" xfId="11" applyFont="1" applyFill="1" applyBorder="1" applyAlignment="1">
      <alignment horizontal="center" vertical="center"/>
    </xf>
    <xf numFmtId="0" fontId="10" fillId="4" borderId="1" xfId="11" applyFont="1" applyFill="1" applyBorder="1">
      <alignment vertical="center"/>
    </xf>
    <xf numFmtId="57" fontId="10" fillId="4" borderId="14" xfId="11" applyNumberFormat="1" applyFont="1" applyFill="1" applyBorder="1">
      <alignment vertical="center"/>
    </xf>
    <xf numFmtId="0" fontId="10" fillId="4" borderId="8" xfId="11" applyFont="1" applyFill="1" applyBorder="1" applyAlignment="1">
      <alignment horizontal="center" vertical="center"/>
    </xf>
    <xf numFmtId="0" fontId="27" fillId="4" borderId="6" xfId="11" applyFont="1" applyFill="1" applyBorder="1" applyAlignment="1">
      <alignment horizontal="center" vertical="center"/>
    </xf>
    <xf numFmtId="0" fontId="10" fillId="4" borderId="1" xfId="11" applyFont="1" applyFill="1" applyBorder="1" applyAlignment="1">
      <alignment horizontal="center" vertical="center" wrapText="1"/>
    </xf>
    <xf numFmtId="0" fontId="25" fillId="4" borderId="6" xfId="11" applyFont="1" applyFill="1" applyBorder="1" applyAlignment="1">
      <alignment horizontal="center" vertical="center"/>
    </xf>
    <xf numFmtId="176" fontId="26" fillId="4" borderId="26" xfId="11" applyNumberFormat="1" applyFont="1" applyFill="1" applyBorder="1" applyAlignment="1">
      <alignment vertical="center"/>
    </xf>
    <xf numFmtId="176" fontId="29" fillId="4" borderId="26" xfId="11" applyNumberFormat="1" applyFont="1" applyFill="1" applyBorder="1" applyAlignment="1">
      <alignment vertical="center"/>
    </xf>
    <xf numFmtId="0" fontId="10" fillId="4" borderId="26" xfId="11" applyFont="1" applyFill="1" applyBorder="1" applyAlignment="1">
      <alignment horizontal="center" vertical="center"/>
    </xf>
    <xf numFmtId="0" fontId="10" fillId="4" borderId="26" xfId="11" applyFont="1" applyFill="1" applyBorder="1">
      <alignment vertical="center"/>
    </xf>
    <xf numFmtId="0" fontId="10" fillId="4" borderId="28" xfId="11" applyFont="1" applyFill="1" applyBorder="1">
      <alignment vertical="center"/>
    </xf>
    <xf numFmtId="0" fontId="10" fillId="4" borderId="10" xfId="11" applyFont="1" applyFill="1" applyBorder="1" applyAlignment="1">
      <alignment horizontal="center" vertical="center"/>
    </xf>
    <xf numFmtId="0" fontId="10" fillId="4" borderId="0" xfId="11" applyFont="1" applyFill="1" applyAlignment="1">
      <alignment horizontal="center" vertical="center"/>
    </xf>
    <xf numFmtId="176" fontId="10" fillId="4" borderId="0" xfId="11" applyNumberFormat="1" applyFont="1" applyFill="1">
      <alignment vertical="center"/>
    </xf>
    <xf numFmtId="43" fontId="11" fillId="4" borderId="0" xfId="13" applyFont="1" applyFill="1" applyAlignment="1">
      <alignment vertical="center"/>
    </xf>
    <xf numFmtId="0" fontId="24" fillId="4" borderId="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176" fontId="26" fillId="4" borderId="3" xfId="0" applyNumberFormat="1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vertical="center"/>
    </xf>
    <xf numFmtId="57" fontId="10" fillId="4" borderId="15" xfId="0" applyNumberFormat="1" applyFont="1" applyFill="1" applyBorder="1" applyAlignment="1">
      <alignment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0" xfId="0" applyFont="1" applyFill="1" applyAlignment="1">
      <alignment vertical="center"/>
    </xf>
    <xf numFmtId="178" fontId="31" fillId="4" borderId="1" xfId="14" applyNumberFormat="1" applyFont="1" applyFill="1" applyBorder="1" applyAlignment="1">
      <alignment horizontal="center" vertical="center" wrapText="1"/>
    </xf>
    <xf numFmtId="179" fontId="31" fillId="4" borderId="1" xfId="14" applyNumberFormat="1" applyFont="1" applyFill="1" applyBorder="1" applyAlignment="1">
      <alignment horizontal="center" vertical="center" wrapText="1"/>
    </xf>
    <xf numFmtId="43" fontId="31" fillId="4" borderId="1" xfId="3" applyFont="1" applyFill="1" applyBorder="1" applyAlignment="1" applyProtection="1">
      <alignment horizontal="center" vertical="center" wrapText="1"/>
    </xf>
    <xf numFmtId="43" fontId="31" fillId="4" borderId="1" xfId="3" applyFont="1" applyFill="1" applyBorder="1" applyAlignment="1">
      <alignment horizontal="center" vertical="center" wrapText="1"/>
    </xf>
    <xf numFmtId="58" fontId="14" fillId="4" borderId="29" xfId="0" applyNumberFormat="1" applyFont="1" applyFill="1" applyBorder="1" applyAlignment="1">
      <alignment vertical="center"/>
    </xf>
    <xf numFmtId="43" fontId="33" fillId="4" borderId="29" xfId="3" applyFont="1" applyFill="1" applyBorder="1" applyAlignment="1">
      <alignment vertical="center"/>
    </xf>
    <xf numFmtId="178" fontId="14" fillId="4" borderId="13" xfId="0" applyNumberFormat="1" applyFont="1" applyFill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43" fontId="14" fillId="4" borderId="13" xfId="3" applyFont="1" applyFill="1" applyBorder="1" applyAlignment="1">
      <alignment vertical="center"/>
    </xf>
    <xf numFmtId="43" fontId="33" fillId="4" borderId="13" xfId="3" applyFont="1" applyFill="1" applyBorder="1" applyAlignment="1">
      <alignment vertical="center"/>
    </xf>
    <xf numFmtId="0" fontId="14" fillId="4" borderId="13" xfId="0" applyFont="1" applyFill="1" applyBorder="1" applyAlignment="1">
      <alignment vertical="center"/>
    </xf>
    <xf numFmtId="0" fontId="34" fillId="4" borderId="13" xfId="0" applyFont="1" applyFill="1" applyBorder="1" applyAlignment="1">
      <alignment vertical="center"/>
    </xf>
    <xf numFmtId="0" fontId="21" fillId="9" borderId="18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21" fillId="4" borderId="0" xfId="11" applyFont="1" applyFill="1" applyBorder="1" applyAlignment="1">
      <alignment horizontal="center" vertical="center"/>
    </xf>
    <xf numFmtId="0" fontId="28" fillId="4" borderId="9" xfId="11" applyFont="1" applyFill="1" applyBorder="1" applyAlignment="1">
      <alignment horizontal="center" vertical="center"/>
    </xf>
    <xf numFmtId="0" fontId="28" fillId="4" borderId="26" xfId="11" applyFont="1" applyFill="1" applyBorder="1" applyAlignment="1">
      <alignment horizontal="center" vertical="center"/>
    </xf>
    <xf numFmtId="49" fontId="30" fillId="4" borderId="18" xfId="2" applyNumberFormat="1" applyFont="1" applyFill="1" applyBorder="1" applyAlignment="1">
      <alignment horizontal="center" vertical="center"/>
    </xf>
    <xf numFmtId="49" fontId="30" fillId="4" borderId="2" xfId="2" applyNumberFormat="1" applyFont="1" applyFill="1" applyBorder="1" applyAlignment="1">
      <alignment horizontal="center" vertical="center"/>
    </xf>
    <xf numFmtId="178" fontId="14" fillId="4" borderId="30" xfId="0" applyNumberFormat="1" applyFont="1" applyFill="1" applyBorder="1" applyAlignment="1">
      <alignment horizontal="center" vertical="center"/>
    </xf>
    <xf numFmtId="178" fontId="14" fillId="4" borderId="31" xfId="0" applyNumberFormat="1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4" xfId="2" applyBorder="1" applyAlignment="1">
      <alignment horizontal="center" vertical="center"/>
    </xf>
    <xf numFmtId="0" fontId="4" fillId="0" borderId="5" xfId="2" applyBorder="1" applyAlignment="1">
      <alignment horizontal="center" vertical="center"/>
    </xf>
  </cellXfs>
  <cellStyles count="15">
    <cellStyle name="Normal_Comparison of the quotes (3)" xfId="4"/>
    <cellStyle name="百分比 2" xfId="5"/>
    <cellStyle name="百分比 2 2 2" xfId="6"/>
    <cellStyle name="常规" xfId="0" builtinId="0"/>
    <cellStyle name="常规 2" xfId="2"/>
    <cellStyle name="常规 2 2 2" xfId="7"/>
    <cellStyle name="常规 2_Sheet12" xfId="8"/>
    <cellStyle name="常规 3" xfId="9"/>
    <cellStyle name="常规 4" xfId="10"/>
    <cellStyle name="常规 5" xfId="11"/>
    <cellStyle name="常规 6" xfId="12"/>
    <cellStyle name="千位分隔" xfId="1" builtinId="3"/>
    <cellStyle name="千位分隔 2" xfId="3"/>
    <cellStyle name="千位分隔 3" xfId="13"/>
    <cellStyle name="一般_Sheet1" xfId="14"/>
  </cellStyles>
  <dxfs count="11"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  <dxf>
      <fill>
        <patternFill patternType="solid">
          <bgColor theme="8" tint="0.7998901333658864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6"/>
  <sheetViews>
    <sheetView workbookViewId="0">
      <selection activeCell="B36" sqref="B36"/>
    </sheetView>
  </sheetViews>
  <sheetFormatPr defaultRowHeight="13.5"/>
  <cols>
    <col min="1" max="1" width="13.875" customWidth="1"/>
    <col min="2" max="6" width="14.5" customWidth="1"/>
  </cols>
  <sheetData>
    <row r="3" spans="1:6">
      <c r="A3" s="137" t="s">
        <v>10</v>
      </c>
      <c r="B3" s="137"/>
      <c r="C3" s="137"/>
      <c r="D3" s="137"/>
      <c r="E3" s="137"/>
      <c r="F3" s="137"/>
    </row>
    <row r="4" spans="1:6">
      <c r="A4" s="138"/>
      <c r="B4" s="138"/>
      <c r="C4" s="138"/>
      <c r="D4" s="138"/>
      <c r="E4" s="138"/>
      <c r="F4" s="138"/>
    </row>
    <row r="5" spans="1:6" ht="37.5" customHeight="1">
      <c r="A5" s="4" t="s">
        <v>1</v>
      </c>
      <c r="B5" s="5" t="s">
        <v>3</v>
      </c>
      <c r="C5" s="5" t="s">
        <v>4</v>
      </c>
      <c r="D5" s="5" t="s">
        <v>5</v>
      </c>
      <c r="E5" s="4" t="s">
        <v>6</v>
      </c>
      <c r="F5" s="4" t="s">
        <v>7</v>
      </c>
    </row>
    <row r="6" spans="1:6" s="3" customFormat="1" ht="30" customHeight="1">
      <c r="A6" s="4" t="s">
        <v>2</v>
      </c>
      <c r="B6" s="4">
        <v>150</v>
      </c>
      <c r="C6" s="4">
        <v>2400</v>
      </c>
      <c r="D6" s="4">
        <v>286</v>
      </c>
      <c r="E6" s="4">
        <f>C6-D6</f>
        <v>2114</v>
      </c>
      <c r="F6" s="4">
        <f>E6*0.1</f>
        <v>211.4</v>
      </c>
    </row>
  </sheetData>
  <mergeCells count="1">
    <mergeCell ref="A3:F4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15"/>
  <sheetViews>
    <sheetView workbookViewId="0">
      <selection activeCell="G32" sqref="G32"/>
    </sheetView>
  </sheetViews>
  <sheetFormatPr defaultColWidth="13.375" defaultRowHeight="13.5"/>
  <cols>
    <col min="1" max="1" width="17.25" style="1" bestFit="1" customWidth="1"/>
    <col min="2" max="16384" width="13.375" style="1"/>
  </cols>
  <sheetData>
    <row r="1" spans="1:35" ht="42">
      <c r="A1" s="26" t="s">
        <v>42</v>
      </c>
      <c r="B1" s="26" t="s">
        <v>43</v>
      </c>
      <c r="C1" s="26" t="s">
        <v>91</v>
      </c>
      <c r="D1" s="26" t="s">
        <v>92</v>
      </c>
      <c r="E1" s="26" t="s">
        <v>93</v>
      </c>
      <c r="F1" s="26" t="s">
        <v>94</v>
      </c>
      <c r="G1" s="26" t="s">
        <v>95</v>
      </c>
      <c r="H1" s="26" t="s">
        <v>96</v>
      </c>
      <c r="I1" s="26" t="s">
        <v>97</v>
      </c>
      <c r="J1" s="26" t="s">
        <v>98</v>
      </c>
      <c r="K1" s="26" t="s">
        <v>99</v>
      </c>
      <c r="L1" s="26" t="s">
        <v>100</v>
      </c>
      <c r="M1" s="26" t="s">
        <v>101</v>
      </c>
      <c r="N1" s="26" t="s">
        <v>104</v>
      </c>
      <c r="O1" s="26" t="s">
        <v>105</v>
      </c>
      <c r="P1" s="26" t="s">
        <v>106</v>
      </c>
      <c r="Q1" s="26" t="s">
        <v>107</v>
      </c>
      <c r="R1" s="26" t="s">
        <v>108</v>
      </c>
      <c r="S1" s="26" t="s">
        <v>109</v>
      </c>
      <c r="T1" s="26" t="s">
        <v>110</v>
      </c>
      <c r="U1" s="26" t="s">
        <v>111</v>
      </c>
      <c r="V1" s="26" t="s">
        <v>112</v>
      </c>
      <c r="W1" s="26" t="s">
        <v>113</v>
      </c>
      <c r="X1" s="26" t="s">
        <v>114</v>
      </c>
      <c r="Y1" s="26" t="s">
        <v>115</v>
      </c>
      <c r="Z1" s="26" t="s">
        <v>116</v>
      </c>
      <c r="AA1" s="26" t="s">
        <v>117</v>
      </c>
      <c r="AB1" s="26" t="s">
        <v>118</v>
      </c>
      <c r="AC1" s="26" t="s">
        <v>119</v>
      </c>
      <c r="AD1" s="26" t="s">
        <v>120</v>
      </c>
      <c r="AE1" s="26" t="s">
        <v>121</v>
      </c>
      <c r="AF1" s="26" t="s">
        <v>122</v>
      </c>
      <c r="AG1" s="26" t="s">
        <v>123</v>
      </c>
      <c r="AH1" s="26" t="s">
        <v>63</v>
      </c>
      <c r="AI1" s="29" t="s">
        <v>64</v>
      </c>
    </row>
    <row r="2" spans="1:35" ht="16.5">
      <c r="A2" s="27" t="s">
        <v>17</v>
      </c>
      <c r="B2" s="27" t="s">
        <v>45</v>
      </c>
      <c r="C2" s="27"/>
      <c r="D2" s="27"/>
      <c r="E2" s="28"/>
      <c r="F2" s="28"/>
      <c r="G2" s="28">
        <v>-10</v>
      </c>
      <c r="H2" s="28">
        <v>-159</v>
      </c>
      <c r="I2" s="28">
        <v>-100</v>
      </c>
      <c r="J2" s="28">
        <v>-31.2</v>
      </c>
      <c r="K2" s="28">
        <v>-102.24</v>
      </c>
      <c r="L2" s="28">
        <v>-0.12</v>
      </c>
      <c r="M2" s="28">
        <v>-15.48</v>
      </c>
      <c r="N2" s="28">
        <v>-40</v>
      </c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>
        <v>-20</v>
      </c>
      <c r="AC2" s="28"/>
      <c r="AD2" s="28"/>
      <c r="AE2" s="28"/>
      <c r="AF2" s="28">
        <v>-590</v>
      </c>
      <c r="AG2" s="28">
        <v>-112</v>
      </c>
      <c r="AH2" s="30">
        <v>-1180.04</v>
      </c>
      <c r="AI2" s="31" t="s">
        <v>34</v>
      </c>
    </row>
    <row r="3" spans="1:35" ht="16.5">
      <c r="A3" s="27" t="s">
        <v>18</v>
      </c>
      <c r="B3" s="27" t="s">
        <v>46</v>
      </c>
      <c r="C3" s="27">
        <v>-290</v>
      </c>
      <c r="D3" s="27">
        <v>-310</v>
      </c>
      <c r="E3" s="28">
        <v>-10.88</v>
      </c>
      <c r="F3" s="28"/>
      <c r="G3" s="28"/>
      <c r="H3" s="28"/>
      <c r="I3" s="28"/>
      <c r="J3" s="28">
        <v>-2</v>
      </c>
      <c r="K3" s="28">
        <v>-29.88</v>
      </c>
      <c r="L3" s="28"/>
      <c r="M3" s="28">
        <v>-4.5</v>
      </c>
      <c r="N3" s="28"/>
      <c r="O3" s="28"/>
      <c r="P3" s="28"/>
      <c r="Q3" s="28">
        <v>-64.08</v>
      </c>
      <c r="R3" s="28"/>
      <c r="S3" s="28">
        <v>-5</v>
      </c>
      <c r="T3" s="28">
        <v>-24</v>
      </c>
      <c r="U3" s="28">
        <v>-1.1000000000000001</v>
      </c>
      <c r="V3" s="28">
        <v>-6.6</v>
      </c>
      <c r="W3" s="28">
        <v>-180.8</v>
      </c>
      <c r="X3" s="28">
        <v>-18.850000000000001</v>
      </c>
      <c r="Y3" s="28">
        <v>-277.83999999999997</v>
      </c>
      <c r="Z3" s="28">
        <v>-0.84</v>
      </c>
      <c r="AA3" s="28"/>
      <c r="AB3" s="28"/>
      <c r="AC3" s="28">
        <v>-10.4</v>
      </c>
      <c r="AD3" s="28"/>
      <c r="AE3" s="28"/>
      <c r="AF3" s="28">
        <v>-340</v>
      </c>
      <c r="AG3" s="28"/>
      <c r="AH3" s="30">
        <v>-1576.77</v>
      </c>
      <c r="AI3" s="31" t="s">
        <v>34</v>
      </c>
    </row>
    <row r="4" spans="1:35" ht="16.5">
      <c r="A4" s="27" t="s">
        <v>20</v>
      </c>
      <c r="B4" s="27" t="s">
        <v>47</v>
      </c>
      <c r="C4" s="27">
        <v>-413</v>
      </c>
      <c r="D4" s="27">
        <v>-417</v>
      </c>
      <c r="E4" s="28">
        <v>-1.56</v>
      </c>
      <c r="F4" s="28"/>
      <c r="G4" s="28">
        <v>-20</v>
      </c>
      <c r="H4" s="28"/>
      <c r="I4" s="28"/>
      <c r="J4" s="28">
        <v>-171.5</v>
      </c>
      <c r="K4" s="28">
        <v>-60</v>
      </c>
      <c r="L4" s="28"/>
      <c r="M4" s="28">
        <v>-10.31</v>
      </c>
      <c r="N4" s="28"/>
      <c r="O4" s="28"/>
      <c r="P4" s="28">
        <v>-500</v>
      </c>
      <c r="Q4" s="28">
        <v>-91.08</v>
      </c>
      <c r="R4" s="28">
        <v>-3.84</v>
      </c>
      <c r="S4" s="28"/>
      <c r="T4" s="28">
        <v>-51</v>
      </c>
      <c r="U4" s="28"/>
      <c r="V4" s="28"/>
      <c r="W4" s="28">
        <v>-258.05</v>
      </c>
      <c r="X4" s="28">
        <v>-0.89</v>
      </c>
      <c r="Y4" s="28">
        <v>-367.76</v>
      </c>
      <c r="Z4" s="28">
        <v>-12.48</v>
      </c>
      <c r="AA4" s="28"/>
      <c r="AB4" s="28"/>
      <c r="AC4" s="28">
        <v>-27</v>
      </c>
      <c r="AD4" s="28"/>
      <c r="AE4" s="28"/>
      <c r="AF4" s="28">
        <v>-255</v>
      </c>
      <c r="AG4" s="28">
        <v>-103.99</v>
      </c>
      <c r="AH4" s="30">
        <v>-2764.46</v>
      </c>
      <c r="AI4" s="31" t="s">
        <v>34</v>
      </c>
    </row>
    <row r="5" spans="1:35" ht="16.5">
      <c r="A5" s="27" t="s">
        <v>22</v>
      </c>
      <c r="B5" s="27" t="s">
        <v>48</v>
      </c>
      <c r="C5" s="27"/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>
        <v>-5.0999999999999996</v>
      </c>
      <c r="W5" s="28"/>
      <c r="X5" s="28">
        <v>-2.2999999999999998</v>
      </c>
      <c r="Y5" s="28">
        <v>-0.4</v>
      </c>
      <c r="Z5" s="28"/>
      <c r="AA5" s="28"/>
      <c r="AB5" s="28"/>
      <c r="AC5" s="28"/>
      <c r="AD5" s="28"/>
      <c r="AE5" s="28"/>
      <c r="AF5" s="28"/>
      <c r="AG5" s="28"/>
      <c r="AH5" s="30">
        <v>-7.8</v>
      </c>
      <c r="AI5" s="31" t="s">
        <v>34</v>
      </c>
    </row>
    <row r="6" spans="1:35" ht="16.5">
      <c r="A6" s="27" t="s">
        <v>23</v>
      </c>
      <c r="B6" s="27" t="s">
        <v>49</v>
      </c>
      <c r="C6" s="27">
        <v>-23399</v>
      </c>
      <c r="D6" s="27">
        <v>-20150</v>
      </c>
      <c r="E6" s="28">
        <v>-245.1</v>
      </c>
      <c r="F6" s="28">
        <v>50</v>
      </c>
      <c r="G6" s="28">
        <v>-10</v>
      </c>
      <c r="H6" s="28"/>
      <c r="I6" s="28"/>
      <c r="J6" s="28">
        <v>-377</v>
      </c>
      <c r="K6" s="28">
        <v>-91.56</v>
      </c>
      <c r="L6" s="28">
        <v>0.48</v>
      </c>
      <c r="M6" s="28">
        <v>-22.68</v>
      </c>
      <c r="N6" s="28"/>
      <c r="O6" s="28">
        <v>-400</v>
      </c>
      <c r="P6" s="28"/>
      <c r="Q6" s="28">
        <v>-5408.04</v>
      </c>
      <c r="R6" s="28">
        <v>-37.68</v>
      </c>
      <c r="S6" s="28"/>
      <c r="T6" s="28">
        <v>-377</v>
      </c>
      <c r="U6" s="28">
        <v>-117.11</v>
      </c>
      <c r="V6" s="28"/>
      <c r="W6" s="28">
        <v>-14380.13</v>
      </c>
      <c r="X6" s="28">
        <v>-195.95</v>
      </c>
      <c r="Y6" s="28">
        <v>-21718.39</v>
      </c>
      <c r="Z6" s="28">
        <v>-133.04</v>
      </c>
      <c r="AA6" s="28">
        <v>-21.94</v>
      </c>
      <c r="AB6" s="28"/>
      <c r="AC6" s="28">
        <v>-743.3</v>
      </c>
      <c r="AD6" s="28">
        <v>-810.95</v>
      </c>
      <c r="AE6" s="28">
        <v>-20</v>
      </c>
      <c r="AF6" s="28"/>
      <c r="AG6" s="28"/>
      <c r="AH6" s="30">
        <v>-88608.39</v>
      </c>
      <c r="AI6" s="31" t="s">
        <v>34</v>
      </c>
    </row>
    <row r="7" spans="1:35">
      <c r="AH7" s="52">
        <f>SUM(AH2:AH6)</f>
        <v>-94137.46</v>
      </c>
    </row>
    <row r="11" spans="1:35">
      <c r="A11" s="51"/>
      <c r="B11" s="51" t="s">
        <v>124</v>
      </c>
      <c r="C11" s="51" t="s">
        <v>127</v>
      </c>
    </row>
    <row r="12" spans="1:35">
      <c r="A12" s="51" t="s">
        <v>71</v>
      </c>
      <c r="B12" s="53">
        <v>92949.62</v>
      </c>
      <c r="C12" s="53">
        <f>ROUND(B12/1.06,2)</f>
        <v>87688.320000000007</v>
      </c>
    </row>
    <row r="13" spans="1:35">
      <c r="A13" s="51" t="s">
        <v>125</v>
      </c>
      <c r="B13" s="53">
        <v>1062.2</v>
      </c>
      <c r="C13" s="53">
        <f t="shared" ref="C13:C14" si="0">ROUND(B13/1.06,2)</f>
        <v>1002.08</v>
      </c>
    </row>
    <row r="14" spans="1:35">
      <c r="A14" s="51" t="s">
        <v>126</v>
      </c>
      <c r="B14" s="53">
        <v>125.64</v>
      </c>
      <c r="C14" s="53">
        <f t="shared" si="0"/>
        <v>118.53</v>
      </c>
    </row>
    <row r="15" spans="1:35">
      <c r="A15" s="51"/>
      <c r="B15" s="53">
        <f>SUM(B12:B14)</f>
        <v>94137.459999999992</v>
      </c>
      <c r="C15" s="53">
        <f>SUM(C12:C14)</f>
        <v>88808.930000000008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I21"/>
  <sheetViews>
    <sheetView workbookViewId="0">
      <selection activeCell="G26" sqref="G26"/>
    </sheetView>
  </sheetViews>
  <sheetFormatPr defaultColWidth="13.375" defaultRowHeight="13.5"/>
  <cols>
    <col min="1" max="1" width="17.25" style="1" bestFit="1" customWidth="1"/>
    <col min="2" max="16384" width="13.375" style="1"/>
  </cols>
  <sheetData>
    <row r="1" spans="1:35" ht="42">
      <c r="A1" s="26" t="s">
        <v>42</v>
      </c>
      <c r="B1" s="26" t="s">
        <v>43</v>
      </c>
      <c r="C1" s="26" t="s">
        <v>91</v>
      </c>
      <c r="D1" s="26" t="s">
        <v>92</v>
      </c>
      <c r="E1" s="26" t="s">
        <v>93</v>
      </c>
      <c r="F1" s="26" t="s">
        <v>94</v>
      </c>
      <c r="G1" s="26" t="s">
        <v>95</v>
      </c>
      <c r="H1" s="26" t="s">
        <v>96</v>
      </c>
      <c r="I1" s="26" t="s">
        <v>97</v>
      </c>
      <c r="J1" s="26" t="s">
        <v>98</v>
      </c>
      <c r="K1" s="26" t="s">
        <v>99</v>
      </c>
      <c r="L1" s="26" t="s">
        <v>100</v>
      </c>
      <c r="M1" s="26" t="s">
        <v>101</v>
      </c>
      <c r="N1" s="26" t="s">
        <v>104</v>
      </c>
      <c r="O1" s="26" t="s">
        <v>105</v>
      </c>
      <c r="P1" s="26" t="s">
        <v>106</v>
      </c>
      <c r="Q1" s="26" t="s">
        <v>107</v>
      </c>
      <c r="R1" s="26" t="s">
        <v>108</v>
      </c>
      <c r="S1" s="26" t="s">
        <v>109</v>
      </c>
      <c r="T1" s="26" t="s">
        <v>110</v>
      </c>
      <c r="U1" s="26" t="s">
        <v>111</v>
      </c>
      <c r="V1" s="26" t="s">
        <v>112</v>
      </c>
      <c r="W1" s="26" t="s">
        <v>113</v>
      </c>
      <c r="X1" s="26" t="s">
        <v>114</v>
      </c>
      <c r="Y1" s="26" t="s">
        <v>115</v>
      </c>
      <c r="Z1" s="26" t="s">
        <v>116</v>
      </c>
      <c r="AA1" s="26" t="s">
        <v>117</v>
      </c>
      <c r="AB1" s="26" t="s">
        <v>118</v>
      </c>
      <c r="AC1" s="26" t="s">
        <v>119</v>
      </c>
      <c r="AD1" s="26" t="s">
        <v>120</v>
      </c>
      <c r="AE1" s="26" t="s">
        <v>121</v>
      </c>
      <c r="AF1" s="26" t="s">
        <v>122</v>
      </c>
      <c r="AG1" s="26" t="s">
        <v>123</v>
      </c>
      <c r="AH1" s="26" t="s">
        <v>63</v>
      </c>
      <c r="AI1" s="29" t="s">
        <v>64</v>
      </c>
    </row>
    <row r="2" spans="1:35" ht="16.5">
      <c r="A2" s="27" t="s">
        <v>18</v>
      </c>
      <c r="B2" s="27" t="s">
        <v>46</v>
      </c>
      <c r="C2" s="27">
        <v>-290</v>
      </c>
      <c r="D2" s="27">
        <v>-310</v>
      </c>
      <c r="E2" s="28">
        <v>-10.88</v>
      </c>
      <c r="F2" s="28"/>
      <c r="G2" s="28"/>
      <c r="H2" s="28"/>
      <c r="I2" s="28"/>
      <c r="J2" s="28">
        <v>-2</v>
      </c>
      <c r="K2" s="28">
        <v>-29.88</v>
      </c>
      <c r="L2" s="28"/>
      <c r="M2" s="28">
        <v>-4.5</v>
      </c>
      <c r="N2" s="28"/>
      <c r="O2" s="28"/>
      <c r="P2" s="28"/>
      <c r="Q2" s="28">
        <v>-64.08</v>
      </c>
      <c r="R2" s="28"/>
      <c r="S2" s="28">
        <v>-5</v>
      </c>
      <c r="T2" s="28">
        <v>-24</v>
      </c>
      <c r="U2" s="28">
        <v>-1.1000000000000001</v>
      </c>
      <c r="V2" s="28">
        <v>-6.6</v>
      </c>
      <c r="W2" s="28">
        <v>-180.8</v>
      </c>
      <c r="X2" s="28">
        <v>-18.850000000000001</v>
      </c>
      <c r="Y2" s="28">
        <v>-277.83999999999997</v>
      </c>
      <c r="Z2" s="28">
        <v>-0.84</v>
      </c>
      <c r="AA2" s="28"/>
      <c r="AB2" s="28"/>
      <c r="AC2" s="28">
        <v>-10.4</v>
      </c>
      <c r="AD2" s="28"/>
      <c r="AE2" s="28"/>
      <c r="AF2" s="28">
        <v>-340</v>
      </c>
      <c r="AG2" s="28"/>
      <c r="AH2" s="30">
        <v>-1576.77</v>
      </c>
      <c r="AI2" s="31" t="s">
        <v>34</v>
      </c>
    </row>
    <row r="3" spans="1:35" ht="16.5">
      <c r="A3" s="27" t="s">
        <v>20</v>
      </c>
      <c r="B3" s="27" t="s">
        <v>47</v>
      </c>
      <c r="C3" s="27">
        <v>-413</v>
      </c>
      <c r="D3" s="27">
        <v>-417</v>
      </c>
      <c r="E3" s="28">
        <v>-1.56</v>
      </c>
      <c r="F3" s="28"/>
      <c r="G3" s="28">
        <v>-20</v>
      </c>
      <c r="H3" s="28"/>
      <c r="I3" s="28"/>
      <c r="J3" s="28">
        <v>-171.5</v>
      </c>
      <c r="K3" s="28">
        <v>-60</v>
      </c>
      <c r="L3" s="28"/>
      <c r="M3" s="28">
        <v>-10.31</v>
      </c>
      <c r="N3" s="28"/>
      <c r="O3" s="28"/>
      <c r="P3" s="28">
        <v>-500</v>
      </c>
      <c r="Q3" s="28">
        <v>-91.08</v>
      </c>
      <c r="R3" s="28">
        <v>-3.84</v>
      </c>
      <c r="S3" s="28"/>
      <c r="T3" s="28">
        <v>-51</v>
      </c>
      <c r="U3" s="28"/>
      <c r="V3" s="28"/>
      <c r="W3" s="28">
        <v>-258.05</v>
      </c>
      <c r="X3" s="28">
        <v>-0.89</v>
      </c>
      <c r="Y3" s="28">
        <v>-367.76</v>
      </c>
      <c r="Z3" s="28">
        <v>-12.48</v>
      </c>
      <c r="AA3" s="28"/>
      <c r="AB3" s="28"/>
      <c r="AC3" s="28">
        <v>-27</v>
      </c>
      <c r="AD3" s="28"/>
      <c r="AE3" s="28"/>
      <c r="AF3" s="28">
        <v>-255</v>
      </c>
      <c r="AG3" s="28">
        <v>-103.99</v>
      </c>
      <c r="AH3" s="30">
        <v>-2764.46</v>
      </c>
      <c r="AI3" s="31" t="s">
        <v>34</v>
      </c>
    </row>
    <row r="4" spans="1:35" ht="16.5">
      <c r="A4" s="27" t="s">
        <v>23</v>
      </c>
      <c r="B4" s="27" t="s">
        <v>49</v>
      </c>
      <c r="C4" s="27">
        <v>-23399</v>
      </c>
      <c r="D4" s="27">
        <v>-20150</v>
      </c>
      <c r="E4" s="28">
        <v>-245.1</v>
      </c>
      <c r="F4" s="28">
        <v>50</v>
      </c>
      <c r="G4" s="28">
        <v>-10</v>
      </c>
      <c r="H4" s="28"/>
      <c r="I4" s="28"/>
      <c r="J4" s="28">
        <v>-377</v>
      </c>
      <c r="K4" s="28">
        <v>-91.56</v>
      </c>
      <c r="L4" s="28">
        <v>0.48</v>
      </c>
      <c r="M4" s="28">
        <v>-22.68</v>
      </c>
      <c r="N4" s="28"/>
      <c r="O4" s="28">
        <v>-400</v>
      </c>
      <c r="P4" s="28"/>
      <c r="Q4" s="28">
        <v>-5408.04</v>
      </c>
      <c r="R4" s="28">
        <v>-37.68</v>
      </c>
      <c r="S4" s="28"/>
      <c r="T4" s="28">
        <v>-377</v>
      </c>
      <c r="U4" s="28">
        <v>-117.11</v>
      </c>
      <c r="V4" s="28"/>
      <c r="W4" s="28">
        <v>-14380.13</v>
      </c>
      <c r="X4" s="28">
        <v>-195.95</v>
      </c>
      <c r="Y4" s="28">
        <v>-21718.39</v>
      </c>
      <c r="Z4" s="28">
        <v>-133.04</v>
      </c>
      <c r="AA4" s="28">
        <v>-21.94</v>
      </c>
      <c r="AB4" s="28"/>
      <c r="AC4" s="28">
        <v>-743.3</v>
      </c>
      <c r="AD4" s="28">
        <v>-810.95</v>
      </c>
      <c r="AE4" s="28">
        <v>-20</v>
      </c>
      <c r="AF4" s="28"/>
      <c r="AG4" s="28"/>
      <c r="AH4" s="30">
        <v>-88608.39</v>
      </c>
      <c r="AI4" s="31" t="s">
        <v>34</v>
      </c>
    </row>
    <row r="5" spans="1:35">
      <c r="AH5" s="52">
        <f>SUM(AH2:AH4)</f>
        <v>-92949.62</v>
      </c>
    </row>
    <row r="10" spans="1:35" ht="33">
      <c r="A10" s="54"/>
      <c r="B10" s="55" t="s">
        <v>128</v>
      </c>
      <c r="C10" s="57" t="s">
        <v>129</v>
      </c>
      <c r="D10" s="57" t="s">
        <v>130</v>
      </c>
      <c r="E10" s="57" t="s">
        <v>131</v>
      </c>
      <c r="F10" s="57" t="s">
        <v>133</v>
      </c>
      <c r="G10" s="57" t="s">
        <v>132</v>
      </c>
    </row>
    <row r="11" spans="1:35" ht="16.5">
      <c r="A11" s="54" t="s">
        <v>18</v>
      </c>
      <c r="B11" s="56">
        <v>1576.77</v>
      </c>
      <c r="C11" s="56">
        <v>211.4</v>
      </c>
      <c r="D11" s="56">
        <v>49.32</v>
      </c>
      <c r="E11" s="56">
        <v>255.85</v>
      </c>
      <c r="F11" s="56">
        <v>215</v>
      </c>
      <c r="G11" s="56">
        <f>SUM(B11:F11)</f>
        <v>2308.34</v>
      </c>
    </row>
    <row r="12" spans="1:35" ht="16.5">
      <c r="A12" s="54" t="s">
        <v>20</v>
      </c>
      <c r="B12" s="56">
        <v>2764.46</v>
      </c>
      <c r="C12" s="56">
        <v>438.5</v>
      </c>
      <c r="D12" s="56">
        <v>79.679999999999993</v>
      </c>
      <c r="E12" s="56">
        <v>514.25</v>
      </c>
      <c r="F12" s="56">
        <v>215</v>
      </c>
      <c r="G12" s="56">
        <f t="shared" ref="G12:G13" si="0">SUM(B12:F12)</f>
        <v>4011.89</v>
      </c>
    </row>
    <row r="13" spans="1:35" ht="16.5">
      <c r="A13" s="54" t="s">
        <v>23</v>
      </c>
      <c r="B13" s="56">
        <v>88608.39</v>
      </c>
      <c r="C13" s="56"/>
      <c r="D13" s="56"/>
      <c r="E13" s="56"/>
      <c r="F13" s="56">
        <v>215</v>
      </c>
      <c r="G13" s="56">
        <f t="shared" si="0"/>
        <v>88823.39</v>
      </c>
    </row>
    <row r="14" spans="1:35" ht="16.5">
      <c r="A14" s="54" t="s">
        <v>85</v>
      </c>
      <c r="B14" s="56">
        <f>SUM(B11:B13)</f>
        <v>92949.62</v>
      </c>
      <c r="C14" s="56">
        <f t="shared" ref="C14:G14" si="1">SUM(C11:C13)</f>
        <v>649.9</v>
      </c>
      <c r="D14" s="56">
        <f t="shared" si="1"/>
        <v>129</v>
      </c>
      <c r="E14" s="56">
        <f t="shared" si="1"/>
        <v>770.1</v>
      </c>
      <c r="F14" s="56">
        <f t="shared" si="1"/>
        <v>645</v>
      </c>
      <c r="G14" s="56">
        <f t="shared" si="1"/>
        <v>95143.62</v>
      </c>
    </row>
    <row r="17" spans="1:3" ht="16.5">
      <c r="A17" s="54"/>
      <c r="B17" s="55" t="s">
        <v>134</v>
      </c>
      <c r="C17" s="57" t="s">
        <v>127</v>
      </c>
    </row>
    <row r="18" spans="1:3" ht="16.5">
      <c r="A18" s="54" t="s">
        <v>135</v>
      </c>
      <c r="B18" s="56">
        <v>92949.62</v>
      </c>
      <c r="C18" s="56">
        <f>ROUND(B18/1.06,2)</f>
        <v>87688.320000000007</v>
      </c>
    </row>
    <row r="19" spans="1:3" ht="16.5">
      <c r="A19" s="54" t="s">
        <v>77</v>
      </c>
      <c r="B19" s="56">
        <f>C14+D14+E14</f>
        <v>1549</v>
      </c>
      <c r="C19" s="56">
        <f>ROUND(B19/1.06,2)</f>
        <v>1461.32</v>
      </c>
    </row>
    <row r="20" spans="1:3" ht="16.5">
      <c r="A20" s="54" t="s">
        <v>136</v>
      </c>
      <c r="B20" s="56">
        <f>F14</f>
        <v>645</v>
      </c>
      <c r="C20" s="56">
        <f>ROUND(B20/1.06,2)</f>
        <v>608.49</v>
      </c>
    </row>
    <row r="21" spans="1:3" ht="16.5">
      <c r="A21" s="54"/>
      <c r="B21" s="56">
        <f>SUM(B18:B20)</f>
        <v>95143.62</v>
      </c>
      <c r="C21" s="56">
        <f>SUM(C18:C20)</f>
        <v>89758.130000000019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G21" sqref="G21"/>
    </sheetView>
  </sheetViews>
  <sheetFormatPr defaultColWidth="9" defaultRowHeight="13.5"/>
  <cols>
    <col min="1" max="1" width="9" style="1"/>
    <col min="2" max="2" width="18.25" style="1" customWidth="1"/>
    <col min="3" max="3" width="23.75" style="1" customWidth="1"/>
    <col min="4" max="6" width="14" style="1" customWidth="1"/>
    <col min="7" max="7" width="14" style="68" customWidth="1"/>
    <col min="8" max="8" width="16" style="1" customWidth="1"/>
    <col min="9" max="9" width="17.25" style="69" bestFit="1" customWidth="1"/>
    <col min="10" max="10" width="16" style="1" customWidth="1"/>
    <col min="11" max="11" width="14" style="1" customWidth="1"/>
    <col min="12" max="13" width="12.625" style="1" bestFit="1" customWidth="1"/>
    <col min="14" max="14" width="10.375" style="1" bestFit="1" customWidth="1"/>
    <col min="15" max="257" width="9" style="1"/>
    <col min="258" max="258" width="18.25" style="1" customWidth="1"/>
    <col min="259" max="259" width="23.75" style="1" customWidth="1"/>
    <col min="260" max="263" width="14" style="1" customWidth="1"/>
    <col min="264" max="264" width="16" style="1" customWidth="1"/>
    <col min="265" max="265" width="14" style="1" customWidth="1"/>
    <col min="266" max="266" width="16" style="1" customWidth="1"/>
    <col min="267" max="267" width="14" style="1" customWidth="1"/>
    <col min="268" max="269" width="12.625" style="1" bestFit="1" customWidth="1"/>
    <col min="270" max="270" width="10.375" style="1" bestFit="1" customWidth="1"/>
    <col min="271" max="513" width="9" style="1"/>
    <col min="514" max="514" width="18.25" style="1" customWidth="1"/>
    <col min="515" max="515" width="23.75" style="1" customWidth="1"/>
    <col min="516" max="519" width="14" style="1" customWidth="1"/>
    <col min="520" max="520" width="16" style="1" customWidth="1"/>
    <col min="521" max="521" width="14" style="1" customWidth="1"/>
    <col min="522" max="522" width="16" style="1" customWidth="1"/>
    <col min="523" max="523" width="14" style="1" customWidth="1"/>
    <col min="524" max="525" width="12.625" style="1" bestFit="1" customWidth="1"/>
    <col min="526" max="526" width="10.375" style="1" bestFit="1" customWidth="1"/>
    <col min="527" max="769" width="9" style="1"/>
    <col min="770" max="770" width="18.25" style="1" customWidth="1"/>
    <col min="771" max="771" width="23.75" style="1" customWidth="1"/>
    <col min="772" max="775" width="14" style="1" customWidth="1"/>
    <col min="776" max="776" width="16" style="1" customWidth="1"/>
    <col min="777" max="777" width="14" style="1" customWidth="1"/>
    <col min="778" max="778" width="16" style="1" customWidth="1"/>
    <col min="779" max="779" width="14" style="1" customWidth="1"/>
    <col min="780" max="781" width="12.625" style="1" bestFit="1" customWidth="1"/>
    <col min="782" max="782" width="10.375" style="1" bestFit="1" customWidth="1"/>
    <col min="783" max="1025" width="9" style="1"/>
    <col min="1026" max="1026" width="18.25" style="1" customWidth="1"/>
    <col min="1027" max="1027" width="23.75" style="1" customWidth="1"/>
    <col min="1028" max="1031" width="14" style="1" customWidth="1"/>
    <col min="1032" max="1032" width="16" style="1" customWidth="1"/>
    <col min="1033" max="1033" width="14" style="1" customWidth="1"/>
    <col min="1034" max="1034" width="16" style="1" customWidth="1"/>
    <col min="1035" max="1035" width="14" style="1" customWidth="1"/>
    <col min="1036" max="1037" width="12.625" style="1" bestFit="1" customWidth="1"/>
    <col min="1038" max="1038" width="10.375" style="1" bestFit="1" customWidth="1"/>
    <col min="1039" max="1281" width="9" style="1"/>
    <col min="1282" max="1282" width="18.25" style="1" customWidth="1"/>
    <col min="1283" max="1283" width="23.75" style="1" customWidth="1"/>
    <col min="1284" max="1287" width="14" style="1" customWidth="1"/>
    <col min="1288" max="1288" width="16" style="1" customWidth="1"/>
    <col min="1289" max="1289" width="14" style="1" customWidth="1"/>
    <col min="1290" max="1290" width="16" style="1" customWidth="1"/>
    <col min="1291" max="1291" width="14" style="1" customWidth="1"/>
    <col min="1292" max="1293" width="12.625" style="1" bestFit="1" customWidth="1"/>
    <col min="1294" max="1294" width="10.375" style="1" bestFit="1" customWidth="1"/>
    <col min="1295" max="1537" width="9" style="1"/>
    <col min="1538" max="1538" width="18.25" style="1" customWidth="1"/>
    <col min="1539" max="1539" width="23.75" style="1" customWidth="1"/>
    <col min="1540" max="1543" width="14" style="1" customWidth="1"/>
    <col min="1544" max="1544" width="16" style="1" customWidth="1"/>
    <col min="1545" max="1545" width="14" style="1" customWidth="1"/>
    <col min="1546" max="1546" width="16" style="1" customWidth="1"/>
    <col min="1547" max="1547" width="14" style="1" customWidth="1"/>
    <col min="1548" max="1549" width="12.625" style="1" bestFit="1" customWidth="1"/>
    <col min="1550" max="1550" width="10.375" style="1" bestFit="1" customWidth="1"/>
    <col min="1551" max="1793" width="9" style="1"/>
    <col min="1794" max="1794" width="18.25" style="1" customWidth="1"/>
    <col min="1795" max="1795" width="23.75" style="1" customWidth="1"/>
    <col min="1796" max="1799" width="14" style="1" customWidth="1"/>
    <col min="1800" max="1800" width="16" style="1" customWidth="1"/>
    <col min="1801" max="1801" width="14" style="1" customWidth="1"/>
    <col min="1802" max="1802" width="16" style="1" customWidth="1"/>
    <col min="1803" max="1803" width="14" style="1" customWidth="1"/>
    <col min="1804" max="1805" width="12.625" style="1" bestFit="1" customWidth="1"/>
    <col min="1806" max="1806" width="10.375" style="1" bestFit="1" customWidth="1"/>
    <col min="1807" max="2049" width="9" style="1"/>
    <col min="2050" max="2050" width="18.25" style="1" customWidth="1"/>
    <col min="2051" max="2051" width="23.75" style="1" customWidth="1"/>
    <col min="2052" max="2055" width="14" style="1" customWidth="1"/>
    <col min="2056" max="2056" width="16" style="1" customWidth="1"/>
    <col min="2057" max="2057" width="14" style="1" customWidth="1"/>
    <col min="2058" max="2058" width="16" style="1" customWidth="1"/>
    <col min="2059" max="2059" width="14" style="1" customWidth="1"/>
    <col min="2060" max="2061" width="12.625" style="1" bestFit="1" customWidth="1"/>
    <col min="2062" max="2062" width="10.375" style="1" bestFit="1" customWidth="1"/>
    <col min="2063" max="2305" width="9" style="1"/>
    <col min="2306" max="2306" width="18.25" style="1" customWidth="1"/>
    <col min="2307" max="2307" width="23.75" style="1" customWidth="1"/>
    <col min="2308" max="2311" width="14" style="1" customWidth="1"/>
    <col min="2312" max="2312" width="16" style="1" customWidth="1"/>
    <col min="2313" max="2313" width="14" style="1" customWidth="1"/>
    <col min="2314" max="2314" width="16" style="1" customWidth="1"/>
    <col min="2315" max="2315" width="14" style="1" customWidth="1"/>
    <col min="2316" max="2317" width="12.625" style="1" bestFit="1" customWidth="1"/>
    <col min="2318" max="2318" width="10.375" style="1" bestFit="1" customWidth="1"/>
    <col min="2319" max="2561" width="9" style="1"/>
    <col min="2562" max="2562" width="18.25" style="1" customWidth="1"/>
    <col min="2563" max="2563" width="23.75" style="1" customWidth="1"/>
    <col min="2564" max="2567" width="14" style="1" customWidth="1"/>
    <col min="2568" max="2568" width="16" style="1" customWidth="1"/>
    <col min="2569" max="2569" width="14" style="1" customWidth="1"/>
    <col min="2570" max="2570" width="16" style="1" customWidth="1"/>
    <col min="2571" max="2571" width="14" style="1" customWidth="1"/>
    <col min="2572" max="2573" width="12.625" style="1" bestFit="1" customWidth="1"/>
    <col min="2574" max="2574" width="10.375" style="1" bestFit="1" customWidth="1"/>
    <col min="2575" max="2817" width="9" style="1"/>
    <col min="2818" max="2818" width="18.25" style="1" customWidth="1"/>
    <col min="2819" max="2819" width="23.75" style="1" customWidth="1"/>
    <col min="2820" max="2823" width="14" style="1" customWidth="1"/>
    <col min="2824" max="2824" width="16" style="1" customWidth="1"/>
    <col min="2825" max="2825" width="14" style="1" customWidth="1"/>
    <col min="2826" max="2826" width="16" style="1" customWidth="1"/>
    <col min="2827" max="2827" width="14" style="1" customWidth="1"/>
    <col min="2828" max="2829" width="12.625" style="1" bestFit="1" customWidth="1"/>
    <col min="2830" max="2830" width="10.375" style="1" bestFit="1" customWidth="1"/>
    <col min="2831" max="3073" width="9" style="1"/>
    <col min="3074" max="3074" width="18.25" style="1" customWidth="1"/>
    <col min="3075" max="3075" width="23.75" style="1" customWidth="1"/>
    <col min="3076" max="3079" width="14" style="1" customWidth="1"/>
    <col min="3080" max="3080" width="16" style="1" customWidth="1"/>
    <col min="3081" max="3081" width="14" style="1" customWidth="1"/>
    <col min="3082" max="3082" width="16" style="1" customWidth="1"/>
    <col min="3083" max="3083" width="14" style="1" customWidth="1"/>
    <col min="3084" max="3085" width="12.625" style="1" bestFit="1" customWidth="1"/>
    <col min="3086" max="3086" width="10.375" style="1" bestFit="1" customWidth="1"/>
    <col min="3087" max="3329" width="9" style="1"/>
    <col min="3330" max="3330" width="18.25" style="1" customWidth="1"/>
    <col min="3331" max="3331" width="23.75" style="1" customWidth="1"/>
    <col min="3332" max="3335" width="14" style="1" customWidth="1"/>
    <col min="3336" max="3336" width="16" style="1" customWidth="1"/>
    <col min="3337" max="3337" width="14" style="1" customWidth="1"/>
    <col min="3338" max="3338" width="16" style="1" customWidth="1"/>
    <col min="3339" max="3339" width="14" style="1" customWidth="1"/>
    <col min="3340" max="3341" width="12.625" style="1" bestFit="1" customWidth="1"/>
    <col min="3342" max="3342" width="10.375" style="1" bestFit="1" customWidth="1"/>
    <col min="3343" max="3585" width="9" style="1"/>
    <col min="3586" max="3586" width="18.25" style="1" customWidth="1"/>
    <col min="3587" max="3587" width="23.75" style="1" customWidth="1"/>
    <col min="3588" max="3591" width="14" style="1" customWidth="1"/>
    <col min="3592" max="3592" width="16" style="1" customWidth="1"/>
    <col min="3593" max="3593" width="14" style="1" customWidth="1"/>
    <col min="3594" max="3594" width="16" style="1" customWidth="1"/>
    <col min="3595" max="3595" width="14" style="1" customWidth="1"/>
    <col min="3596" max="3597" width="12.625" style="1" bestFit="1" customWidth="1"/>
    <col min="3598" max="3598" width="10.375" style="1" bestFit="1" customWidth="1"/>
    <col min="3599" max="3841" width="9" style="1"/>
    <col min="3842" max="3842" width="18.25" style="1" customWidth="1"/>
    <col min="3843" max="3843" width="23.75" style="1" customWidth="1"/>
    <col min="3844" max="3847" width="14" style="1" customWidth="1"/>
    <col min="3848" max="3848" width="16" style="1" customWidth="1"/>
    <col min="3849" max="3849" width="14" style="1" customWidth="1"/>
    <col min="3850" max="3850" width="16" style="1" customWidth="1"/>
    <col min="3851" max="3851" width="14" style="1" customWidth="1"/>
    <col min="3852" max="3853" width="12.625" style="1" bestFit="1" customWidth="1"/>
    <col min="3854" max="3854" width="10.375" style="1" bestFit="1" customWidth="1"/>
    <col min="3855" max="4097" width="9" style="1"/>
    <col min="4098" max="4098" width="18.25" style="1" customWidth="1"/>
    <col min="4099" max="4099" width="23.75" style="1" customWidth="1"/>
    <col min="4100" max="4103" width="14" style="1" customWidth="1"/>
    <col min="4104" max="4104" width="16" style="1" customWidth="1"/>
    <col min="4105" max="4105" width="14" style="1" customWidth="1"/>
    <col min="4106" max="4106" width="16" style="1" customWidth="1"/>
    <col min="4107" max="4107" width="14" style="1" customWidth="1"/>
    <col min="4108" max="4109" width="12.625" style="1" bestFit="1" customWidth="1"/>
    <col min="4110" max="4110" width="10.375" style="1" bestFit="1" customWidth="1"/>
    <col min="4111" max="4353" width="9" style="1"/>
    <col min="4354" max="4354" width="18.25" style="1" customWidth="1"/>
    <col min="4355" max="4355" width="23.75" style="1" customWidth="1"/>
    <col min="4356" max="4359" width="14" style="1" customWidth="1"/>
    <col min="4360" max="4360" width="16" style="1" customWidth="1"/>
    <col min="4361" max="4361" width="14" style="1" customWidth="1"/>
    <col min="4362" max="4362" width="16" style="1" customWidth="1"/>
    <col min="4363" max="4363" width="14" style="1" customWidth="1"/>
    <col min="4364" max="4365" width="12.625" style="1" bestFit="1" customWidth="1"/>
    <col min="4366" max="4366" width="10.375" style="1" bestFit="1" customWidth="1"/>
    <col min="4367" max="4609" width="9" style="1"/>
    <col min="4610" max="4610" width="18.25" style="1" customWidth="1"/>
    <col min="4611" max="4611" width="23.75" style="1" customWidth="1"/>
    <col min="4612" max="4615" width="14" style="1" customWidth="1"/>
    <col min="4616" max="4616" width="16" style="1" customWidth="1"/>
    <col min="4617" max="4617" width="14" style="1" customWidth="1"/>
    <col min="4618" max="4618" width="16" style="1" customWidth="1"/>
    <col min="4619" max="4619" width="14" style="1" customWidth="1"/>
    <col min="4620" max="4621" width="12.625" style="1" bestFit="1" customWidth="1"/>
    <col min="4622" max="4622" width="10.375" style="1" bestFit="1" customWidth="1"/>
    <col min="4623" max="4865" width="9" style="1"/>
    <col min="4866" max="4866" width="18.25" style="1" customWidth="1"/>
    <col min="4867" max="4867" width="23.75" style="1" customWidth="1"/>
    <col min="4868" max="4871" width="14" style="1" customWidth="1"/>
    <col min="4872" max="4872" width="16" style="1" customWidth="1"/>
    <col min="4873" max="4873" width="14" style="1" customWidth="1"/>
    <col min="4874" max="4874" width="16" style="1" customWidth="1"/>
    <col min="4875" max="4875" width="14" style="1" customWidth="1"/>
    <col min="4876" max="4877" width="12.625" style="1" bestFit="1" customWidth="1"/>
    <col min="4878" max="4878" width="10.375" style="1" bestFit="1" customWidth="1"/>
    <col min="4879" max="5121" width="9" style="1"/>
    <col min="5122" max="5122" width="18.25" style="1" customWidth="1"/>
    <col min="5123" max="5123" width="23.75" style="1" customWidth="1"/>
    <col min="5124" max="5127" width="14" style="1" customWidth="1"/>
    <col min="5128" max="5128" width="16" style="1" customWidth="1"/>
    <col min="5129" max="5129" width="14" style="1" customWidth="1"/>
    <col min="5130" max="5130" width="16" style="1" customWidth="1"/>
    <col min="5131" max="5131" width="14" style="1" customWidth="1"/>
    <col min="5132" max="5133" width="12.625" style="1" bestFit="1" customWidth="1"/>
    <col min="5134" max="5134" width="10.375" style="1" bestFit="1" customWidth="1"/>
    <col min="5135" max="5377" width="9" style="1"/>
    <col min="5378" max="5378" width="18.25" style="1" customWidth="1"/>
    <col min="5379" max="5379" width="23.75" style="1" customWidth="1"/>
    <col min="5380" max="5383" width="14" style="1" customWidth="1"/>
    <col min="5384" max="5384" width="16" style="1" customWidth="1"/>
    <col min="5385" max="5385" width="14" style="1" customWidth="1"/>
    <col min="5386" max="5386" width="16" style="1" customWidth="1"/>
    <col min="5387" max="5387" width="14" style="1" customWidth="1"/>
    <col min="5388" max="5389" width="12.625" style="1" bestFit="1" customWidth="1"/>
    <col min="5390" max="5390" width="10.375" style="1" bestFit="1" customWidth="1"/>
    <col min="5391" max="5633" width="9" style="1"/>
    <col min="5634" max="5634" width="18.25" style="1" customWidth="1"/>
    <col min="5635" max="5635" width="23.75" style="1" customWidth="1"/>
    <col min="5636" max="5639" width="14" style="1" customWidth="1"/>
    <col min="5640" max="5640" width="16" style="1" customWidth="1"/>
    <col min="5641" max="5641" width="14" style="1" customWidth="1"/>
    <col min="5642" max="5642" width="16" style="1" customWidth="1"/>
    <col min="5643" max="5643" width="14" style="1" customWidth="1"/>
    <col min="5644" max="5645" width="12.625" style="1" bestFit="1" customWidth="1"/>
    <col min="5646" max="5646" width="10.375" style="1" bestFit="1" customWidth="1"/>
    <col min="5647" max="5889" width="9" style="1"/>
    <col min="5890" max="5890" width="18.25" style="1" customWidth="1"/>
    <col min="5891" max="5891" width="23.75" style="1" customWidth="1"/>
    <col min="5892" max="5895" width="14" style="1" customWidth="1"/>
    <col min="5896" max="5896" width="16" style="1" customWidth="1"/>
    <col min="5897" max="5897" width="14" style="1" customWidth="1"/>
    <col min="5898" max="5898" width="16" style="1" customWidth="1"/>
    <col min="5899" max="5899" width="14" style="1" customWidth="1"/>
    <col min="5900" max="5901" width="12.625" style="1" bestFit="1" customWidth="1"/>
    <col min="5902" max="5902" width="10.375" style="1" bestFit="1" customWidth="1"/>
    <col min="5903" max="6145" width="9" style="1"/>
    <col min="6146" max="6146" width="18.25" style="1" customWidth="1"/>
    <col min="6147" max="6147" width="23.75" style="1" customWidth="1"/>
    <col min="6148" max="6151" width="14" style="1" customWidth="1"/>
    <col min="6152" max="6152" width="16" style="1" customWidth="1"/>
    <col min="6153" max="6153" width="14" style="1" customWidth="1"/>
    <col min="6154" max="6154" width="16" style="1" customWidth="1"/>
    <col min="6155" max="6155" width="14" style="1" customWidth="1"/>
    <col min="6156" max="6157" width="12.625" style="1" bestFit="1" customWidth="1"/>
    <col min="6158" max="6158" width="10.375" style="1" bestFit="1" customWidth="1"/>
    <col min="6159" max="6401" width="9" style="1"/>
    <col min="6402" max="6402" width="18.25" style="1" customWidth="1"/>
    <col min="6403" max="6403" width="23.75" style="1" customWidth="1"/>
    <col min="6404" max="6407" width="14" style="1" customWidth="1"/>
    <col min="6408" max="6408" width="16" style="1" customWidth="1"/>
    <col min="6409" max="6409" width="14" style="1" customWidth="1"/>
    <col min="6410" max="6410" width="16" style="1" customWidth="1"/>
    <col min="6411" max="6411" width="14" style="1" customWidth="1"/>
    <col min="6412" max="6413" width="12.625" style="1" bestFit="1" customWidth="1"/>
    <col min="6414" max="6414" width="10.375" style="1" bestFit="1" customWidth="1"/>
    <col min="6415" max="6657" width="9" style="1"/>
    <col min="6658" max="6658" width="18.25" style="1" customWidth="1"/>
    <col min="6659" max="6659" width="23.75" style="1" customWidth="1"/>
    <col min="6660" max="6663" width="14" style="1" customWidth="1"/>
    <col min="6664" max="6664" width="16" style="1" customWidth="1"/>
    <col min="6665" max="6665" width="14" style="1" customWidth="1"/>
    <col min="6666" max="6666" width="16" style="1" customWidth="1"/>
    <col min="6667" max="6667" width="14" style="1" customWidth="1"/>
    <col min="6668" max="6669" width="12.625" style="1" bestFit="1" customWidth="1"/>
    <col min="6670" max="6670" width="10.375" style="1" bestFit="1" customWidth="1"/>
    <col min="6671" max="6913" width="9" style="1"/>
    <col min="6914" max="6914" width="18.25" style="1" customWidth="1"/>
    <col min="6915" max="6915" width="23.75" style="1" customWidth="1"/>
    <col min="6916" max="6919" width="14" style="1" customWidth="1"/>
    <col min="6920" max="6920" width="16" style="1" customWidth="1"/>
    <col min="6921" max="6921" width="14" style="1" customWidth="1"/>
    <col min="6922" max="6922" width="16" style="1" customWidth="1"/>
    <col min="6923" max="6923" width="14" style="1" customWidth="1"/>
    <col min="6924" max="6925" width="12.625" style="1" bestFit="1" customWidth="1"/>
    <col min="6926" max="6926" width="10.375" style="1" bestFit="1" customWidth="1"/>
    <col min="6927" max="7169" width="9" style="1"/>
    <col min="7170" max="7170" width="18.25" style="1" customWidth="1"/>
    <col min="7171" max="7171" width="23.75" style="1" customWidth="1"/>
    <col min="7172" max="7175" width="14" style="1" customWidth="1"/>
    <col min="7176" max="7176" width="16" style="1" customWidth="1"/>
    <col min="7177" max="7177" width="14" style="1" customWidth="1"/>
    <col min="7178" max="7178" width="16" style="1" customWidth="1"/>
    <col min="7179" max="7179" width="14" style="1" customWidth="1"/>
    <col min="7180" max="7181" width="12.625" style="1" bestFit="1" customWidth="1"/>
    <col min="7182" max="7182" width="10.375" style="1" bestFit="1" customWidth="1"/>
    <col min="7183" max="7425" width="9" style="1"/>
    <col min="7426" max="7426" width="18.25" style="1" customWidth="1"/>
    <col min="7427" max="7427" width="23.75" style="1" customWidth="1"/>
    <col min="7428" max="7431" width="14" style="1" customWidth="1"/>
    <col min="7432" max="7432" width="16" style="1" customWidth="1"/>
    <col min="7433" max="7433" width="14" style="1" customWidth="1"/>
    <col min="7434" max="7434" width="16" style="1" customWidth="1"/>
    <col min="7435" max="7435" width="14" style="1" customWidth="1"/>
    <col min="7436" max="7437" width="12.625" style="1" bestFit="1" customWidth="1"/>
    <col min="7438" max="7438" width="10.375" style="1" bestFit="1" customWidth="1"/>
    <col min="7439" max="7681" width="9" style="1"/>
    <col min="7682" max="7682" width="18.25" style="1" customWidth="1"/>
    <col min="7683" max="7683" width="23.75" style="1" customWidth="1"/>
    <col min="7684" max="7687" width="14" style="1" customWidth="1"/>
    <col min="7688" max="7688" width="16" style="1" customWidth="1"/>
    <col min="7689" max="7689" width="14" style="1" customWidth="1"/>
    <col min="7690" max="7690" width="16" style="1" customWidth="1"/>
    <col min="7691" max="7691" width="14" style="1" customWidth="1"/>
    <col min="7692" max="7693" width="12.625" style="1" bestFit="1" customWidth="1"/>
    <col min="7694" max="7694" width="10.375" style="1" bestFit="1" customWidth="1"/>
    <col min="7695" max="7937" width="9" style="1"/>
    <col min="7938" max="7938" width="18.25" style="1" customWidth="1"/>
    <col min="7939" max="7939" width="23.75" style="1" customWidth="1"/>
    <col min="7940" max="7943" width="14" style="1" customWidth="1"/>
    <col min="7944" max="7944" width="16" style="1" customWidth="1"/>
    <col min="7945" max="7945" width="14" style="1" customWidth="1"/>
    <col min="7946" max="7946" width="16" style="1" customWidth="1"/>
    <col min="7947" max="7947" width="14" style="1" customWidth="1"/>
    <col min="7948" max="7949" width="12.625" style="1" bestFit="1" customWidth="1"/>
    <col min="7950" max="7950" width="10.375" style="1" bestFit="1" customWidth="1"/>
    <col min="7951" max="8193" width="9" style="1"/>
    <col min="8194" max="8194" width="18.25" style="1" customWidth="1"/>
    <col min="8195" max="8195" width="23.75" style="1" customWidth="1"/>
    <col min="8196" max="8199" width="14" style="1" customWidth="1"/>
    <col min="8200" max="8200" width="16" style="1" customWidth="1"/>
    <col min="8201" max="8201" width="14" style="1" customWidth="1"/>
    <col min="8202" max="8202" width="16" style="1" customWidth="1"/>
    <col min="8203" max="8203" width="14" style="1" customWidth="1"/>
    <col min="8204" max="8205" width="12.625" style="1" bestFit="1" customWidth="1"/>
    <col min="8206" max="8206" width="10.375" style="1" bestFit="1" customWidth="1"/>
    <col min="8207" max="8449" width="9" style="1"/>
    <col min="8450" max="8450" width="18.25" style="1" customWidth="1"/>
    <col min="8451" max="8451" width="23.75" style="1" customWidth="1"/>
    <col min="8452" max="8455" width="14" style="1" customWidth="1"/>
    <col min="8456" max="8456" width="16" style="1" customWidth="1"/>
    <col min="8457" max="8457" width="14" style="1" customWidth="1"/>
    <col min="8458" max="8458" width="16" style="1" customWidth="1"/>
    <col min="8459" max="8459" width="14" style="1" customWidth="1"/>
    <col min="8460" max="8461" width="12.625" style="1" bestFit="1" customWidth="1"/>
    <col min="8462" max="8462" width="10.375" style="1" bestFit="1" customWidth="1"/>
    <col min="8463" max="8705" width="9" style="1"/>
    <col min="8706" max="8706" width="18.25" style="1" customWidth="1"/>
    <col min="8707" max="8707" width="23.75" style="1" customWidth="1"/>
    <col min="8708" max="8711" width="14" style="1" customWidth="1"/>
    <col min="8712" max="8712" width="16" style="1" customWidth="1"/>
    <col min="8713" max="8713" width="14" style="1" customWidth="1"/>
    <col min="8714" max="8714" width="16" style="1" customWidth="1"/>
    <col min="8715" max="8715" width="14" style="1" customWidth="1"/>
    <col min="8716" max="8717" width="12.625" style="1" bestFit="1" customWidth="1"/>
    <col min="8718" max="8718" width="10.375" style="1" bestFit="1" customWidth="1"/>
    <col min="8719" max="8961" width="9" style="1"/>
    <col min="8962" max="8962" width="18.25" style="1" customWidth="1"/>
    <col min="8963" max="8963" width="23.75" style="1" customWidth="1"/>
    <col min="8964" max="8967" width="14" style="1" customWidth="1"/>
    <col min="8968" max="8968" width="16" style="1" customWidth="1"/>
    <col min="8969" max="8969" width="14" style="1" customWidth="1"/>
    <col min="8970" max="8970" width="16" style="1" customWidth="1"/>
    <col min="8971" max="8971" width="14" style="1" customWidth="1"/>
    <col min="8972" max="8973" width="12.625" style="1" bestFit="1" customWidth="1"/>
    <col min="8974" max="8974" width="10.375" style="1" bestFit="1" customWidth="1"/>
    <col min="8975" max="9217" width="9" style="1"/>
    <col min="9218" max="9218" width="18.25" style="1" customWidth="1"/>
    <col min="9219" max="9219" width="23.75" style="1" customWidth="1"/>
    <col min="9220" max="9223" width="14" style="1" customWidth="1"/>
    <col min="9224" max="9224" width="16" style="1" customWidth="1"/>
    <col min="9225" max="9225" width="14" style="1" customWidth="1"/>
    <col min="9226" max="9226" width="16" style="1" customWidth="1"/>
    <col min="9227" max="9227" width="14" style="1" customWidth="1"/>
    <col min="9228" max="9229" width="12.625" style="1" bestFit="1" customWidth="1"/>
    <col min="9230" max="9230" width="10.375" style="1" bestFit="1" customWidth="1"/>
    <col min="9231" max="9473" width="9" style="1"/>
    <col min="9474" max="9474" width="18.25" style="1" customWidth="1"/>
    <col min="9475" max="9475" width="23.75" style="1" customWidth="1"/>
    <col min="9476" max="9479" width="14" style="1" customWidth="1"/>
    <col min="9480" max="9480" width="16" style="1" customWidth="1"/>
    <col min="9481" max="9481" width="14" style="1" customWidth="1"/>
    <col min="9482" max="9482" width="16" style="1" customWidth="1"/>
    <col min="9483" max="9483" width="14" style="1" customWidth="1"/>
    <col min="9484" max="9485" width="12.625" style="1" bestFit="1" customWidth="1"/>
    <col min="9486" max="9486" width="10.375" style="1" bestFit="1" customWidth="1"/>
    <col min="9487" max="9729" width="9" style="1"/>
    <col min="9730" max="9730" width="18.25" style="1" customWidth="1"/>
    <col min="9731" max="9731" width="23.75" style="1" customWidth="1"/>
    <col min="9732" max="9735" width="14" style="1" customWidth="1"/>
    <col min="9736" max="9736" width="16" style="1" customWidth="1"/>
    <col min="9737" max="9737" width="14" style="1" customWidth="1"/>
    <col min="9738" max="9738" width="16" style="1" customWidth="1"/>
    <col min="9739" max="9739" width="14" style="1" customWidth="1"/>
    <col min="9740" max="9741" width="12.625" style="1" bestFit="1" customWidth="1"/>
    <col min="9742" max="9742" width="10.375" style="1" bestFit="1" customWidth="1"/>
    <col min="9743" max="9985" width="9" style="1"/>
    <col min="9986" max="9986" width="18.25" style="1" customWidth="1"/>
    <col min="9987" max="9987" width="23.75" style="1" customWidth="1"/>
    <col min="9988" max="9991" width="14" style="1" customWidth="1"/>
    <col min="9992" max="9992" width="16" style="1" customWidth="1"/>
    <col min="9993" max="9993" width="14" style="1" customWidth="1"/>
    <col min="9994" max="9994" width="16" style="1" customWidth="1"/>
    <col min="9995" max="9995" width="14" style="1" customWidth="1"/>
    <col min="9996" max="9997" width="12.625" style="1" bestFit="1" customWidth="1"/>
    <col min="9998" max="9998" width="10.375" style="1" bestFit="1" customWidth="1"/>
    <col min="9999" max="10241" width="9" style="1"/>
    <col min="10242" max="10242" width="18.25" style="1" customWidth="1"/>
    <col min="10243" max="10243" width="23.75" style="1" customWidth="1"/>
    <col min="10244" max="10247" width="14" style="1" customWidth="1"/>
    <col min="10248" max="10248" width="16" style="1" customWidth="1"/>
    <col min="10249" max="10249" width="14" style="1" customWidth="1"/>
    <col min="10250" max="10250" width="16" style="1" customWidth="1"/>
    <col min="10251" max="10251" width="14" style="1" customWidth="1"/>
    <col min="10252" max="10253" width="12.625" style="1" bestFit="1" customWidth="1"/>
    <col min="10254" max="10254" width="10.375" style="1" bestFit="1" customWidth="1"/>
    <col min="10255" max="10497" width="9" style="1"/>
    <col min="10498" max="10498" width="18.25" style="1" customWidth="1"/>
    <col min="10499" max="10499" width="23.75" style="1" customWidth="1"/>
    <col min="10500" max="10503" width="14" style="1" customWidth="1"/>
    <col min="10504" max="10504" width="16" style="1" customWidth="1"/>
    <col min="10505" max="10505" width="14" style="1" customWidth="1"/>
    <col min="10506" max="10506" width="16" style="1" customWidth="1"/>
    <col min="10507" max="10507" width="14" style="1" customWidth="1"/>
    <col min="10508" max="10509" width="12.625" style="1" bestFit="1" customWidth="1"/>
    <col min="10510" max="10510" width="10.375" style="1" bestFit="1" customWidth="1"/>
    <col min="10511" max="10753" width="9" style="1"/>
    <col min="10754" max="10754" width="18.25" style="1" customWidth="1"/>
    <col min="10755" max="10755" width="23.75" style="1" customWidth="1"/>
    <col min="10756" max="10759" width="14" style="1" customWidth="1"/>
    <col min="10760" max="10760" width="16" style="1" customWidth="1"/>
    <col min="10761" max="10761" width="14" style="1" customWidth="1"/>
    <col min="10762" max="10762" width="16" style="1" customWidth="1"/>
    <col min="10763" max="10763" width="14" style="1" customWidth="1"/>
    <col min="10764" max="10765" width="12.625" style="1" bestFit="1" customWidth="1"/>
    <col min="10766" max="10766" width="10.375" style="1" bestFit="1" customWidth="1"/>
    <col min="10767" max="11009" width="9" style="1"/>
    <col min="11010" max="11010" width="18.25" style="1" customWidth="1"/>
    <col min="11011" max="11011" width="23.75" style="1" customWidth="1"/>
    <col min="11012" max="11015" width="14" style="1" customWidth="1"/>
    <col min="11016" max="11016" width="16" style="1" customWidth="1"/>
    <col min="11017" max="11017" width="14" style="1" customWidth="1"/>
    <col min="11018" max="11018" width="16" style="1" customWidth="1"/>
    <col min="11019" max="11019" width="14" style="1" customWidth="1"/>
    <col min="11020" max="11021" width="12.625" style="1" bestFit="1" customWidth="1"/>
    <col min="11022" max="11022" width="10.375" style="1" bestFit="1" customWidth="1"/>
    <col min="11023" max="11265" width="9" style="1"/>
    <col min="11266" max="11266" width="18.25" style="1" customWidth="1"/>
    <col min="11267" max="11267" width="23.75" style="1" customWidth="1"/>
    <col min="11268" max="11271" width="14" style="1" customWidth="1"/>
    <col min="11272" max="11272" width="16" style="1" customWidth="1"/>
    <col min="11273" max="11273" width="14" style="1" customWidth="1"/>
    <col min="11274" max="11274" width="16" style="1" customWidth="1"/>
    <col min="11275" max="11275" width="14" style="1" customWidth="1"/>
    <col min="11276" max="11277" width="12.625" style="1" bestFit="1" customWidth="1"/>
    <col min="11278" max="11278" width="10.375" style="1" bestFit="1" customWidth="1"/>
    <col min="11279" max="11521" width="9" style="1"/>
    <col min="11522" max="11522" width="18.25" style="1" customWidth="1"/>
    <col min="11523" max="11523" width="23.75" style="1" customWidth="1"/>
    <col min="11524" max="11527" width="14" style="1" customWidth="1"/>
    <col min="11528" max="11528" width="16" style="1" customWidth="1"/>
    <col min="11529" max="11529" width="14" style="1" customWidth="1"/>
    <col min="11530" max="11530" width="16" style="1" customWidth="1"/>
    <col min="11531" max="11531" width="14" style="1" customWidth="1"/>
    <col min="11532" max="11533" width="12.625" style="1" bestFit="1" customWidth="1"/>
    <col min="11534" max="11534" width="10.375" style="1" bestFit="1" customWidth="1"/>
    <col min="11535" max="11777" width="9" style="1"/>
    <col min="11778" max="11778" width="18.25" style="1" customWidth="1"/>
    <col min="11779" max="11779" width="23.75" style="1" customWidth="1"/>
    <col min="11780" max="11783" width="14" style="1" customWidth="1"/>
    <col min="11784" max="11784" width="16" style="1" customWidth="1"/>
    <col min="11785" max="11785" width="14" style="1" customWidth="1"/>
    <col min="11786" max="11786" width="16" style="1" customWidth="1"/>
    <col min="11787" max="11787" width="14" style="1" customWidth="1"/>
    <col min="11788" max="11789" width="12.625" style="1" bestFit="1" customWidth="1"/>
    <col min="11790" max="11790" width="10.375" style="1" bestFit="1" customWidth="1"/>
    <col min="11791" max="12033" width="9" style="1"/>
    <col min="12034" max="12034" width="18.25" style="1" customWidth="1"/>
    <col min="12035" max="12035" width="23.75" style="1" customWidth="1"/>
    <col min="12036" max="12039" width="14" style="1" customWidth="1"/>
    <col min="12040" max="12040" width="16" style="1" customWidth="1"/>
    <col min="12041" max="12041" width="14" style="1" customWidth="1"/>
    <col min="12042" max="12042" width="16" style="1" customWidth="1"/>
    <col min="12043" max="12043" width="14" style="1" customWidth="1"/>
    <col min="12044" max="12045" width="12.625" style="1" bestFit="1" customWidth="1"/>
    <col min="12046" max="12046" width="10.375" style="1" bestFit="1" customWidth="1"/>
    <col min="12047" max="12289" width="9" style="1"/>
    <col min="12290" max="12290" width="18.25" style="1" customWidth="1"/>
    <col min="12291" max="12291" width="23.75" style="1" customWidth="1"/>
    <col min="12292" max="12295" width="14" style="1" customWidth="1"/>
    <col min="12296" max="12296" width="16" style="1" customWidth="1"/>
    <col min="12297" max="12297" width="14" style="1" customWidth="1"/>
    <col min="12298" max="12298" width="16" style="1" customWidth="1"/>
    <col min="12299" max="12299" width="14" style="1" customWidth="1"/>
    <col min="12300" max="12301" width="12.625" style="1" bestFit="1" customWidth="1"/>
    <col min="12302" max="12302" width="10.375" style="1" bestFit="1" customWidth="1"/>
    <col min="12303" max="12545" width="9" style="1"/>
    <col min="12546" max="12546" width="18.25" style="1" customWidth="1"/>
    <col min="12547" max="12547" width="23.75" style="1" customWidth="1"/>
    <col min="12548" max="12551" width="14" style="1" customWidth="1"/>
    <col min="12552" max="12552" width="16" style="1" customWidth="1"/>
    <col min="12553" max="12553" width="14" style="1" customWidth="1"/>
    <col min="12554" max="12554" width="16" style="1" customWidth="1"/>
    <col min="12555" max="12555" width="14" style="1" customWidth="1"/>
    <col min="12556" max="12557" width="12.625" style="1" bestFit="1" customWidth="1"/>
    <col min="12558" max="12558" width="10.375" style="1" bestFit="1" customWidth="1"/>
    <col min="12559" max="12801" width="9" style="1"/>
    <col min="12802" max="12802" width="18.25" style="1" customWidth="1"/>
    <col min="12803" max="12803" width="23.75" style="1" customWidth="1"/>
    <col min="12804" max="12807" width="14" style="1" customWidth="1"/>
    <col min="12808" max="12808" width="16" style="1" customWidth="1"/>
    <col min="12809" max="12809" width="14" style="1" customWidth="1"/>
    <col min="12810" max="12810" width="16" style="1" customWidth="1"/>
    <col min="12811" max="12811" width="14" style="1" customWidth="1"/>
    <col min="12812" max="12813" width="12.625" style="1" bestFit="1" customWidth="1"/>
    <col min="12814" max="12814" width="10.375" style="1" bestFit="1" customWidth="1"/>
    <col min="12815" max="13057" width="9" style="1"/>
    <col min="13058" max="13058" width="18.25" style="1" customWidth="1"/>
    <col min="13059" max="13059" width="23.75" style="1" customWidth="1"/>
    <col min="13060" max="13063" width="14" style="1" customWidth="1"/>
    <col min="13064" max="13064" width="16" style="1" customWidth="1"/>
    <col min="13065" max="13065" width="14" style="1" customWidth="1"/>
    <col min="13066" max="13066" width="16" style="1" customWidth="1"/>
    <col min="13067" max="13067" width="14" style="1" customWidth="1"/>
    <col min="13068" max="13069" width="12.625" style="1" bestFit="1" customWidth="1"/>
    <col min="13070" max="13070" width="10.375" style="1" bestFit="1" customWidth="1"/>
    <col min="13071" max="13313" width="9" style="1"/>
    <col min="13314" max="13314" width="18.25" style="1" customWidth="1"/>
    <col min="13315" max="13315" width="23.75" style="1" customWidth="1"/>
    <col min="13316" max="13319" width="14" style="1" customWidth="1"/>
    <col min="13320" max="13320" width="16" style="1" customWidth="1"/>
    <col min="13321" max="13321" width="14" style="1" customWidth="1"/>
    <col min="13322" max="13322" width="16" style="1" customWidth="1"/>
    <col min="13323" max="13323" width="14" style="1" customWidth="1"/>
    <col min="13324" max="13325" width="12.625" style="1" bestFit="1" customWidth="1"/>
    <col min="13326" max="13326" width="10.375" style="1" bestFit="1" customWidth="1"/>
    <col min="13327" max="13569" width="9" style="1"/>
    <col min="13570" max="13570" width="18.25" style="1" customWidth="1"/>
    <col min="13571" max="13571" width="23.75" style="1" customWidth="1"/>
    <col min="13572" max="13575" width="14" style="1" customWidth="1"/>
    <col min="13576" max="13576" width="16" style="1" customWidth="1"/>
    <col min="13577" max="13577" width="14" style="1" customWidth="1"/>
    <col min="13578" max="13578" width="16" style="1" customWidth="1"/>
    <col min="13579" max="13579" width="14" style="1" customWidth="1"/>
    <col min="13580" max="13581" width="12.625" style="1" bestFit="1" customWidth="1"/>
    <col min="13582" max="13582" width="10.375" style="1" bestFit="1" customWidth="1"/>
    <col min="13583" max="13825" width="9" style="1"/>
    <col min="13826" max="13826" width="18.25" style="1" customWidth="1"/>
    <col min="13827" max="13827" width="23.75" style="1" customWidth="1"/>
    <col min="13828" max="13831" width="14" style="1" customWidth="1"/>
    <col min="13832" max="13832" width="16" style="1" customWidth="1"/>
    <col min="13833" max="13833" width="14" style="1" customWidth="1"/>
    <col min="13834" max="13834" width="16" style="1" customWidth="1"/>
    <col min="13835" max="13835" width="14" style="1" customWidth="1"/>
    <col min="13836" max="13837" width="12.625" style="1" bestFit="1" customWidth="1"/>
    <col min="13838" max="13838" width="10.375" style="1" bestFit="1" customWidth="1"/>
    <col min="13839" max="14081" width="9" style="1"/>
    <col min="14082" max="14082" width="18.25" style="1" customWidth="1"/>
    <col min="14083" max="14083" width="23.75" style="1" customWidth="1"/>
    <col min="14084" max="14087" width="14" style="1" customWidth="1"/>
    <col min="14088" max="14088" width="16" style="1" customWidth="1"/>
    <col min="14089" max="14089" width="14" style="1" customWidth="1"/>
    <col min="14090" max="14090" width="16" style="1" customWidth="1"/>
    <col min="14091" max="14091" width="14" style="1" customWidth="1"/>
    <col min="14092" max="14093" width="12.625" style="1" bestFit="1" customWidth="1"/>
    <col min="14094" max="14094" width="10.375" style="1" bestFit="1" customWidth="1"/>
    <col min="14095" max="14337" width="9" style="1"/>
    <col min="14338" max="14338" width="18.25" style="1" customWidth="1"/>
    <col min="14339" max="14339" width="23.75" style="1" customWidth="1"/>
    <col min="14340" max="14343" width="14" style="1" customWidth="1"/>
    <col min="14344" max="14344" width="16" style="1" customWidth="1"/>
    <col min="14345" max="14345" width="14" style="1" customWidth="1"/>
    <col min="14346" max="14346" width="16" style="1" customWidth="1"/>
    <col min="14347" max="14347" width="14" style="1" customWidth="1"/>
    <col min="14348" max="14349" width="12.625" style="1" bestFit="1" customWidth="1"/>
    <col min="14350" max="14350" width="10.375" style="1" bestFit="1" customWidth="1"/>
    <col min="14351" max="14593" width="9" style="1"/>
    <col min="14594" max="14594" width="18.25" style="1" customWidth="1"/>
    <col min="14595" max="14595" width="23.75" style="1" customWidth="1"/>
    <col min="14596" max="14599" width="14" style="1" customWidth="1"/>
    <col min="14600" max="14600" width="16" style="1" customWidth="1"/>
    <col min="14601" max="14601" width="14" style="1" customWidth="1"/>
    <col min="14602" max="14602" width="16" style="1" customWidth="1"/>
    <col min="14603" max="14603" width="14" style="1" customWidth="1"/>
    <col min="14604" max="14605" width="12.625" style="1" bestFit="1" customWidth="1"/>
    <col min="14606" max="14606" width="10.375" style="1" bestFit="1" customWidth="1"/>
    <col min="14607" max="14849" width="9" style="1"/>
    <col min="14850" max="14850" width="18.25" style="1" customWidth="1"/>
    <col min="14851" max="14851" width="23.75" style="1" customWidth="1"/>
    <col min="14852" max="14855" width="14" style="1" customWidth="1"/>
    <col min="14856" max="14856" width="16" style="1" customWidth="1"/>
    <col min="14857" max="14857" width="14" style="1" customWidth="1"/>
    <col min="14858" max="14858" width="16" style="1" customWidth="1"/>
    <col min="14859" max="14859" width="14" style="1" customWidth="1"/>
    <col min="14860" max="14861" width="12.625" style="1" bestFit="1" customWidth="1"/>
    <col min="14862" max="14862" width="10.375" style="1" bestFit="1" customWidth="1"/>
    <col min="14863" max="15105" width="9" style="1"/>
    <col min="15106" max="15106" width="18.25" style="1" customWidth="1"/>
    <col min="15107" max="15107" width="23.75" style="1" customWidth="1"/>
    <col min="15108" max="15111" width="14" style="1" customWidth="1"/>
    <col min="15112" max="15112" width="16" style="1" customWidth="1"/>
    <col min="15113" max="15113" width="14" style="1" customWidth="1"/>
    <col min="15114" max="15114" width="16" style="1" customWidth="1"/>
    <col min="15115" max="15115" width="14" style="1" customWidth="1"/>
    <col min="15116" max="15117" width="12.625" style="1" bestFit="1" customWidth="1"/>
    <col min="15118" max="15118" width="10.375" style="1" bestFit="1" customWidth="1"/>
    <col min="15119" max="15361" width="9" style="1"/>
    <col min="15362" max="15362" width="18.25" style="1" customWidth="1"/>
    <col min="15363" max="15363" width="23.75" style="1" customWidth="1"/>
    <col min="15364" max="15367" width="14" style="1" customWidth="1"/>
    <col min="15368" max="15368" width="16" style="1" customWidth="1"/>
    <col min="15369" max="15369" width="14" style="1" customWidth="1"/>
    <col min="15370" max="15370" width="16" style="1" customWidth="1"/>
    <col min="15371" max="15371" width="14" style="1" customWidth="1"/>
    <col min="15372" max="15373" width="12.625" style="1" bestFit="1" customWidth="1"/>
    <col min="15374" max="15374" width="10.375" style="1" bestFit="1" customWidth="1"/>
    <col min="15375" max="15617" width="9" style="1"/>
    <col min="15618" max="15618" width="18.25" style="1" customWidth="1"/>
    <col min="15619" max="15619" width="23.75" style="1" customWidth="1"/>
    <col min="15620" max="15623" width="14" style="1" customWidth="1"/>
    <col min="15624" max="15624" width="16" style="1" customWidth="1"/>
    <col min="15625" max="15625" width="14" style="1" customWidth="1"/>
    <col min="15626" max="15626" width="16" style="1" customWidth="1"/>
    <col min="15627" max="15627" width="14" style="1" customWidth="1"/>
    <col min="15628" max="15629" width="12.625" style="1" bestFit="1" customWidth="1"/>
    <col min="15630" max="15630" width="10.375" style="1" bestFit="1" customWidth="1"/>
    <col min="15631" max="15873" width="9" style="1"/>
    <col min="15874" max="15874" width="18.25" style="1" customWidth="1"/>
    <col min="15875" max="15875" width="23.75" style="1" customWidth="1"/>
    <col min="15876" max="15879" width="14" style="1" customWidth="1"/>
    <col min="15880" max="15880" width="16" style="1" customWidth="1"/>
    <col min="15881" max="15881" width="14" style="1" customWidth="1"/>
    <col min="15882" max="15882" width="16" style="1" customWidth="1"/>
    <col min="15883" max="15883" width="14" style="1" customWidth="1"/>
    <col min="15884" max="15885" width="12.625" style="1" bestFit="1" customWidth="1"/>
    <col min="15886" max="15886" width="10.375" style="1" bestFit="1" customWidth="1"/>
    <col min="15887" max="16129" width="9" style="1"/>
    <col min="16130" max="16130" width="18.25" style="1" customWidth="1"/>
    <col min="16131" max="16131" width="23.75" style="1" customWidth="1"/>
    <col min="16132" max="16135" width="14" style="1" customWidth="1"/>
    <col min="16136" max="16136" width="16" style="1" customWidth="1"/>
    <col min="16137" max="16137" width="14" style="1" customWidth="1"/>
    <col min="16138" max="16138" width="16" style="1" customWidth="1"/>
    <col min="16139" max="16139" width="14" style="1" customWidth="1"/>
    <col min="16140" max="16141" width="12.625" style="1" bestFit="1" customWidth="1"/>
    <col min="16142" max="16142" width="10.375" style="1" bestFit="1" customWidth="1"/>
    <col min="16143" max="16384" width="9" style="1"/>
  </cols>
  <sheetData>
    <row r="1" spans="1:10" ht="31.5" customHeight="1">
      <c r="A1" s="58" t="s">
        <v>137</v>
      </c>
      <c r="B1" s="58" t="s">
        <v>138</v>
      </c>
      <c r="C1" s="58" t="s">
        <v>88</v>
      </c>
      <c r="D1" s="58" t="s">
        <v>139</v>
      </c>
      <c r="E1" s="58" t="s">
        <v>140</v>
      </c>
      <c r="F1" s="58" t="s">
        <v>141</v>
      </c>
      <c r="G1" s="59" t="s">
        <v>142</v>
      </c>
      <c r="H1" s="58" t="s">
        <v>143</v>
      </c>
      <c r="I1" s="60" t="s">
        <v>144</v>
      </c>
      <c r="J1" s="58" t="s">
        <v>150</v>
      </c>
    </row>
    <row r="2" spans="1:10" ht="31.5" customHeight="1">
      <c r="A2" s="4">
        <v>1</v>
      </c>
      <c r="B2" s="4" t="s">
        <v>145</v>
      </c>
      <c r="C2" s="61" t="s">
        <v>146</v>
      </c>
      <c r="D2" s="62">
        <v>44105</v>
      </c>
      <c r="E2" s="4" t="s">
        <v>147</v>
      </c>
      <c r="F2" s="63">
        <v>67800</v>
      </c>
      <c r="G2" s="64" t="s">
        <v>148</v>
      </c>
      <c r="H2" s="6">
        <v>45200</v>
      </c>
      <c r="I2" s="6">
        <v>11300</v>
      </c>
      <c r="J2" s="63">
        <f t="shared" ref="J2" si="0">H2-I2</f>
        <v>33900</v>
      </c>
    </row>
    <row r="3" spans="1:10" ht="31.5" customHeight="1">
      <c r="A3" s="4"/>
      <c r="B3" s="4"/>
      <c r="C3" s="58" t="s">
        <v>149</v>
      </c>
      <c r="D3" s="51"/>
      <c r="E3" s="51"/>
      <c r="F3" s="65"/>
      <c r="G3" s="66"/>
      <c r="H3" s="67">
        <f>SUM(H2:H2)</f>
        <v>45200</v>
      </c>
      <c r="I3" s="67">
        <f>SUM(I2:I2)</f>
        <v>11300</v>
      </c>
      <c r="J3" s="67">
        <f>SUM(J2:J2)</f>
        <v>33900</v>
      </c>
    </row>
  </sheetData>
  <phoneticPr fontId="2" type="noConversion"/>
  <pageMargins left="0.7" right="0.7" top="0.75" bottom="0.75" header="0.3" footer="0.3"/>
  <pageSetup paperSize="9" scale="8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6"/>
  <sheetViews>
    <sheetView workbookViewId="0">
      <selection activeCell="N19" sqref="N19"/>
    </sheetView>
  </sheetViews>
  <sheetFormatPr defaultColWidth="9" defaultRowHeight="13.5"/>
  <cols>
    <col min="1" max="3" width="9" style="70"/>
    <col min="4" max="4" width="15.5" style="70" bestFit="1" customWidth="1"/>
    <col min="5" max="7" width="13.125" style="70" customWidth="1"/>
    <col min="8" max="8" width="15.5" style="70" bestFit="1" customWidth="1"/>
    <col min="9" max="11" width="13.125" style="70" customWidth="1"/>
    <col min="12" max="13" width="15.5" style="70" bestFit="1" customWidth="1"/>
    <col min="14" max="14" width="13.125" style="70" customWidth="1"/>
    <col min="15" max="15" width="15.5" style="70" bestFit="1" customWidth="1"/>
    <col min="16" max="17" width="9" style="70"/>
    <col min="18" max="18" width="9" style="81"/>
    <col min="19" max="19" width="18.125" style="70" customWidth="1"/>
    <col min="20" max="16384" width="9" style="70"/>
  </cols>
  <sheetData>
    <row r="1" spans="1:16" s="70" customFormat="1" ht="21" thickBot="1">
      <c r="A1" s="154" t="s">
        <v>169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</row>
    <row r="2" spans="1:16" s="70" customFormat="1" ht="27">
      <c r="A2" s="71" t="s">
        <v>137</v>
      </c>
      <c r="B2" s="72" t="s">
        <v>151</v>
      </c>
      <c r="C2" s="72" t="s">
        <v>152</v>
      </c>
      <c r="D2" s="72" t="s">
        <v>153</v>
      </c>
      <c r="E2" s="72" t="s">
        <v>154</v>
      </c>
      <c r="F2" s="73" t="s">
        <v>155</v>
      </c>
      <c r="G2" s="72" t="s">
        <v>156</v>
      </c>
      <c r="H2" s="72" t="s">
        <v>157</v>
      </c>
      <c r="I2" s="72" t="s">
        <v>158</v>
      </c>
      <c r="J2" s="72" t="s">
        <v>159</v>
      </c>
      <c r="K2" s="74" t="s">
        <v>160</v>
      </c>
      <c r="L2" s="72" t="s">
        <v>161</v>
      </c>
      <c r="M2" s="72" t="s">
        <v>162</v>
      </c>
      <c r="N2" s="72" t="s">
        <v>163</v>
      </c>
      <c r="O2" s="75" t="s">
        <v>164</v>
      </c>
    </row>
    <row r="3" spans="1:16" s="70" customFormat="1" ht="26.25" customHeight="1">
      <c r="A3" s="76">
        <v>1</v>
      </c>
      <c r="B3" s="61" t="s">
        <v>165</v>
      </c>
      <c r="C3" s="61" t="s">
        <v>166</v>
      </c>
      <c r="D3" s="25">
        <v>3500</v>
      </c>
      <c r="E3" s="25">
        <v>200</v>
      </c>
      <c r="F3" s="25">
        <v>0</v>
      </c>
      <c r="G3" s="25">
        <v>0</v>
      </c>
      <c r="H3" s="25">
        <f t="shared" ref="H3:H4" si="0">D3+E3+F3-G3</f>
        <v>3700</v>
      </c>
      <c r="I3" s="25"/>
      <c r="J3" s="25"/>
      <c r="K3" s="25"/>
      <c r="L3" s="25">
        <f>H3-I3-J3-K3</f>
        <v>3700</v>
      </c>
      <c r="M3" s="25">
        <f>L3</f>
        <v>3700</v>
      </c>
      <c r="N3" s="25">
        <v>0</v>
      </c>
      <c r="O3" s="77">
        <f>M3-N3</f>
        <v>3700</v>
      </c>
      <c r="P3" s="78"/>
    </row>
    <row r="4" spans="1:16" s="70" customFormat="1" ht="26.25" customHeight="1">
      <c r="A4" s="76">
        <v>2</v>
      </c>
      <c r="B4" s="61" t="s">
        <v>165</v>
      </c>
      <c r="C4" s="61" t="s">
        <v>167</v>
      </c>
      <c r="D4" s="35">
        <v>2000</v>
      </c>
      <c r="E4" s="25"/>
      <c r="F4" s="25">
        <v>96.09</v>
      </c>
      <c r="G4" s="25">
        <v>0</v>
      </c>
      <c r="H4" s="25">
        <f t="shared" si="0"/>
        <v>2096.09</v>
      </c>
      <c r="I4" s="25"/>
      <c r="J4" s="25"/>
      <c r="K4" s="25"/>
      <c r="L4" s="25">
        <f t="shared" ref="L4" si="1">H4-I4-J4-K4</f>
        <v>2096.09</v>
      </c>
      <c r="M4" s="25">
        <f>L4</f>
        <v>2096.09</v>
      </c>
      <c r="N4" s="25">
        <v>0</v>
      </c>
      <c r="O4" s="77">
        <f t="shared" ref="O4" si="2">M4-N4</f>
        <v>2096.09</v>
      </c>
      <c r="P4" s="78"/>
    </row>
    <row r="5" spans="1:16" s="70" customFormat="1" ht="26.25" customHeight="1" thickBot="1">
      <c r="A5" s="155" t="s">
        <v>168</v>
      </c>
      <c r="B5" s="156"/>
      <c r="C5" s="157"/>
      <c r="D5" s="79">
        <f>SUM(D3:D4)</f>
        <v>5500</v>
      </c>
      <c r="E5" s="79">
        <f t="shared" ref="E5:M5" si="3">SUM(E3:E4)</f>
        <v>200</v>
      </c>
      <c r="F5" s="79">
        <f t="shared" si="3"/>
        <v>96.09</v>
      </c>
      <c r="G5" s="79">
        <f t="shared" si="3"/>
        <v>0</v>
      </c>
      <c r="H5" s="79">
        <f t="shared" si="3"/>
        <v>5796.09</v>
      </c>
      <c r="I5" s="79">
        <f t="shared" si="3"/>
        <v>0</v>
      </c>
      <c r="J5" s="79">
        <f t="shared" si="3"/>
        <v>0</v>
      </c>
      <c r="K5" s="79">
        <f t="shared" si="3"/>
        <v>0</v>
      </c>
      <c r="L5" s="79">
        <f t="shared" si="3"/>
        <v>5796.09</v>
      </c>
      <c r="M5" s="79">
        <f t="shared" si="3"/>
        <v>5796.09</v>
      </c>
      <c r="N5" s="79"/>
      <c r="O5" s="80">
        <f>SUM(O3:O4)</f>
        <v>5796.09</v>
      </c>
      <c r="P5" s="78"/>
    </row>
    <row r="6" spans="1:16" s="70" customFormat="1">
      <c r="A6" s="78"/>
    </row>
  </sheetData>
  <mergeCells count="2">
    <mergeCell ref="A1:O1"/>
    <mergeCell ref="A5:C5"/>
  </mergeCells>
  <phoneticPr fontId="2" type="noConversion"/>
  <pageMargins left="0.7" right="0.7" top="0.75" bottom="0.75" header="0.3" footer="0.3"/>
  <pageSetup paperSize="9" scale="68" orientation="landscape" r:id="rId1"/>
  <colBreaks count="1" manualBreakCount="1">
    <brk id="1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1:J12"/>
  <sheetViews>
    <sheetView view="pageBreakPreview" zoomScaleSheetLayoutView="100" workbookViewId="0">
      <selection activeCell="G16" sqref="G16"/>
    </sheetView>
  </sheetViews>
  <sheetFormatPr defaultRowHeight="13.5"/>
  <cols>
    <col min="1" max="3" width="16.125" style="110" customWidth="1"/>
    <col min="4" max="4" width="16.125" style="83" customWidth="1"/>
    <col min="5" max="5" width="16.125" style="111" customWidth="1"/>
    <col min="6" max="6" width="16.125" style="83" customWidth="1"/>
    <col min="7" max="7" width="16.125" style="110" customWidth="1"/>
    <col min="8" max="8" width="20.625" style="83" customWidth="1"/>
    <col min="9" max="9" width="15.125" style="83" customWidth="1"/>
    <col min="10" max="10" width="16.125" style="110" customWidth="1"/>
    <col min="11" max="256" width="9" style="83"/>
    <col min="257" max="263" width="16.125" style="83" customWidth="1"/>
    <col min="264" max="264" width="20.625" style="83" customWidth="1"/>
    <col min="265" max="265" width="15.125" style="83" customWidth="1"/>
    <col min="266" max="266" width="16.125" style="83" customWidth="1"/>
    <col min="267" max="512" width="9" style="83"/>
    <col min="513" max="519" width="16.125" style="83" customWidth="1"/>
    <col min="520" max="520" width="20.625" style="83" customWidth="1"/>
    <col min="521" max="521" width="15.125" style="83" customWidth="1"/>
    <col min="522" max="522" width="16.125" style="83" customWidth="1"/>
    <col min="523" max="768" width="9" style="83"/>
    <col min="769" max="775" width="16.125" style="83" customWidth="1"/>
    <col min="776" max="776" width="20.625" style="83" customWidth="1"/>
    <col min="777" max="777" width="15.125" style="83" customWidth="1"/>
    <col min="778" max="778" width="16.125" style="83" customWidth="1"/>
    <col min="779" max="1024" width="9" style="83"/>
    <col min="1025" max="1031" width="16.125" style="83" customWidth="1"/>
    <col min="1032" max="1032" width="20.625" style="83" customWidth="1"/>
    <col min="1033" max="1033" width="15.125" style="83" customWidth="1"/>
    <col min="1034" max="1034" width="16.125" style="83" customWidth="1"/>
    <col min="1035" max="1280" width="9" style="83"/>
    <col min="1281" max="1287" width="16.125" style="83" customWidth="1"/>
    <col min="1288" max="1288" width="20.625" style="83" customWidth="1"/>
    <col min="1289" max="1289" width="15.125" style="83" customWidth="1"/>
    <col min="1290" max="1290" width="16.125" style="83" customWidth="1"/>
    <col min="1291" max="1536" width="9" style="83"/>
    <col min="1537" max="1543" width="16.125" style="83" customWidth="1"/>
    <col min="1544" max="1544" width="20.625" style="83" customWidth="1"/>
    <col min="1545" max="1545" width="15.125" style="83" customWidth="1"/>
    <col min="1546" max="1546" width="16.125" style="83" customWidth="1"/>
    <col min="1547" max="1792" width="9" style="83"/>
    <col min="1793" max="1799" width="16.125" style="83" customWidth="1"/>
    <col min="1800" max="1800" width="20.625" style="83" customWidth="1"/>
    <col min="1801" max="1801" width="15.125" style="83" customWidth="1"/>
    <col min="1802" max="1802" width="16.125" style="83" customWidth="1"/>
    <col min="1803" max="2048" width="9" style="83"/>
    <col min="2049" max="2055" width="16.125" style="83" customWidth="1"/>
    <col min="2056" max="2056" width="20.625" style="83" customWidth="1"/>
    <col min="2057" max="2057" width="15.125" style="83" customWidth="1"/>
    <col min="2058" max="2058" width="16.125" style="83" customWidth="1"/>
    <col min="2059" max="2304" width="9" style="83"/>
    <col min="2305" max="2311" width="16.125" style="83" customWidth="1"/>
    <col min="2312" max="2312" width="20.625" style="83" customWidth="1"/>
    <col min="2313" max="2313" width="15.125" style="83" customWidth="1"/>
    <col min="2314" max="2314" width="16.125" style="83" customWidth="1"/>
    <col min="2315" max="2560" width="9" style="83"/>
    <col min="2561" max="2567" width="16.125" style="83" customWidth="1"/>
    <col min="2568" max="2568" width="20.625" style="83" customWidth="1"/>
    <col min="2569" max="2569" width="15.125" style="83" customWidth="1"/>
    <col min="2570" max="2570" width="16.125" style="83" customWidth="1"/>
    <col min="2571" max="2816" width="9" style="83"/>
    <col min="2817" max="2823" width="16.125" style="83" customWidth="1"/>
    <col min="2824" max="2824" width="20.625" style="83" customWidth="1"/>
    <col min="2825" max="2825" width="15.125" style="83" customWidth="1"/>
    <col min="2826" max="2826" width="16.125" style="83" customWidth="1"/>
    <col min="2827" max="3072" width="9" style="83"/>
    <col min="3073" max="3079" width="16.125" style="83" customWidth="1"/>
    <col min="3080" max="3080" width="20.625" style="83" customWidth="1"/>
    <col min="3081" max="3081" width="15.125" style="83" customWidth="1"/>
    <col min="3082" max="3082" width="16.125" style="83" customWidth="1"/>
    <col min="3083" max="3328" width="9" style="83"/>
    <col min="3329" max="3335" width="16.125" style="83" customWidth="1"/>
    <col min="3336" max="3336" width="20.625" style="83" customWidth="1"/>
    <col min="3337" max="3337" width="15.125" style="83" customWidth="1"/>
    <col min="3338" max="3338" width="16.125" style="83" customWidth="1"/>
    <col min="3339" max="3584" width="9" style="83"/>
    <col min="3585" max="3591" width="16.125" style="83" customWidth="1"/>
    <col min="3592" max="3592" width="20.625" style="83" customWidth="1"/>
    <col min="3593" max="3593" width="15.125" style="83" customWidth="1"/>
    <col min="3594" max="3594" width="16.125" style="83" customWidth="1"/>
    <col min="3595" max="3840" width="9" style="83"/>
    <col min="3841" max="3847" width="16.125" style="83" customWidth="1"/>
    <col min="3848" max="3848" width="20.625" style="83" customWidth="1"/>
    <col min="3849" max="3849" width="15.125" style="83" customWidth="1"/>
    <col min="3850" max="3850" width="16.125" style="83" customWidth="1"/>
    <col min="3851" max="4096" width="9" style="83"/>
    <col min="4097" max="4103" width="16.125" style="83" customWidth="1"/>
    <col min="4104" max="4104" width="20.625" style="83" customWidth="1"/>
    <col min="4105" max="4105" width="15.125" style="83" customWidth="1"/>
    <col min="4106" max="4106" width="16.125" style="83" customWidth="1"/>
    <col min="4107" max="4352" width="9" style="83"/>
    <col min="4353" max="4359" width="16.125" style="83" customWidth="1"/>
    <col min="4360" max="4360" width="20.625" style="83" customWidth="1"/>
    <col min="4361" max="4361" width="15.125" style="83" customWidth="1"/>
    <col min="4362" max="4362" width="16.125" style="83" customWidth="1"/>
    <col min="4363" max="4608" width="9" style="83"/>
    <col min="4609" max="4615" width="16.125" style="83" customWidth="1"/>
    <col min="4616" max="4616" width="20.625" style="83" customWidth="1"/>
    <col min="4617" max="4617" width="15.125" style="83" customWidth="1"/>
    <col min="4618" max="4618" width="16.125" style="83" customWidth="1"/>
    <col min="4619" max="4864" width="9" style="83"/>
    <col min="4865" max="4871" width="16.125" style="83" customWidth="1"/>
    <col min="4872" max="4872" width="20.625" style="83" customWidth="1"/>
    <col min="4873" max="4873" width="15.125" style="83" customWidth="1"/>
    <col min="4874" max="4874" width="16.125" style="83" customWidth="1"/>
    <col min="4875" max="5120" width="9" style="83"/>
    <col min="5121" max="5127" width="16.125" style="83" customWidth="1"/>
    <col min="5128" max="5128" width="20.625" style="83" customWidth="1"/>
    <col min="5129" max="5129" width="15.125" style="83" customWidth="1"/>
    <col min="5130" max="5130" width="16.125" style="83" customWidth="1"/>
    <col min="5131" max="5376" width="9" style="83"/>
    <col min="5377" max="5383" width="16.125" style="83" customWidth="1"/>
    <col min="5384" max="5384" width="20.625" style="83" customWidth="1"/>
    <col min="5385" max="5385" width="15.125" style="83" customWidth="1"/>
    <col min="5386" max="5386" width="16.125" style="83" customWidth="1"/>
    <col min="5387" max="5632" width="9" style="83"/>
    <col min="5633" max="5639" width="16.125" style="83" customWidth="1"/>
    <col min="5640" max="5640" width="20.625" style="83" customWidth="1"/>
    <col min="5641" max="5641" width="15.125" style="83" customWidth="1"/>
    <col min="5642" max="5642" width="16.125" style="83" customWidth="1"/>
    <col min="5643" max="5888" width="9" style="83"/>
    <col min="5889" max="5895" width="16.125" style="83" customWidth="1"/>
    <col min="5896" max="5896" width="20.625" style="83" customWidth="1"/>
    <col min="5897" max="5897" width="15.125" style="83" customWidth="1"/>
    <col min="5898" max="5898" width="16.125" style="83" customWidth="1"/>
    <col min="5899" max="6144" width="9" style="83"/>
    <col min="6145" max="6151" width="16.125" style="83" customWidth="1"/>
    <col min="6152" max="6152" width="20.625" style="83" customWidth="1"/>
    <col min="6153" max="6153" width="15.125" style="83" customWidth="1"/>
    <col min="6154" max="6154" width="16.125" style="83" customWidth="1"/>
    <col min="6155" max="6400" width="9" style="83"/>
    <col min="6401" max="6407" width="16.125" style="83" customWidth="1"/>
    <col min="6408" max="6408" width="20.625" style="83" customWidth="1"/>
    <col min="6409" max="6409" width="15.125" style="83" customWidth="1"/>
    <col min="6410" max="6410" width="16.125" style="83" customWidth="1"/>
    <col min="6411" max="6656" width="9" style="83"/>
    <col min="6657" max="6663" width="16.125" style="83" customWidth="1"/>
    <col min="6664" max="6664" width="20.625" style="83" customWidth="1"/>
    <col min="6665" max="6665" width="15.125" style="83" customWidth="1"/>
    <col min="6666" max="6666" width="16.125" style="83" customWidth="1"/>
    <col min="6667" max="6912" width="9" style="83"/>
    <col min="6913" max="6919" width="16.125" style="83" customWidth="1"/>
    <col min="6920" max="6920" width="20.625" style="83" customWidth="1"/>
    <col min="6921" max="6921" width="15.125" style="83" customWidth="1"/>
    <col min="6922" max="6922" width="16.125" style="83" customWidth="1"/>
    <col min="6923" max="7168" width="9" style="83"/>
    <col min="7169" max="7175" width="16.125" style="83" customWidth="1"/>
    <col min="7176" max="7176" width="20.625" style="83" customWidth="1"/>
    <col min="7177" max="7177" width="15.125" style="83" customWidth="1"/>
    <col min="7178" max="7178" width="16.125" style="83" customWidth="1"/>
    <col min="7179" max="7424" width="9" style="83"/>
    <col min="7425" max="7431" width="16.125" style="83" customWidth="1"/>
    <col min="7432" max="7432" width="20.625" style="83" customWidth="1"/>
    <col min="7433" max="7433" width="15.125" style="83" customWidth="1"/>
    <col min="7434" max="7434" width="16.125" style="83" customWidth="1"/>
    <col min="7435" max="7680" width="9" style="83"/>
    <col min="7681" max="7687" width="16.125" style="83" customWidth="1"/>
    <col min="7688" max="7688" width="20.625" style="83" customWidth="1"/>
    <col min="7689" max="7689" width="15.125" style="83" customWidth="1"/>
    <col min="7690" max="7690" width="16.125" style="83" customWidth="1"/>
    <col min="7691" max="7936" width="9" style="83"/>
    <col min="7937" max="7943" width="16.125" style="83" customWidth="1"/>
    <col min="7944" max="7944" width="20.625" style="83" customWidth="1"/>
    <col min="7945" max="7945" width="15.125" style="83" customWidth="1"/>
    <col min="7946" max="7946" width="16.125" style="83" customWidth="1"/>
    <col min="7947" max="8192" width="9" style="83"/>
    <col min="8193" max="8199" width="16.125" style="83" customWidth="1"/>
    <col min="8200" max="8200" width="20.625" style="83" customWidth="1"/>
    <col min="8201" max="8201" width="15.125" style="83" customWidth="1"/>
    <col min="8202" max="8202" width="16.125" style="83" customWidth="1"/>
    <col min="8203" max="8448" width="9" style="83"/>
    <col min="8449" max="8455" width="16.125" style="83" customWidth="1"/>
    <col min="8456" max="8456" width="20.625" style="83" customWidth="1"/>
    <col min="8457" max="8457" width="15.125" style="83" customWidth="1"/>
    <col min="8458" max="8458" width="16.125" style="83" customWidth="1"/>
    <col min="8459" max="8704" width="9" style="83"/>
    <col min="8705" max="8711" width="16.125" style="83" customWidth="1"/>
    <col min="8712" max="8712" width="20.625" style="83" customWidth="1"/>
    <col min="8713" max="8713" width="15.125" style="83" customWidth="1"/>
    <col min="8714" max="8714" width="16.125" style="83" customWidth="1"/>
    <col min="8715" max="8960" width="9" style="83"/>
    <col min="8961" max="8967" width="16.125" style="83" customWidth="1"/>
    <col min="8968" max="8968" width="20.625" style="83" customWidth="1"/>
    <col min="8969" max="8969" width="15.125" style="83" customWidth="1"/>
    <col min="8970" max="8970" width="16.125" style="83" customWidth="1"/>
    <col min="8971" max="9216" width="9" style="83"/>
    <col min="9217" max="9223" width="16.125" style="83" customWidth="1"/>
    <col min="9224" max="9224" width="20.625" style="83" customWidth="1"/>
    <col min="9225" max="9225" width="15.125" style="83" customWidth="1"/>
    <col min="9226" max="9226" width="16.125" style="83" customWidth="1"/>
    <col min="9227" max="9472" width="9" style="83"/>
    <col min="9473" max="9479" width="16.125" style="83" customWidth="1"/>
    <col min="9480" max="9480" width="20.625" style="83" customWidth="1"/>
    <col min="9481" max="9481" width="15.125" style="83" customWidth="1"/>
    <col min="9482" max="9482" width="16.125" style="83" customWidth="1"/>
    <col min="9483" max="9728" width="9" style="83"/>
    <col min="9729" max="9735" width="16.125" style="83" customWidth="1"/>
    <col min="9736" max="9736" width="20.625" style="83" customWidth="1"/>
    <col min="9737" max="9737" width="15.125" style="83" customWidth="1"/>
    <col min="9738" max="9738" width="16.125" style="83" customWidth="1"/>
    <col min="9739" max="9984" width="9" style="83"/>
    <col min="9985" max="9991" width="16.125" style="83" customWidth="1"/>
    <col min="9992" max="9992" width="20.625" style="83" customWidth="1"/>
    <col min="9993" max="9993" width="15.125" style="83" customWidth="1"/>
    <col min="9994" max="9994" width="16.125" style="83" customWidth="1"/>
    <col min="9995" max="10240" width="9" style="83"/>
    <col min="10241" max="10247" width="16.125" style="83" customWidth="1"/>
    <col min="10248" max="10248" width="20.625" style="83" customWidth="1"/>
    <col min="10249" max="10249" width="15.125" style="83" customWidth="1"/>
    <col min="10250" max="10250" width="16.125" style="83" customWidth="1"/>
    <col min="10251" max="10496" width="9" style="83"/>
    <col min="10497" max="10503" width="16.125" style="83" customWidth="1"/>
    <col min="10504" max="10504" width="20.625" style="83" customWidth="1"/>
    <col min="10505" max="10505" width="15.125" style="83" customWidth="1"/>
    <col min="10506" max="10506" width="16.125" style="83" customWidth="1"/>
    <col min="10507" max="10752" width="9" style="83"/>
    <col min="10753" max="10759" width="16.125" style="83" customWidth="1"/>
    <col min="10760" max="10760" width="20.625" style="83" customWidth="1"/>
    <col min="10761" max="10761" width="15.125" style="83" customWidth="1"/>
    <col min="10762" max="10762" width="16.125" style="83" customWidth="1"/>
    <col min="10763" max="11008" width="9" style="83"/>
    <col min="11009" max="11015" width="16.125" style="83" customWidth="1"/>
    <col min="11016" max="11016" width="20.625" style="83" customWidth="1"/>
    <col min="11017" max="11017" width="15.125" style="83" customWidth="1"/>
    <col min="11018" max="11018" width="16.125" style="83" customWidth="1"/>
    <col min="11019" max="11264" width="9" style="83"/>
    <col min="11265" max="11271" width="16.125" style="83" customWidth="1"/>
    <col min="11272" max="11272" width="20.625" style="83" customWidth="1"/>
    <col min="11273" max="11273" width="15.125" style="83" customWidth="1"/>
    <col min="11274" max="11274" width="16.125" style="83" customWidth="1"/>
    <col min="11275" max="11520" width="9" style="83"/>
    <col min="11521" max="11527" width="16.125" style="83" customWidth="1"/>
    <col min="11528" max="11528" width="20.625" style="83" customWidth="1"/>
    <col min="11529" max="11529" width="15.125" style="83" customWidth="1"/>
    <col min="11530" max="11530" width="16.125" style="83" customWidth="1"/>
    <col min="11531" max="11776" width="9" style="83"/>
    <col min="11777" max="11783" width="16.125" style="83" customWidth="1"/>
    <col min="11784" max="11784" width="20.625" style="83" customWidth="1"/>
    <col min="11785" max="11785" width="15.125" style="83" customWidth="1"/>
    <col min="11786" max="11786" width="16.125" style="83" customWidth="1"/>
    <col min="11787" max="12032" width="9" style="83"/>
    <col min="12033" max="12039" width="16.125" style="83" customWidth="1"/>
    <col min="12040" max="12040" width="20.625" style="83" customWidth="1"/>
    <col min="12041" max="12041" width="15.125" style="83" customWidth="1"/>
    <col min="12042" max="12042" width="16.125" style="83" customWidth="1"/>
    <col min="12043" max="12288" width="9" style="83"/>
    <col min="12289" max="12295" width="16.125" style="83" customWidth="1"/>
    <col min="12296" max="12296" width="20.625" style="83" customWidth="1"/>
    <col min="12297" max="12297" width="15.125" style="83" customWidth="1"/>
    <col min="12298" max="12298" width="16.125" style="83" customWidth="1"/>
    <col min="12299" max="12544" width="9" style="83"/>
    <col min="12545" max="12551" width="16.125" style="83" customWidth="1"/>
    <col min="12552" max="12552" width="20.625" style="83" customWidth="1"/>
    <col min="12553" max="12553" width="15.125" style="83" customWidth="1"/>
    <col min="12554" max="12554" width="16.125" style="83" customWidth="1"/>
    <col min="12555" max="12800" width="9" style="83"/>
    <col min="12801" max="12807" width="16.125" style="83" customWidth="1"/>
    <col min="12808" max="12808" width="20.625" style="83" customWidth="1"/>
    <col min="12809" max="12809" width="15.125" style="83" customWidth="1"/>
    <col min="12810" max="12810" width="16.125" style="83" customWidth="1"/>
    <col min="12811" max="13056" width="9" style="83"/>
    <col min="13057" max="13063" width="16.125" style="83" customWidth="1"/>
    <col min="13064" max="13064" width="20.625" style="83" customWidth="1"/>
    <col min="13065" max="13065" width="15.125" style="83" customWidth="1"/>
    <col min="13066" max="13066" width="16.125" style="83" customWidth="1"/>
    <col min="13067" max="13312" width="9" style="83"/>
    <col min="13313" max="13319" width="16.125" style="83" customWidth="1"/>
    <col min="13320" max="13320" width="20.625" style="83" customWidth="1"/>
    <col min="13321" max="13321" width="15.125" style="83" customWidth="1"/>
    <col min="13322" max="13322" width="16.125" style="83" customWidth="1"/>
    <col min="13323" max="13568" width="9" style="83"/>
    <col min="13569" max="13575" width="16.125" style="83" customWidth="1"/>
    <col min="13576" max="13576" width="20.625" style="83" customWidth="1"/>
    <col min="13577" max="13577" width="15.125" style="83" customWidth="1"/>
    <col min="13578" max="13578" width="16.125" style="83" customWidth="1"/>
    <col min="13579" max="13824" width="9" style="83"/>
    <col min="13825" max="13831" width="16.125" style="83" customWidth="1"/>
    <col min="13832" max="13832" width="20.625" style="83" customWidth="1"/>
    <col min="13833" max="13833" width="15.125" style="83" customWidth="1"/>
    <col min="13834" max="13834" width="16.125" style="83" customWidth="1"/>
    <col min="13835" max="14080" width="9" style="83"/>
    <col min="14081" max="14087" width="16.125" style="83" customWidth="1"/>
    <col min="14088" max="14088" width="20.625" style="83" customWidth="1"/>
    <col min="14089" max="14089" width="15.125" style="83" customWidth="1"/>
    <col min="14090" max="14090" width="16.125" style="83" customWidth="1"/>
    <col min="14091" max="14336" width="9" style="83"/>
    <col min="14337" max="14343" width="16.125" style="83" customWidth="1"/>
    <col min="14344" max="14344" width="20.625" style="83" customWidth="1"/>
    <col min="14345" max="14345" width="15.125" style="83" customWidth="1"/>
    <col min="14346" max="14346" width="16.125" style="83" customWidth="1"/>
    <col min="14347" max="14592" width="9" style="83"/>
    <col min="14593" max="14599" width="16.125" style="83" customWidth="1"/>
    <col min="14600" max="14600" width="20.625" style="83" customWidth="1"/>
    <col min="14601" max="14601" width="15.125" style="83" customWidth="1"/>
    <col min="14602" max="14602" width="16.125" style="83" customWidth="1"/>
    <col min="14603" max="14848" width="9" style="83"/>
    <col min="14849" max="14855" width="16.125" style="83" customWidth="1"/>
    <col min="14856" max="14856" width="20.625" style="83" customWidth="1"/>
    <col min="14857" max="14857" width="15.125" style="83" customWidth="1"/>
    <col min="14858" max="14858" width="16.125" style="83" customWidth="1"/>
    <col min="14859" max="15104" width="9" style="83"/>
    <col min="15105" max="15111" width="16.125" style="83" customWidth="1"/>
    <col min="15112" max="15112" width="20.625" style="83" customWidth="1"/>
    <col min="15113" max="15113" width="15.125" style="83" customWidth="1"/>
    <col min="15114" max="15114" width="16.125" style="83" customWidth="1"/>
    <col min="15115" max="15360" width="9" style="83"/>
    <col min="15361" max="15367" width="16.125" style="83" customWidth="1"/>
    <col min="15368" max="15368" width="20.625" style="83" customWidth="1"/>
    <col min="15369" max="15369" width="15.125" style="83" customWidth="1"/>
    <col min="15370" max="15370" width="16.125" style="83" customWidth="1"/>
    <col min="15371" max="15616" width="9" style="83"/>
    <col min="15617" max="15623" width="16.125" style="83" customWidth="1"/>
    <col min="15624" max="15624" width="20.625" style="83" customWidth="1"/>
    <col min="15625" max="15625" width="15.125" style="83" customWidth="1"/>
    <col min="15626" max="15626" width="16.125" style="83" customWidth="1"/>
    <col min="15627" max="15872" width="9" style="83"/>
    <col min="15873" max="15879" width="16.125" style="83" customWidth="1"/>
    <col min="15880" max="15880" width="20.625" style="83" customWidth="1"/>
    <col min="15881" max="15881" width="15.125" style="83" customWidth="1"/>
    <col min="15882" max="15882" width="16.125" style="83" customWidth="1"/>
    <col min="15883" max="16128" width="9" style="83"/>
    <col min="16129" max="16135" width="16.125" style="83" customWidth="1"/>
    <col min="16136" max="16136" width="20.625" style="83" customWidth="1"/>
    <col min="16137" max="16137" width="15.125" style="83" customWidth="1"/>
    <col min="16138" max="16138" width="16.125" style="83" customWidth="1"/>
    <col min="16139" max="16384" width="9" style="83"/>
  </cols>
  <sheetData>
    <row r="1" spans="1:10" ht="37.5" customHeight="1" thickBot="1">
      <c r="A1" s="158" t="s">
        <v>170</v>
      </c>
      <c r="B1" s="158"/>
      <c r="C1" s="158"/>
      <c r="D1" s="158"/>
      <c r="E1" s="158"/>
      <c r="F1" s="158"/>
      <c r="G1" s="158"/>
      <c r="H1" s="158"/>
      <c r="I1" s="82"/>
      <c r="J1" s="83" t="s">
        <v>171</v>
      </c>
    </row>
    <row r="2" spans="1:10" ht="24.95" customHeight="1">
      <c r="A2" s="84" t="s">
        <v>172</v>
      </c>
      <c r="B2" s="85" t="s">
        <v>173</v>
      </c>
      <c r="C2" s="85" t="s">
        <v>174</v>
      </c>
      <c r="D2" s="85" t="s">
        <v>175</v>
      </c>
      <c r="E2" s="86" t="s">
        <v>176</v>
      </c>
      <c r="F2" s="87" t="s">
        <v>177</v>
      </c>
      <c r="G2" s="88" t="s">
        <v>178</v>
      </c>
      <c r="H2" s="85" t="s">
        <v>88</v>
      </c>
      <c r="I2" s="89" t="s">
        <v>179</v>
      </c>
      <c r="J2" s="90" t="s">
        <v>180</v>
      </c>
    </row>
    <row r="3" spans="1:10" ht="24.95" customHeight="1">
      <c r="A3" s="91" t="s">
        <v>181</v>
      </c>
      <c r="B3" s="92" t="s">
        <v>182</v>
      </c>
      <c r="C3" s="93">
        <v>1</v>
      </c>
      <c r="D3" s="94" t="s">
        <v>183</v>
      </c>
      <c r="E3" s="95">
        <v>3080</v>
      </c>
      <c r="F3" s="96">
        <v>3080</v>
      </c>
      <c r="G3" s="97" t="s">
        <v>184</v>
      </c>
      <c r="H3" s="98" t="s">
        <v>185</v>
      </c>
      <c r="I3" s="99">
        <v>44136</v>
      </c>
      <c r="J3" s="100">
        <f>ROUND(F3/36*0.95,2)</f>
        <v>81.28</v>
      </c>
    </row>
    <row r="4" spans="1:10" ht="24.95" customHeight="1">
      <c r="A4" s="91" t="s">
        <v>181</v>
      </c>
      <c r="B4" s="92" t="s">
        <v>186</v>
      </c>
      <c r="C4" s="93">
        <v>1</v>
      </c>
      <c r="D4" s="94" t="s">
        <v>183</v>
      </c>
      <c r="E4" s="95">
        <v>2263</v>
      </c>
      <c r="F4" s="96">
        <f t="shared" ref="F4:F9" si="0">E4*C4</f>
        <v>2263</v>
      </c>
      <c r="G4" s="97" t="s">
        <v>184</v>
      </c>
      <c r="H4" s="98" t="s">
        <v>185</v>
      </c>
      <c r="I4" s="99">
        <v>44136</v>
      </c>
      <c r="J4" s="100">
        <f t="shared" ref="J4:J10" si="1">ROUND(F4/36*0.95,2)</f>
        <v>59.72</v>
      </c>
    </row>
    <row r="5" spans="1:10" ht="24.95" customHeight="1">
      <c r="A5" s="101" t="s">
        <v>187</v>
      </c>
      <c r="B5" s="102" t="s">
        <v>188</v>
      </c>
      <c r="C5" s="93">
        <v>6</v>
      </c>
      <c r="D5" s="94" t="s">
        <v>183</v>
      </c>
      <c r="E5" s="95">
        <v>1980.0000000000002</v>
      </c>
      <c r="F5" s="96">
        <f t="shared" si="0"/>
        <v>11880.000000000002</v>
      </c>
      <c r="G5" s="97" t="s">
        <v>184</v>
      </c>
      <c r="H5" s="98" t="s">
        <v>189</v>
      </c>
      <c r="I5" s="99">
        <v>44136</v>
      </c>
      <c r="J5" s="100">
        <f t="shared" si="1"/>
        <v>313.5</v>
      </c>
    </row>
    <row r="6" spans="1:10" ht="24.95" customHeight="1">
      <c r="A6" s="103" t="s">
        <v>190</v>
      </c>
      <c r="B6" s="102" t="s">
        <v>191</v>
      </c>
      <c r="C6" s="93">
        <v>1</v>
      </c>
      <c r="D6" s="94" t="s">
        <v>183</v>
      </c>
      <c r="E6" s="95">
        <v>17050</v>
      </c>
      <c r="F6" s="96">
        <f t="shared" si="0"/>
        <v>17050</v>
      </c>
      <c r="G6" s="97" t="s">
        <v>184</v>
      </c>
      <c r="H6" s="98" t="s">
        <v>189</v>
      </c>
      <c r="I6" s="99">
        <v>44136</v>
      </c>
      <c r="J6" s="100">
        <f t="shared" si="1"/>
        <v>449.93</v>
      </c>
    </row>
    <row r="7" spans="1:10" ht="24.95" customHeight="1">
      <c r="A7" s="103" t="s">
        <v>192</v>
      </c>
      <c r="B7" s="102" t="s">
        <v>191</v>
      </c>
      <c r="C7" s="93">
        <v>1</v>
      </c>
      <c r="D7" s="94" t="s">
        <v>183</v>
      </c>
      <c r="E7" s="95">
        <v>17050</v>
      </c>
      <c r="F7" s="96">
        <f t="shared" si="0"/>
        <v>17050</v>
      </c>
      <c r="G7" s="97" t="s">
        <v>184</v>
      </c>
      <c r="H7" s="98" t="s">
        <v>189</v>
      </c>
      <c r="I7" s="99">
        <v>44136</v>
      </c>
      <c r="J7" s="100">
        <f t="shared" si="1"/>
        <v>449.93</v>
      </c>
    </row>
    <row r="8" spans="1:10" ht="24.95" customHeight="1">
      <c r="A8" s="103" t="s">
        <v>192</v>
      </c>
      <c r="B8" s="102" t="s">
        <v>193</v>
      </c>
      <c r="C8" s="93">
        <v>1</v>
      </c>
      <c r="D8" s="94" t="s">
        <v>183</v>
      </c>
      <c r="E8" s="95">
        <v>8250</v>
      </c>
      <c r="F8" s="96">
        <f t="shared" si="0"/>
        <v>8250</v>
      </c>
      <c r="G8" s="97" t="s">
        <v>184</v>
      </c>
      <c r="H8" s="98" t="s">
        <v>189</v>
      </c>
      <c r="I8" s="99">
        <v>44136</v>
      </c>
      <c r="J8" s="100">
        <f t="shared" si="1"/>
        <v>217.71</v>
      </c>
    </row>
    <row r="9" spans="1:10" ht="24.95" customHeight="1">
      <c r="A9" s="103" t="s">
        <v>194</v>
      </c>
      <c r="B9" s="102" t="s">
        <v>195</v>
      </c>
      <c r="C9" s="93">
        <v>1</v>
      </c>
      <c r="D9" s="94" t="s">
        <v>183</v>
      </c>
      <c r="E9" s="95">
        <v>17600</v>
      </c>
      <c r="F9" s="96">
        <f t="shared" si="0"/>
        <v>17600</v>
      </c>
      <c r="G9" s="97" t="s">
        <v>184</v>
      </c>
      <c r="H9" s="98" t="s">
        <v>189</v>
      </c>
      <c r="I9" s="99">
        <v>44136</v>
      </c>
      <c r="J9" s="100">
        <f t="shared" si="1"/>
        <v>464.44</v>
      </c>
    </row>
    <row r="10" spans="1:10" s="122" customFormat="1" ht="24.95" customHeight="1">
      <c r="A10" s="113" t="s">
        <v>181</v>
      </c>
      <c r="B10" s="114" t="s">
        <v>196</v>
      </c>
      <c r="C10" s="115">
        <v>1</v>
      </c>
      <c r="D10" s="116" t="s">
        <v>183</v>
      </c>
      <c r="E10" s="117">
        <v>8000</v>
      </c>
      <c r="F10" s="117">
        <v>8000</v>
      </c>
      <c r="G10" s="118" t="s">
        <v>184</v>
      </c>
      <c r="H10" s="119" t="s">
        <v>197</v>
      </c>
      <c r="I10" s="120">
        <v>44166</v>
      </c>
      <c r="J10" s="121">
        <f t="shared" si="1"/>
        <v>211.11</v>
      </c>
    </row>
    <row r="11" spans="1:10" ht="24.95" customHeight="1" thickBot="1">
      <c r="A11" s="159" t="s">
        <v>15</v>
      </c>
      <c r="B11" s="160"/>
      <c r="C11" s="160"/>
      <c r="D11" s="160"/>
      <c r="E11" s="104"/>
      <c r="F11" s="105">
        <f>SUM(F3:F10)</f>
        <v>85173</v>
      </c>
      <c r="G11" s="106"/>
      <c r="H11" s="107"/>
      <c r="I11" s="108"/>
      <c r="J11" s="109">
        <f>SUM(J3:J10)</f>
        <v>2247.6200000000003</v>
      </c>
    </row>
    <row r="12" spans="1:10" ht="14.25">
      <c r="F12" s="112"/>
    </row>
  </sheetData>
  <mergeCells count="2">
    <mergeCell ref="A1:H1"/>
    <mergeCell ref="A11:D11"/>
  </mergeCells>
  <phoneticPr fontId="2" type="noConversion"/>
  <pageMargins left="0.75" right="0.75" top="1" bottom="1" header="0.5" footer="0.5"/>
  <pageSetup paperSize="9"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G9" sqref="G9"/>
    </sheetView>
  </sheetViews>
  <sheetFormatPr defaultRowHeight="13.5"/>
  <cols>
    <col min="2" max="4" width="21" customWidth="1"/>
  </cols>
  <sheetData>
    <row r="1" spans="1:4" s="1" customFormat="1" ht="25.5" customHeight="1">
      <c r="A1" s="161" t="s">
        <v>198</v>
      </c>
      <c r="B1" s="162"/>
      <c r="C1" s="162"/>
      <c r="D1" s="162"/>
    </row>
    <row r="2" spans="1:4" s="1" customFormat="1" ht="25.5" customHeight="1">
      <c r="A2" s="123" t="s">
        <v>199</v>
      </c>
      <c r="B2" s="124" t="s">
        <v>200</v>
      </c>
      <c r="C2" s="125" t="s">
        <v>201</v>
      </c>
      <c r="D2" s="126" t="s">
        <v>202</v>
      </c>
    </row>
    <row r="3" spans="1:4" s="1" customFormat="1" ht="25.5" customHeight="1">
      <c r="A3" s="127">
        <v>44197</v>
      </c>
      <c r="B3" s="127" t="s">
        <v>203</v>
      </c>
      <c r="C3" s="128"/>
      <c r="D3" s="128"/>
    </row>
    <row r="4" spans="1:4" s="1" customFormat="1" ht="25.5" customHeight="1">
      <c r="A4" s="129"/>
      <c r="B4" s="133" t="s">
        <v>103</v>
      </c>
      <c r="C4" s="131"/>
      <c r="D4" s="132">
        <v>20</v>
      </c>
    </row>
    <row r="5" spans="1:4" s="1" customFormat="1" ht="25.5" customHeight="1">
      <c r="A5" s="129"/>
      <c r="B5" s="133" t="s">
        <v>96</v>
      </c>
      <c r="C5" s="131"/>
      <c r="D5" s="132">
        <v>56.5</v>
      </c>
    </row>
    <row r="6" spans="1:4" s="1" customFormat="1" ht="25.5" customHeight="1">
      <c r="A6" s="129"/>
      <c r="B6" s="133" t="s">
        <v>98</v>
      </c>
      <c r="C6" s="131"/>
      <c r="D6" s="132">
        <v>145.5</v>
      </c>
    </row>
    <row r="7" spans="1:4" s="1" customFormat="1" ht="25.5" customHeight="1">
      <c r="A7" s="129"/>
      <c r="B7" s="133" t="s">
        <v>118</v>
      </c>
      <c r="C7" s="131"/>
      <c r="D7" s="132">
        <v>40</v>
      </c>
    </row>
    <row r="8" spans="1:4" s="1" customFormat="1" ht="25.5" customHeight="1">
      <c r="A8" s="129"/>
      <c r="B8" s="133" t="s">
        <v>44</v>
      </c>
      <c r="C8" s="131">
        <v>25</v>
      </c>
      <c r="D8" s="132"/>
    </row>
    <row r="9" spans="1:4" s="1" customFormat="1" ht="25.5" customHeight="1">
      <c r="A9" s="129"/>
      <c r="B9" s="133" t="s">
        <v>122</v>
      </c>
      <c r="C9" s="131"/>
      <c r="D9" s="132">
        <v>105</v>
      </c>
    </row>
    <row r="10" spans="1:4" s="1" customFormat="1" ht="25.5" customHeight="1">
      <c r="A10" s="129"/>
      <c r="B10" s="133" t="s">
        <v>204</v>
      </c>
      <c r="C10" s="131"/>
      <c r="D10" s="132">
        <v>79.319999999999993</v>
      </c>
    </row>
    <row r="11" spans="1:4" s="1" customFormat="1" ht="25.5" customHeight="1">
      <c r="A11" s="129"/>
      <c r="B11" s="133" t="s">
        <v>205</v>
      </c>
      <c r="C11" s="131"/>
      <c r="D11" s="132">
        <v>213.11</v>
      </c>
    </row>
    <row r="12" spans="1:4" s="1" customFormat="1" ht="25.5" customHeight="1">
      <c r="A12" s="129"/>
      <c r="B12" s="134" t="s">
        <v>206</v>
      </c>
      <c r="C12" s="131">
        <v>279.11</v>
      </c>
      <c r="D12" s="132"/>
    </row>
    <row r="13" spans="1:4" s="1" customFormat="1" ht="25.5" customHeight="1">
      <c r="A13" s="129"/>
      <c r="B13" s="134" t="s">
        <v>207</v>
      </c>
      <c r="C13" s="131">
        <v>66.06</v>
      </c>
      <c r="D13" s="132"/>
    </row>
    <row r="14" spans="1:4" s="1" customFormat="1" ht="25.5" customHeight="1">
      <c r="A14" s="163" t="s">
        <v>208</v>
      </c>
      <c r="B14" s="164"/>
      <c r="C14" s="131">
        <f>SUM(C8:C13)</f>
        <v>370.17</v>
      </c>
      <c r="D14" s="132">
        <f>SUM(D4:D13)</f>
        <v>659.43000000000006</v>
      </c>
    </row>
  </sheetData>
  <mergeCells count="2">
    <mergeCell ref="A1:D1"/>
    <mergeCell ref="A14:B14"/>
  </mergeCells>
  <phoneticPr fontId="2" type="noConversion"/>
  <conditionalFormatting sqref="A4:D7 A2:D2 B8:D8 A3:C3">
    <cfRule type="expression" dxfId="10" priority="7" stopIfTrue="1">
      <formula>MOD(ROW(),2)=0</formula>
    </cfRule>
  </conditionalFormatting>
  <conditionalFormatting sqref="D3">
    <cfRule type="expression" dxfId="9" priority="4" stopIfTrue="1">
      <formula>MOD(ROW(),2)=0</formula>
    </cfRule>
  </conditionalFormatting>
  <conditionalFormatting sqref="B12">
    <cfRule type="expression" dxfId="8" priority="1" stopIfTrue="1">
      <formula>MOD(ROW(),2)=0</formula>
    </cfRule>
  </conditionalFormatting>
  <conditionalFormatting sqref="C9:C14">
    <cfRule type="expression" dxfId="7" priority="3" stopIfTrue="1">
      <formula>MOD(ROW(),2)=0</formula>
    </cfRule>
  </conditionalFormatting>
  <conditionalFormatting sqref="D11:D14">
    <cfRule type="expression" dxfId="6" priority="2" stopIfTrue="1">
      <formula>MOD(ROW(),2)=0</formula>
    </cfRule>
  </conditionalFormatting>
  <conditionalFormatting sqref="D9:D10 B9 A8:A9 A10:B10 B11 B13 A11:A14">
    <cfRule type="expression" dxfId="5" priority="6" stopIfTrue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96"/>
  <sheetViews>
    <sheetView view="pageBreakPreview" topLeftCell="A169" zoomScale="60" workbookViewId="0">
      <selection activeCell="N14" sqref="N14"/>
    </sheetView>
  </sheetViews>
  <sheetFormatPr defaultRowHeight="13.5"/>
  <cols>
    <col min="1" max="1" width="9" style="1"/>
    <col min="2" max="2" width="11" style="1" bestFit="1" customWidth="1"/>
    <col min="3" max="3" width="9" style="1"/>
    <col min="4" max="4" width="21.375" style="1" bestFit="1" customWidth="1"/>
    <col min="5" max="5" width="6.75" style="1" bestFit="1" customWidth="1"/>
    <col min="6" max="6" width="8.5" style="1" bestFit="1" customWidth="1"/>
    <col min="7" max="7" width="9" style="1"/>
    <col min="8" max="8" width="10.5" style="1" bestFit="1" customWidth="1"/>
    <col min="9" max="9" width="61.875" style="1" customWidth="1"/>
    <col min="10" max="16384" width="9" style="1"/>
  </cols>
  <sheetData>
    <row r="1" spans="1:9" ht="56.25">
      <c r="A1" s="135" t="s">
        <v>220</v>
      </c>
      <c r="B1" s="135" t="s">
        <v>42</v>
      </c>
      <c r="C1" s="135" t="s">
        <v>221</v>
      </c>
      <c r="D1" s="135" t="s">
        <v>222</v>
      </c>
      <c r="E1" s="135" t="s">
        <v>223</v>
      </c>
      <c r="F1" s="135" t="s">
        <v>224</v>
      </c>
      <c r="G1" s="135" t="s">
        <v>225</v>
      </c>
      <c r="H1" s="135" t="s">
        <v>226</v>
      </c>
      <c r="I1" s="135" t="s">
        <v>88</v>
      </c>
    </row>
    <row r="2" spans="1:9">
      <c r="A2" s="1" t="s">
        <v>227</v>
      </c>
      <c r="B2" s="1" t="s">
        <v>17</v>
      </c>
      <c r="C2" s="1" t="s">
        <v>229</v>
      </c>
      <c r="D2" s="1" t="s">
        <v>55</v>
      </c>
      <c r="E2" s="1">
        <v>6.22</v>
      </c>
      <c r="F2" s="1">
        <v>3198.64</v>
      </c>
      <c r="G2" s="1">
        <v>3204.86</v>
      </c>
      <c r="H2" s="136">
        <v>44197</v>
      </c>
    </row>
    <row r="3" spans="1:9">
      <c r="A3" s="1" t="s">
        <v>227</v>
      </c>
      <c r="B3" s="1" t="s">
        <v>17</v>
      </c>
      <c r="C3" s="1" t="s">
        <v>229</v>
      </c>
      <c r="D3" s="1" t="s">
        <v>57</v>
      </c>
      <c r="E3" s="1">
        <v>0.8</v>
      </c>
      <c r="F3" s="1">
        <v>3204.86</v>
      </c>
      <c r="G3" s="1">
        <v>3205.66</v>
      </c>
      <c r="H3" s="136">
        <v>44197</v>
      </c>
    </row>
    <row r="4" spans="1:9">
      <c r="A4" s="1" t="s">
        <v>230</v>
      </c>
      <c r="B4" s="1" t="s">
        <v>17</v>
      </c>
      <c r="C4" s="1" t="s">
        <v>229</v>
      </c>
      <c r="D4" s="1" t="s">
        <v>101</v>
      </c>
      <c r="E4" s="1">
        <v>-2.7</v>
      </c>
      <c r="F4" s="1">
        <v>3205.66</v>
      </c>
      <c r="G4" s="1">
        <v>3202.96</v>
      </c>
      <c r="H4" s="136">
        <v>44197</v>
      </c>
    </row>
    <row r="5" spans="1:9">
      <c r="A5" s="1" t="s">
        <v>227</v>
      </c>
      <c r="B5" s="1" t="s">
        <v>17</v>
      </c>
      <c r="C5" s="1" t="s">
        <v>229</v>
      </c>
      <c r="D5" s="1" t="s">
        <v>55</v>
      </c>
      <c r="E5" s="1">
        <v>8.7799999999999994</v>
      </c>
      <c r="F5" s="1">
        <v>3202.96</v>
      </c>
      <c r="G5" s="1">
        <v>3211.74</v>
      </c>
      <c r="H5" s="136">
        <v>44198</v>
      </c>
    </row>
    <row r="6" spans="1:9">
      <c r="A6" s="1" t="s">
        <v>227</v>
      </c>
      <c r="B6" s="1" t="s">
        <v>17</v>
      </c>
      <c r="C6" s="1" t="s">
        <v>229</v>
      </c>
      <c r="D6" s="1" t="s">
        <v>57</v>
      </c>
      <c r="E6" s="1">
        <v>0.9</v>
      </c>
      <c r="F6" s="1">
        <v>3211.74</v>
      </c>
      <c r="G6" s="1">
        <v>3212.64</v>
      </c>
      <c r="H6" s="136">
        <v>44198</v>
      </c>
    </row>
    <row r="7" spans="1:9">
      <c r="A7" s="1" t="s">
        <v>230</v>
      </c>
      <c r="B7" s="1" t="s">
        <v>17</v>
      </c>
      <c r="C7" s="1" t="s">
        <v>229</v>
      </c>
      <c r="D7" s="1" t="s">
        <v>101</v>
      </c>
      <c r="E7" s="1">
        <v>-6.14</v>
      </c>
      <c r="F7" s="1">
        <v>3212.64</v>
      </c>
      <c r="G7" s="1">
        <v>3206.5</v>
      </c>
      <c r="H7" s="136">
        <v>44198</v>
      </c>
    </row>
    <row r="8" spans="1:9">
      <c r="A8" s="1" t="s">
        <v>227</v>
      </c>
      <c r="B8" s="1" t="s">
        <v>17</v>
      </c>
      <c r="C8" s="1" t="s">
        <v>229</v>
      </c>
      <c r="D8" s="1" t="s">
        <v>55</v>
      </c>
      <c r="E8" s="1">
        <v>1.5</v>
      </c>
      <c r="F8" s="1">
        <v>3206.5</v>
      </c>
      <c r="G8" s="1">
        <v>3208</v>
      </c>
      <c r="H8" s="136">
        <v>44199</v>
      </c>
    </row>
    <row r="9" spans="1:9">
      <c r="A9" s="1" t="s">
        <v>227</v>
      </c>
      <c r="B9" s="1" t="s">
        <v>17</v>
      </c>
      <c r="C9" s="1" t="s">
        <v>229</v>
      </c>
      <c r="D9" s="1" t="s">
        <v>57</v>
      </c>
      <c r="E9" s="1">
        <v>1.7</v>
      </c>
      <c r="F9" s="1">
        <v>3208</v>
      </c>
      <c r="G9" s="1">
        <v>3209.7</v>
      </c>
      <c r="H9" s="136">
        <v>44199</v>
      </c>
    </row>
    <row r="10" spans="1:9">
      <c r="A10" s="1" t="s">
        <v>230</v>
      </c>
      <c r="B10" s="1" t="s">
        <v>17</v>
      </c>
      <c r="C10" s="1" t="s">
        <v>229</v>
      </c>
      <c r="D10" s="1" t="s">
        <v>101</v>
      </c>
      <c r="E10" s="1">
        <v>-0.4</v>
      </c>
      <c r="F10" s="1">
        <v>3209.7</v>
      </c>
      <c r="G10" s="1">
        <v>3209.3</v>
      </c>
      <c r="H10" s="136">
        <v>44199</v>
      </c>
    </row>
    <row r="11" spans="1:9">
      <c r="A11" s="1" t="s">
        <v>227</v>
      </c>
      <c r="B11" s="1" t="s">
        <v>17</v>
      </c>
      <c r="C11" s="1" t="s">
        <v>229</v>
      </c>
      <c r="D11" s="1" t="s">
        <v>55</v>
      </c>
      <c r="E11" s="1">
        <v>4.3</v>
      </c>
      <c r="F11" s="1">
        <v>3209.3</v>
      </c>
      <c r="G11" s="1">
        <v>3213.6</v>
      </c>
      <c r="H11" s="136">
        <v>44200</v>
      </c>
    </row>
    <row r="12" spans="1:9">
      <c r="A12" s="1" t="s">
        <v>227</v>
      </c>
      <c r="B12" s="1" t="s">
        <v>17</v>
      </c>
      <c r="C12" s="1" t="s">
        <v>229</v>
      </c>
      <c r="D12" s="1" t="s">
        <v>57</v>
      </c>
      <c r="E12" s="1">
        <v>0.4</v>
      </c>
      <c r="F12" s="1">
        <v>3213.6</v>
      </c>
      <c r="G12" s="1">
        <v>3214</v>
      </c>
      <c r="H12" s="136">
        <v>44200</v>
      </c>
    </row>
    <row r="13" spans="1:9">
      <c r="A13" s="1" t="s">
        <v>230</v>
      </c>
      <c r="B13" s="1" t="s">
        <v>17</v>
      </c>
      <c r="C13" s="1" t="s">
        <v>229</v>
      </c>
      <c r="D13" s="1" t="s">
        <v>101</v>
      </c>
      <c r="E13" s="1">
        <v>-1.4</v>
      </c>
      <c r="F13" s="1">
        <v>3214</v>
      </c>
      <c r="G13" s="1">
        <v>3212.6</v>
      </c>
      <c r="H13" s="136">
        <v>44200</v>
      </c>
    </row>
    <row r="14" spans="1:9">
      <c r="A14" s="1" t="s">
        <v>227</v>
      </c>
      <c r="B14" s="1" t="s">
        <v>17</v>
      </c>
      <c r="C14" s="1" t="s">
        <v>229</v>
      </c>
      <c r="D14" s="1" t="s">
        <v>55</v>
      </c>
      <c r="E14" s="1">
        <v>3.5</v>
      </c>
      <c r="F14" s="1">
        <v>3212.6</v>
      </c>
      <c r="G14" s="1">
        <v>3216.1</v>
      </c>
      <c r="H14" s="136">
        <v>44201</v>
      </c>
    </row>
    <row r="15" spans="1:9">
      <c r="A15" s="1" t="s">
        <v>227</v>
      </c>
      <c r="B15" s="1" t="s">
        <v>17</v>
      </c>
      <c r="C15" s="1" t="s">
        <v>229</v>
      </c>
      <c r="D15" s="1" t="s">
        <v>57</v>
      </c>
      <c r="E15" s="1">
        <v>5.54</v>
      </c>
      <c r="F15" s="1">
        <v>3216.1</v>
      </c>
      <c r="G15" s="1">
        <v>3221.64</v>
      </c>
      <c r="H15" s="136">
        <v>44201</v>
      </c>
    </row>
    <row r="16" spans="1:9">
      <c r="A16" s="1" t="s">
        <v>230</v>
      </c>
      <c r="B16" s="1" t="s">
        <v>17</v>
      </c>
      <c r="C16" s="1" t="s">
        <v>229</v>
      </c>
      <c r="D16" s="1" t="s">
        <v>101</v>
      </c>
      <c r="E16" s="1">
        <v>-1.1000000000000001</v>
      </c>
      <c r="F16" s="1">
        <v>3221.64</v>
      </c>
      <c r="G16" s="1">
        <v>3220.54</v>
      </c>
      <c r="H16" s="136">
        <v>44201</v>
      </c>
    </row>
    <row r="17" spans="1:9">
      <c r="A17" s="1" t="s">
        <v>230</v>
      </c>
      <c r="B17" s="1" t="s">
        <v>17</v>
      </c>
      <c r="C17" s="1" t="s">
        <v>231</v>
      </c>
      <c r="D17" s="1" t="s">
        <v>98</v>
      </c>
      <c r="E17" s="1">
        <v>-2.2999999999999998</v>
      </c>
      <c r="F17" s="1">
        <v>3220.54</v>
      </c>
      <c r="G17" s="1">
        <v>3218.24</v>
      </c>
      <c r="H17" s="136">
        <v>44201</v>
      </c>
      <c r="I17" s="1" t="s">
        <v>232</v>
      </c>
    </row>
    <row r="18" spans="1:9">
      <c r="A18" s="1" t="s">
        <v>230</v>
      </c>
      <c r="B18" s="1" t="s">
        <v>17</v>
      </c>
      <c r="C18" s="1" t="s">
        <v>231</v>
      </c>
      <c r="D18" s="1" t="s">
        <v>96</v>
      </c>
      <c r="E18" s="1">
        <v>-23.1</v>
      </c>
      <c r="F18" s="1">
        <v>3218.24</v>
      </c>
      <c r="G18" s="1">
        <v>3195.14</v>
      </c>
      <c r="H18" s="136">
        <v>44201</v>
      </c>
      <c r="I18" s="1" t="s">
        <v>233</v>
      </c>
    </row>
    <row r="19" spans="1:9">
      <c r="A19" s="1" t="s">
        <v>227</v>
      </c>
      <c r="B19" s="1" t="s">
        <v>17</v>
      </c>
      <c r="C19" s="1" t="s">
        <v>229</v>
      </c>
      <c r="D19" s="1" t="s">
        <v>55</v>
      </c>
      <c r="E19" s="1">
        <v>2.1</v>
      </c>
      <c r="F19" s="1">
        <v>3195.14</v>
      </c>
      <c r="G19" s="1">
        <v>3197.24</v>
      </c>
      <c r="H19" s="136">
        <v>44202</v>
      </c>
    </row>
    <row r="20" spans="1:9">
      <c r="A20" s="1" t="s">
        <v>227</v>
      </c>
      <c r="B20" s="1" t="s">
        <v>17</v>
      </c>
      <c r="C20" s="1" t="s">
        <v>229</v>
      </c>
      <c r="D20" s="1" t="s">
        <v>57</v>
      </c>
      <c r="E20" s="1">
        <v>1.1000000000000001</v>
      </c>
      <c r="F20" s="1">
        <v>3197.24</v>
      </c>
      <c r="G20" s="1">
        <v>3198.34</v>
      </c>
      <c r="H20" s="136">
        <v>44202</v>
      </c>
    </row>
    <row r="21" spans="1:9">
      <c r="A21" s="1" t="s">
        <v>230</v>
      </c>
      <c r="B21" s="1" t="s">
        <v>17</v>
      </c>
      <c r="C21" s="1" t="s">
        <v>229</v>
      </c>
      <c r="D21" s="1" t="s">
        <v>101</v>
      </c>
      <c r="E21" s="1">
        <v>-0.6</v>
      </c>
      <c r="F21" s="1">
        <v>3198.34</v>
      </c>
      <c r="G21" s="1">
        <v>3197.74</v>
      </c>
      <c r="H21" s="136">
        <v>44202</v>
      </c>
    </row>
    <row r="22" spans="1:9">
      <c r="A22" s="1" t="s">
        <v>230</v>
      </c>
      <c r="B22" s="1" t="s">
        <v>17</v>
      </c>
      <c r="C22" s="1" t="s">
        <v>231</v>
      </c>
      <c r="D22" s="1" t="s">
        <v>96</v>
      </c>
      <c r="E22" s="1">
        <v>-5.9</v>
      </c>
      <c r="F22" s="1">
        <v>3197.74</v>
      </c>
      <c r="G22" s="1">
        <v>3191.84</v>
      </c>
      <c r="H22" s="136">
        <v>44202</v>
      </c>
      <c r="I22" s="1" t="s">
        <v>234</v>
      </c>
    </row>
    <row r="23" spans="1:9">
      <c r="A23" s="1" t="s">
        <v>230</v>
      </c>
      <c r="B23" s="1" t="s">
        <v>17</v>
      </c>
      <c r="C23" s="1" t="s">
        <v>231</v>
      </c>
      <c r="D23" s="1" t="s">
        <v>98</v>
      </c>
      <c r="E23" s="1">
        <v>-7.7</v>
      </c>
      <c r="F23" s="1">
        <v>3191.84</v>
      </c>
      <c r="G23" s="1">
        <v>3184.14</v>
      </c>
      <c r="H23" s="136">
        <v>44202</v>
      </c>
      <c r="I23" s="1" t="s">
        <v>235</v>
      </c>
    </row>
    <row r="24" spans="1:9">
      <c r="A24" s="1" t="s">
        <v>230</v>
      </c>
      <c r="B24" s="1" t="s">
        <v>17</v>
      </c>
      <c r="C24" s="1" t="s">
        <v>231</v>
      </c>
      <c r="D24" s="1" t="s">
        <v>98</v>
      </c>
      <c r="E24" s="1">
        <v>-0.1</v>
      </c>
      <c r="F24" s="1">
        <v>3184.14</v>
      </c>
      <c r="G24" s="1">
        <v>3184.04</v>
      </c>
      <c r="H24" s="136">
        <v>44202</v>
      </c>
      <c r="I24" s="1" t="s">
        <v>236</v>
      </c>
    </row>
    <row r="25" spans="1:9">
      <c r="A25" s="1" t="s">
        <v>230</v>
      </c>
      <c r="B25" s="1" t="s">
        <v>17</v>
      </c>
      <c r="C25" s="1" t="s">
        <v>229</v>
      </c>
      <c r="D25" s="1" t="s">
        <v>99</v>
      </c>
      <c r="E25" s="1">
        <v>-0.72</v>
      </c>
      <c r="F25" s="1">
        <v>3184.04</v>
      </c>
      <c r="G25" s="1">
        <v>3183.32</v>
      </c>
      <c r="H25" s="136">
        <v>44202</v>
      </c>
      <c r="I25" s="1" t="s">
        <v>228</v>
      </c>
    </row>
    <row r="26" spans="1:9">
      <c r="A26" s="1" t="s">
        <v>230</v>
      </c>
      <c r="B26" s="1" t="s">
        <v>17</v>
      </c>
      <c r="C26" s="1" t="s">
        <v>229</v>
      </c>
      <c r="D26" s="1" t="s">
        <v>99</v>
      </c>
      <c r="E26" s="1">
        <v>-0.6</v>
      </c>
      <c r="F26" s="1">
        <v>3183.32</v>
      </c>
      <c r="G26" s="1">
        <v>3182.72</v>
      </c>
      <c r="H26" s="136">
        <v>44202</v>
      </c>
      <c r="I26" s="1" t="s">
        <v>228</v>
      </c>
    </row>
    <row r="27" spans="1:9">
      <c r="A27" s="1" t="s">
        <v>230</v>
      </c>
      <c r="B27" s="1" t="s">
        <v>17</v>
      </c>
      <c r="C27" s="1" t="s">
        <v>229</v>
      </c>
      <c r="D27" s="1" t="s">
        <v>99</v>
      </c>
      <c r="E27" s="1">
        <v>-2.4</v>
      </c>
      <c r="F27" s="1">
        <v>3182.72</v>
      </c>
      <c r="G27" s="1">
        <v>3180.32</v>
      </c>
      <c r="H27" s="136">
        <v>44202</v>
      </c>
      <c r="I27" s="1" t="s">
        <v>228</v>
      </c>
    </row>
    <row r="28" spans="1:9">
      <c r="A28" s="1" t="s">
        <v>230</v>
      </c>
      <c r="B28" s="1" t="s">
        <v>17</v>
      </c>
      <c r="C28" s="1" t="s">
        <v>229</v>
      </c>
      <c r="D28" s="1" t="s">
        <v>99</v>
      </c>
      <c r="E28" s="1">
        <v>-1.8</v>
      </c>
      <c r="F28" s="1">
        <v>3180.32</v>
      </c>
      <c r="G28" s="1">
        <v>3178.52</v>
      </c>
      <c r="H28" s="136">
        <v>44202</v>
      </c>
      <c r="I28" s="1" t="s">
        <v>228</v>
      </c>
    </row>
    <row r="29" spans="1:9">
      <c r="A29" s="1" t="s">
        <v>230</v>
      </c>
      <c r="B29" s="1" t="s">
        <v>17</v>
      </c>
      <c r="C29" s="1" t="s">
        <v>229</v>
      </c>
      <c r="D29" s="1" t="s">
        <v>99</v>
      </c>
      <c r="E29" s="1">
        <v>-1.92</v>
      </c>
      <c r="F29" s="1">
        <v>3178.52</v>
      </c>
      <c r="G29" s="1">
        <v>3176.6</v>
      </c>
      <c r="H29" s="136">
        <v>44202</v>
      </c>
      <c r="I29" s="1" t="s">
        <v>228</v>
      </c>
    </row>
    <row r="30" spans="1:9">
      <c r="A30" s="1" t="s">
        <v>230</v>
      </c>
      <c r="B30" s="1" t="s">
        <v>17</v>
      </c>
      <c r="C30" s="1" t="s">
        <v>229</v>
      </c>
      <c r="D30" s="1" t="s">
        <v>99</v>
      </c>
      <c r="E30" s="1">
        <v>-1.08</v>
      </c>
      <c r="F30" s="1">
        <v>3176.6</v>
      </c>
      <c r="G30" s="1">
        <v>3175.52</v>
      </c>
      <c r="H30" s="136">
        <v>44202</v>
      </c>
      <c r="I30" s="1" t="s">
        <v>228</v>
      </c>
    </row>
    <row r="31" spans="1:9">
      <c r="A31" s="1" t="s">
        <v>230</v>
      </c>
      <c r="B31" s="1" t="s">
        <v>17</v>
      </c>
      <c r="C31" s="1" t="s">
        <v>229</v>
      </c>
      <c r="D31" s="1" t="s">
        <v>99</v>
      </c>
      <c r="E31" s="1">
        <v>-1.2</v>
      </c>
      <c r="F31" s="1">
        <v>3175.52</v>
      </c>
      <c r="G31" s="1">
        <v>3174.32</v>
      </c>
      <c r="H31" s="136">
        <v>44202</v>
      </c>
      <c r="I31" s="1" t="s">
        <v>228</v>
      </c>
    </row>
    <row r="32" spans="1:9">
      <c r="A32" s="1" t="s">
        <v>230</v>
      </c>
      <c r="B32" s="1" t="s">
        <v>17</v>
      </c>
      <c r="C32" s="1" t="s">
        <v>229</v>
      </c>
      <c r="D32" s="1" t="s">
        <v>99</v>
      </c>
      <c r="E32" s="1">
        <v>-1.68</v>
      </c>
      <c r="F32" s="1">
        <v>3174.32</v>
      </c>
      <c r="G32" s="1">
        <v>3172.64</v>
      </c>
      <c r="H32" s="136">
        <v>44202</v>
      </c>
      <c r="I32" s="1" t="s">
        <v>228</v>
      </c>
    </row>
    <row r="33" spans="1:8">
      <c r="A33" s="1" t="s">
        <v>230</v>
      </c>
      <c r="B33" s="1" t="s">
        <v>17</v>
      </c>
      <c r="C33" s="1" t="s">
        <v>229</v>
      </c>
      <c r="D33" s="1" t="s">
        <v>101</v>
      </c>
      <c r="E33" s="1">
        <v>-0.9</v>
      </c>
      <c r="F33" s="1">
        <v>3172.64</v>
      </c>
      <c r="G33" s="1">
        <v>3171.74</v>
      </c>
      <c r="H33" s="136">
        <v>44202</v>
      </c>
    </row>
    <row r="34" spans="1:8">
      <c r="A34" s="1" t="s">
        <v>230</v>
      </c>
      <c r="B34" s="1" t="s">
        <v>17</v>
      </c>
      <c r="C34" s="1" t="s">
        <v>229</v>
      </c>
      <c r="D34" s="1" t="s">
        <v>101</v>
      </c>
      <c r="E34" s="1">
        <v>-6.3</v>
      </c>
      <c r="F34" s="1">
        <v>3171.74</v>
      </c>
      <c r="G34" s="1">
        <v>3165.44</v>
      </c>
      <c r="H34" s="136">
        <v>44202</v>
      </c>
    </row>
    <row r="35" spans="1:8">
      <c r="A35" s="1" t="s">
        <v>230</v>
      </c>
      <c r="B35" s="1" t="s">
        <v>17</v>
      </c>
      <c r="C35" s="1" t="s">
        <v>229</v>
      </c>
      <c r="D35" s="1" t="s">
        <v>101</v>
      </c>
      <c r="E35" s="1">
        <v>-4.8499999999999996</v>
      </c>
      <c r="F35" s="1">
        <v>3165.44</v>
      </c>
      <c r="G35" s="1">
        <v>3160.59</v>
      </c>
      <c r="H35" s="136">
        <v>44202</v>
      </c>
    </row>
    <row r="36" spans="1:8">
      <c r="A36" s="1" t="s">
        <v>230</v>
      </c>
      <c r="B36" s="1" t="s">
        <v>17</v>
      </c>
      <c r="C36" s="1" t="s">
        <v>229</v>
      </c>
      <c r="D36" s="1" t="s">
        <v>101</v>
      </c>
      <c r="E36" s="1">
        <v>-3.6</v>
      </c>
      <c r="F36" s="1">
        <v>3160.59</v>
      </c>
      <c r="G36" s="1">
        <v>3156.99</v>
      </c>
      <c r="H36" s="136">
        <v>44202</v>
      </c>
    </row>
    <row r="37" spans="1:8">
      <c r="A37" s="1" t="s">
        <v>230</v>
      </c>
      <c r="B37" s="1" t="s">
        <v>17</v>
      </c>
      <c r="C37" s="1" t="s">
        <v>229</v>
      </c>
      <c r="D37" s="1" t="s">
        <v>101</v>
      </c>
      <c r="E37" s="1">
        <v>-0.36</v>
      </c>
      <c r="F37" s="1">
        <v>3156.99</v>
      </c>
      <c r="G37" s="1">
        <v>3156.63</v>
      </c>
      <c r="H37" s="136">
        <v>44202</v>
      </c>
    </row>
    <row r="38" spans="1:8">
      <c r="A38" s="1" t="s">
        <v>230</v>
      </c>
      <c r="B38" s="1" t="s">
        <v>17</v>
      </c>
      <c r="C38" s="1" t="s">
        <v>229</v>
      </c>
      <c r="D38" s="1" t="s">
        <v>101</v>
      </c>
      <c r="E38" s="1">
        <v>-5.0999999999999996</v>
      </c>
      <c r="F38" s="1">
        <v>3156.63</v>
      </c>
      <c r="G38" s="1">
        <v>3151.53</v>
      </c>
      <c r="H38" s="136">
        <v>44202</v>
      </c>
    </row>
    <row r="39" spans="1:8">
      <c r="A39" s="1" t="s">
        <v>230</v>
      </c>
      <c r="B39" s="1" t="s">
        <v>17</v>
      </c>
      <c r="C39" s="1" t="s">
        <v>229</v>
      </c>
      <c r="D39" s="1" t="s">
        <v>101</v>
      </c>
      <c r="E39" s="1">
        <v>-0.1</v>
      </c>
      <c r="F39" s="1">
        <v>3151.53</v>
      </c>
      <c r="G39" s="1">
        <v>3151.43</v>
      </c>
      <c r="H39" s="136">
        <v>44202</v>
      </c>
    </row>
    <row r="40" spans="1:8">
      <c r="A40" s="1" t="s">
        <v>230</v>
      </c>
      <c r="B40" s="1" t="s">
        <v>17</v>
      </c>
      <c r="C40" s="1" t="s">
        <v>229</v>
      </c>
      <c r="D40" s="1" t="s">
        <v>101</v>
      </c>
      <c r="E40" s="1">
        <v>-4</v>
      </c>
      <c r="F40" s="1">
        <v>3151.43</v>
      </c>
      <c r="G40" s="1">
        <v>3147.43</v>
      </c>
      <c r="H40" s="136">
        <v>44202</v>
      </c>
    </row>
    <row r="41" spans="1:8">
      <c r="A41" s="1" t="s">
        <v>230</v>
      </c>
      <c r="B41" s="1" t="s">
        <v>17</v>
      </c>
      <c r="C41" s="1" t="s">
        <v>229</v>
      </c>
      <c r="D41" s="1" t="s">
        <v>101</v>
      </c>
      <c r="E41" s="1">
        <v>-1.2</v>
      </c>
      <c r="F41" s="1">
        <v>3147.43</v>
      </c>
      <c r="G41" s="1">
        <v>3146.23</v>
      </c>
      <c r="H41" s="136">
        <v>44202</v>
      </c>
    </row>
    <row r="42" spans="1:8">
      <c r="A42" s="1" t="s">
        <v>230</v>
      </c>
      <c r="B42" s="1" t="s">
        <v>17</v>
      </c>
      <c r="C42" s="1" t="s">
        <v>229</v>
      </c>
      <c r="D42" s="1" t="s">
        <v>101</v>
      </c>
      <c r="E42" s="1">
        <v>-2.8</v>
      </c>
      <c r="F42" s="1">
        <v>3146.23</v>
      </c>
      <c r="G42" s="1">
        <v>3143.43</v>
      </c>
      <c r="H42" s="136">
        <v>44202</v>
      </c>
    </row>
    <row r="43" spans="1:8">
      <c r="A43" s="1" t="s">
        <v>230</v>
      </c>
      <c r="B43" s="1" t="s">
        <v>17</v>
      </c>
      <c r="C43" s="1" t="s">
        <v>229</v>
      </c>
      <c r="D43" s="1" t="s">
        <v>101</v>
      </c>
      <c r="E43" s="1">
        <v>-4.83</v>
      </c>
      <c r="F43" s="1">
        <v>3143.43</v>
      </c>
      <c r="G43" s="1">
        <v>3138.6</v>
      </c>
      <c r="H43" s="136">
        <v>44202</v>
      </c>
    </row>
    <row r="44" spans="1:8">
      <c r="A44" s="1" t="s">
        <v>230</v>
      </c>
      <c r="B44" s="1" t="s">
        <v>17</v>
      </c>
      <c r="C44" s="1" t="s">
        <v>229</v>
      </c>
      <c r="D44" s="1" t="s">
        <v>101</v>
      </c>
      <c r="E44" s="1">
        <v>-3.3</v>
      </c>
      <c r="F44" s="1">
        <v>3138.6</v>
      </c>
      <c r="G44" s="1">
        <v>3135.3</v>
      </c>
      <c r="H44" s="136">
        <v>44202</v>
      </c>
    </row>
    <row r="45" spans="1:8">
      <c r="A45" s="1" t="s">
        <v>230</v>
      </c>
      <c r="B45" s="1" t="s">
        <v>17</v>
      </c>
      <c r="C45" s="1" t="s">
        <v>229</v>
      </c>
      <c r="D45" s="1" t="s">
        <v>101</v>
      </c>
      <c r="E45" s="1">
        <v>-1.6</v>
      </c>
      <c r="F45" s="1">
        <v>3135.3</v>
      </c>
      <c r="G45" s="1">
        <v>3133.7</v>
      </c>
      <c r="H45" s="136">
        <v>44202</v>
      </c>
    </row>
    <row r="46" spans="1:8">
      <c r="A46" s="1" t="s">
        <v>230</v>
      </c>
      <c r="B46" s="1" t="s">
        <v>17</v>
      </c>
      <c r="C46" s="1" t="s">
        <v>229</v>
      </c>
      <c r="D46" s="1" t="s">
        <v>101</v>
      </c>
      <c r="E46" s="1">
        <v>-2.1</v>
      </c>
      <c r="F46" s="1">
        <v>3133.7</v>
      </c>
      <c r="G46" s="1">
        <v>3131.6</v>
      </c>
      <c r="H46" s="136">
        <v>44202</v>
      </c>
    </row>
    <row r="47" spans="1:8">
      <c r="A47" s="1" t="s">
        <v>230</v>
      </c>
      <c r="B47" s="1" t="s">
        <v>17</v>
      </c>
      <c r="C47" s="1" t="s">
        <v>229</v>
      </c>
      <c r="D47" s="1" t="s">
        <v>101</v>
      </c>
      <c r="E47" s="1">
        <v>-2.6</v>
      </c>
      <c r="F47" s="1">
        <v>3131.6</v>
      </c>
      <c r="G47" s="1">
        <v>3129</v>
      </c>
      <c r="H47" s="136">
        <v>44202</v>
      </c>
    </row>
    <row r="48" spans="1:8">
      <c r="A48" s="1" t="s">
        <v>230</v>
      </c>
      <c r="B48" s="1" t="s">
        <v>17</v>
      </c>
      <c r="C48" s="1" t="s">
        <v>229</v>
      </c>
      <c r="D48" s="1" t="s">
        <v>101</v>
      </c>
      <c r="E48" s="1">
        <v>-1.1000000000000001</v>
      </c>
      <c r="F48" s="1">
        <v>3129</v>
      </c>
      <c r="G48" s="1">
        <v>3127.9</v>
      </c>
      <c r="H48" s="136">
        <v>44202</v>
      </c>
    </row>
    <row r="49" spans="1:8">
      <c r="A49" s="1" t="s">
        <v>230</v>
      </c>
      <c r="B49" s="1" t="s">
        <v>17</v>
      </c>
      <c r="C49" s="1" t="s">
        <v>229</v>
      </c>
      <c r="D49" s="1" t="s">
        <v>102</v>
      </c>
      <c r="E49" s="1">
        <v>-0.1</v>
      </c>
      <c r="F49" s="1">
        <v>3127.9</v>
      </c>
      <c r="G49" s="1">
        <v>3127.8</v>
      </c>
      <c r="H49" s="136">
        <v>44202</v>
      </c>
    </row>
    <row r="50" spans="1:8">
      <c r="A50" s="1" t="s">
        <v>230</v>
      </c>
      <c r="B50" s="1" t="s">
        <v>17</v>
      </c>
      <c r="C50" s="1" t="s">
        <v>229</v>
      </c>
      <c r="D50" s="1" t="s">
        <v>101</v>
      </c>
      <c r="E50" s="1">
        <v>-2.4</v>
      </c>
      <c r="F50" s="1">
        <v>3127.8</v>
      </c>
      <c r="G50" s="1">
        <v>3125.4</v>
      </c>
      <c r="H50" s="136">
        <v>44202</v>
      </c>
    </row>
    <row r="51" spans="1:8">
      <c r="A51" s="1" t="s">
        <v>230</v>
      </c>
      <c r="B51" s="1" t="s">
        <v>17</v>
      </c>
      <c r="C51" s="1" t="s">
        <v>229</v>
      </c>
      <c r="D51" s="1" t="s">
        <v>101</v>
      </c>
      <c r="E51" s="1">
        <v>-2.6</v>
      </c>
      <c r="F51" s="1">
        <v>3125.4</v>
      </c>
      <c r="G51" s="1">
        <v>3122.8</v>
      </c>
      <c r="H51" s="136">
        <v>44202</v>
      </c>
    </row>
    <row r="52" spans="1:8">
      <c r="A52" s="1" t="s">
        <v>230</v>
      </c>
      <c r="B52" s="1" t="s">
        <v>17</v>
      </c>
      <c r="C52" s="1" t="s">
        <v>229</v>
      </c>
      <c r="D52" s="1" t="s">
        <v>101</v>
      </c>
      <c r="E52" s="1">
        <v>-3.3</v>
      </c>
      <c r="F52" s="1">
        <v>3122.8</v>
      </c>
      <c r="G52" s="1">
        <v>3119.5</v>
      </c>
      <c r="H52" s="136">
        <v>44202</v>
      </c>
    </row>
    <row r="53" spans="1:8">
      <c r="A53" s="1" t="s">
        <v>230</v>
      </c>
      <c r="B53" s="1" t="s">
        <v>17</v>
      </c>
      <c r="C53" s="1" t="s">
        <v>229</v>
      </c>
      <c r="D53" s="1" t="s">
        <v>101</v>
      </c>
      <c r="E53" s="1">
        <v>-0.75</v>
      </c>
      <c r="F53" s="1">
        <v>3119.5</v>
      </c>
      <c r="G53" s="1">
        <v>3118.75</v>
      </c>
      <c r="H53" s="136">
        <v>44202</v>
      </c>
    </row>
    <row r="54" spans="1:8">
      <c r="A54" s="1" t="s">
        <v>230</v>
      </c>
      <c r="B54" s="1" t="s">
        <v>17</v>
      </c>
      <c r="C54" s="1" t="s">
        <v>229</v>
      </c>
      <c r="D54" s="1" t="s">
        <v>101</v>
      </c>
      <c r="E54" s="1">
        <v>-2.8</v>
      </c>
      <c r="F54" s="1">
        <v>3118.75</v>
      </c>
      <c r="G54" s="1">
        <v>3115.95</v>
      </c>
      <c r="H54" s="136">
        <v>44202</v>
      </c>
    </row>
    <row r="55" spans="1:8">
      <c r="A55" s="1" t="s">
        <v>230</v>
      </c>
      <c r="B55" s="1" t="s">
        <v>17</v>
      </c>
      <c r="C55" s="1" t="s">
        <v>229</v>
      </c>
      <c r="D55" s="1" t="s">
        <v>101</v>
      </c>
      <c r="E55" s="1">
        <v>-1.4</v>
      </c>
      <c r="F55" s="1">
        <v>3115.95</v>
      </c>
      <c r="G55" s="1">
        <v>3114.55</v>
      </c>
      <c r="H55" s="136">
        <v>44202</v>
      </c>
    </row>
    <row r="56" spans="1:8">
      <c r="A56" s="1" t="s">
        <v>230</v>
      </c>
      <c r="B56" s="1" t="s">
        <v>17</v>
      </c>
      <c r="C56" s="1" t="s">
        <v>229</v>
      </c>
      <c r="D56" s="1" t="s">
        <v>101</v>
      </c>
      <c r="E56" s="1">
        <v>-1.2</v>
      </c>
      <c r="F56" s="1">
        <v>3114.55</v>
      </c>
      <c r="G56" s="1">
        <v>3113.35</v>
      </c>
      <c r="H56" s="136">
        <v>44202</v>
      </c>
    </row>
    <row r="57" spans="1:8">
      <c r="A57" s="1" t="s">
        <v>230</v>
      </c>
      <c r="B57" s="1" t="s">
        <v>17</v>
      </c>
      <c r="C57" s="1" t="s">
        <v>229</v>
      </c>
      <c r="D57" s="1" t="s">
        <v>101</v>
      </c>
      <c r="E57" s="1">
        <v>-1.6</v>
      </c>
      <c r="F57" s="1">
        <v>3113.35</v>
      </c>
      <c r="G57" s="1">
        <v>3111.75</v>
      </c>
      <c r="H57" s="136">
        <v>44202</v>
      </c>
    </row>
    <row r="58" spans="1:8">
      <c r="A58" s="1" t="s">
        <v>230</v>
      </c>
      <c r="B58" s="1" t="s">
        <v>17</v>
      </c>
      <c r="C58" s="1" t="s">
        <v>229</v>
      </c>
      <c r="D58" s="1" t="s">
        <v>101</v>
      </c>
      <c r="E58" s="1">
        <v>-2.4</v>
      </c>
      <c r="F58" s="1">
        <v>3111.75</v>
      </c>
      <c r="G58" s="1">
        <v>3109.35</v>
      </c>
      <c r="H58" s="136">
        <v>44202</v>
      </c>
    </row>
    <row r="59" spans="1:8">
      <c r="A59" s="1" t="s">
        <v>230</v>
      </c>
      <c r="B59" s="1" t="s">
        <v>17</v>
      </c>
      <c r="C59" s="1" t="s">
        <v>229</v>
      </c>
      <c r="D59" s="1" t="s">
        <v>101</v>
      </c>
      <c r="E59" s="1">
        <v>-5.12</v>
      </c>
      <c r="F59" s="1">
        <v>3109.35</v>
      </c>
      <c r="G59" s="1">
        <v>3104.23</v>
      </c>
      <c r="H59" s="136">
        <v>44202</v>
      </c>
    </row>
    <row r="60" spans="1:8">
      <c r="A60" s="1" t="s">
        <v>230</v>
      </c>
      <c r="B60" s="1" t="s">
        <v>17</v>
      </c>
      <c r="C60" s="1" t="s">
        <v>229</v>
      </c>
      <c r="D60" s="1" t="s">
        <v>101</v>
      </c>
      <c r="E60" s="1">
        <v>-3.8</v>
      </c>
      <c r="F60" s="1">
        <v>3104.23</v>
      </c>
      <c r="G60" s="1">
        <v>3100.43</v>
      </c>
      <c r="H60" s="136">
        <v>44202</v>
      </c>
    </row>
    <row r="61" spans="1:8">
      <c r="A61" s="1" t="s">
        <v>230</v>
      </c>
      <c r="B61" s="1" t="s">
        <v>17</v>
      </c>
      <c r="C61" s="1" t="s">
        <v>229</v>
      </c>
      <c r="D61" s="1" t="s">
        <v>101</v>
      </c>
      <c r="E61" s="1">
        <v>-1.9</v>
      </c>
      <c r="F61" s="1">
        <v>3100.43</v>
      </c>
      <c r="G61" s="1">
        <v>3098.53</v>
      </c>
      <c r="H61" s="136">
        <v>44202</v>
      </c>
    </row>
    <row r="62" spans="1:8">
      <c r="A62" s="1" t="s">
        <v>230</v>
      </c>
      <c r="B62" s="1" t="s">
        <v>17</v>
      </c>
      <c r="C62" s="1" t="s">
        <v>229</v>
      </c>
      <c r="D62" s="1" t="s">
        <v>101</v>
      </c>
      <c r="E62" s="1">
        <v>-1.3</v>
      </c>
      <c r="F62" s="1">
        <v>3098.53</v>
      </c>
      <c r="G62" s="1">
        <v>3097.23</v>
      </c>
      <c r="H62" s="136">
        <v>44202</v>
      </c>
    </row>
    <row r="63" spans="1:8">
      <c r="A63" s="1" t="s">
        <v>230</v>
      </c>
      <c r="B63" s="1" t="s">
        <v>17</v>
      </c>
      <c r="C63" s="1" t="s">
        <v>229</v>
      </c>
      <c r="D63" s="1" t="s">
        <v>101</v>
      </c>
      <c r="E63" s="1">
        <v>-6.7</v>
      </c>
      <c r="F63" s="1">
        <v>3097.23</v>
      </c>
      <c r="G63" s="1">
        <v>3090.53</v>
      </c>
      <c r="H63" s="136">
        <v>44202</v>
      </c>
    </row>
    <row r="64" spans="1:8">
      <c r="A64" s="1" t="s">
        <v>230</v>
      </c>
      <c r="B64" s="1" t="s">
        <v>17</v>
      </c>
      <c r="C64" s="1" t="s">
        <v>229</v>
      </c>
      <c r="D64" s="1" t="s">
        <v>101</v>
      </c>
      <c r="E64" s="1">
        <v>-4</v>
      </c>
      <c r="F64" s="1">
        <v>3090.53</v>
      </c>
      <c r="G64" s="1">
        <v>3086.53</v>
      </c>
      <c r="H64" s="136">
        <v>44202</v>
      </c>
    </row>
    <row r="65" spans="1:9">
      <c r="A65" s="1" t="s">
        <v>230</v>
      </c>
      <c r="B65" s="1" t="s">
        <v>17</v>
      </c>
      <c r="C65" s="1" t="s">
        <v>229</v>
      </c>
      <c r="D65" s="1" t="s">
        <v>101</v>
      </c>
      <c r="E65" s="1">
        <v>-1.2</v>
      </c>
      <c r="F65" s="1">
        <v>3086.53</v>
      </c>
      <c r="G65" s="1">
        <v>3085.33</v>
      </c>
      <c r="H65" s="136">
        <v>44202</v>
      </c>
    </row>
    <row r="66" spans="1:9">
      <c r="A66" s="1" t="s">
        <v>230</v>
      </c>
      <c r="B66" s="1" t="s">
        <v>17</v>
      </c>
      <c r="C66" s="1" t="s">
        <v>229</v>
      </c>
      <c r="D66" s="1" t="s">
        <v>101</v>
      </c>
      <c r="E66" s="1">
        <v>-1.4</v>
      </c>
      <c r="F66" s="1">
        <v>3085.33</v>
      </c>
      <c r="G66" s="1">
        <v>3083.93</v>
      </c>
      <c r="H66" s="136">
        <v>44202</v>
      </c>
    </row>
    <row r="67" spans="1:9">
      <c r="A67" s="1" t="s">
        <v>230</v>
      </c>
      <c r="B67" s="1" t="s">
        <v>17</v>
      </c>
      <c r="C67" s="1" t="s">
        <v>229</v>
      </c>
      <c r="D67" s="1" t="s">
        <v>101</v>
      </c>
      <c r="E67" s="1">
        <v>-2.52</v>
      </c>
      <c r="F67" s="1">
        <v>3083.93</v>
      </c>
      <c r="G67" s="1">
        <v>3081.41</v>
      </c>
      <c r="H67" s="136">
        <v>44202</v>
      </c>
    </row>
    <row r="68" spans="1:9">
      <c r="A68" s="1" t="s">
        <v>230</v>
      </c>
      <c r="B68" s="1" t="s">
        <v>17</v>
      </c>
      <c r="C68" s="1" t="s">
        <v>229</v>
      </c>
      <c r="D68" s="1" t="s">
        <v>101</v>
      </c>
      <c r="E68" s="1">
        <v>-0.5</v>
      </c>
      <c r="F68" s="1">
        <v>3081.41</v>
      </c>
      <c r="G68" s="1">
        <v>3080.91</v>
      </c>
      <c r="H68" s="136">
        <v>44202</v>
      </c>
    </row>
    <row r="69" spans="1:9">
      <c r="A69" s="1" t="s">
        <v>227</v>
      </c>
      <c r="B69" s="1" t="s">
        <v>17</v>
      </c>
      <c r="C69" s="1" t="s">
        <v>229</v>
      </c>
      <c r="D69" s="1" t="s">
        <v>55</v>
      </c>
      <c r="E69" s="1">
        <v>2.5</v>
      </c>
      <c r="F69" s="1">
        <v>3080.91</v>
      </c>
      <c r="G69" s="1">
        <v>3083.41</v>
      </c>
      <c r="H69" s="136">
        <v>44203</v>
      </c>
    </row>
    <row r="70" spans="1:9">
      <c r="A70" s="1" t="s">
        <v>227</v>
      </c>
      <c r="B70" s="1" t="s">
        <v>17</v>
      </c>
      <c r="C70" s="1" t="s">
        <v>229</v>
      </c>
      <c r="D70" s="1" t="s">
        <v>57</v>
      </c>
      <c r="E70" s="1">
        <v>0.4</v>
      </c>
      <c r="F70" s="1">
        <v>3083.41</v>
      </c>
      <c r="G70" s="1">
        <v>3083.81</v>
      </c>
      <c r="H70" s="136">
        <v>44203</v>
      </c>
    </row>
    <row r="71" spans="1:9">
      <c r="A71" s="1" t="s">
        <v>230</v>
      </c>
      <c r="B71" s="1" t="s">
        <v>17</v>
      </c>
      <c r="C71" s="1" t="s">
        <v>229</v>
      </c>
      <c r="D71" s="1" t="s">
        <v>99</v>
      </c>
      <c r="E71" s="1">
        <v>-0.24</v>
      </c>
      <c r="F71" s="1">
        <v>3083.81</v>
      </c>
      <c r="G71" s="1">
        <v>3083.57</v>
      </c>
      <c r="H71" s="136">
        <v>44203</v>
      </c>
      <c r="I71" s="1" t="s">
        <v>228</v>
      </c>
    </row>
    <row r="72" spans="1:9">
      <c r="A72" s="1" t="s">
        <v>230</v>
      </c>
      <c r="B72" s="1" t="s">
        <v>17</v>
      </c>
      <c r="C72" s="1" t="s">
        <v>229</v>
      </c>
      <c r="D72" s="1" t="s">
        <v>101</v>
      </c>
      <c r="E72" s="1">
        <v>-0.4</v>
      </c>
      <c r="F72" s="1">
        <v>3083.57</v>
      </c>
      <c r="G72" s="1">
        <v>3083.17</v>
      </c>
      <c r="H72" s="136">
        <v>44203</v>
      </c>
    </row>
    <row r="73" spans="1:9">
      <c r="A73" s="1" t="s">
        <v>230</v>
      </c>
      <c r="B73" s="1" t="s">
        <v>17</v>
      </c>
      <c r="C73" s="1" t="s">
        <v>231</v>
      </c>
      <c r="D73" s="1" t="s">
        <v>98</v>
      </c>
      <c r="E73" s="1">
        <v>-1.2</v>
      </c>
      <c r="F73" s="1">
        <v>3083.17</v>
      </c>
      <c r="G73" s="1">
        <v>3081.97</v>
      </c>
      <c r="H73" s="136">
        <v>44203</v>
      </c>
      <c r="I73" s="1" t="s">
        <v>237</v>
      </c>
    </row>
    <row r="74" spans="1:9">
      <c r="A74" s="1" t="s">
        <v>230</v>
      </c>
      <c r="B74" s="1" t="s">
        <v>17</v>
      </c>
      <c r="C74" s="1" t="s">
        <v>231</v>
      </c>
      <c r="D74" s="1" t="s">
        <v>98</v>
      </c>
      <c r="E74" s="1">
        <v>-1.4</v>
      </c>
      <c r="F74" s="1">
        <v>3081.97</v>
      </c>
      <c r="G74" s="1">
        <v>3080.57</v>
      </c>
      <c r="H74" s="136">
        <v>44203</v>
      </c>
      <c r="I74" s="1" t="s">
        <v>238</v>
      </c>
    </row>
    <row r="75" spans="1:9">
      <c r="A75" s="1" t="s">
        <v>227</v>
      </c>
      <c r="B75" s="1" t="s">
        <v>17</v>
      </c>
      <c r="C75" s="1" t="s">
        <v>229</v>
      </c>
      <c r="D75" s="1" t="s">
        <v>55</v>
      </c>
      <c r="E75" s="1">
        <v>4</v>
      </c>
      <c r="F75" s="1">
        <v>3080.57</v>
      </c>
      <c r="G75" s="1">
        <v>3084.57</v>
      </c>
      <c r="H75" s="136">
        <v>44204</v>
      </c>
    </row>
    <row r="76" spans="1:9">
      <c r="A76" s="1" t="s">
        <v>230</v>
      </c>
      <c r="B76" s="1" t="s">
        <v>17</v>
      </c>
      <c r="C76" s="1" t="s">
        <v>229</v>
      </c>
      <c r="D76" s="1" t="s">
        <v>100</v>
      </c>
      <c r="E76" s="1">
        <v>-0.12</v>
      </c>
      <c r="F76" s="1">
        <v>3084.57</v>
      </c>
      <c r="G76" s="1">
        <v>3084.45</v>
      </c>
      <c r="H76" s="136">
        <v>44204</v>
      </c>
      <c r="I76" s="1" t="s">
        <v>228</v>
      </c>
    </row>
    <row r="77" spans="1:9">
      <c r="A77" s="1" t="s">
        <v>230</v>
      </c>
      <c r="B77" s="1" t="s">
        <v>17</v>
      </c>
      <c r="C77" s="1" t="s">
        <v>229</v>
      </c>
      <c r="D77" s="1" t="s">
        <v>99</v>
      </c>
      <c r="E77" s="1">
        <v>-1.92</v>
      </c>
      <c r="F77" s="1">
        <v>3084.45</v>
      </c>
      <c r="G77" s="1">
        <v>3082.53</v>
      </c>
      <c r="H77" s="136">
        <v>44204</v>
      </c>
      <c r="I77" s="1" t="s">
        <v>228</v>
      </c>
    </row>
    <row r="78" spans="1:9">
      <c r="A78" s="1" t="s">
        <v>230</v>
      </c>
      <c r="B78" s="1" t="s">
        <v>17</v>
      </c>
      <c r="C78" s="1" t="s">
        <v>229</v>
      </c>
      <c r="D78" s="1" t="s">
        <v>102</v>
      </c>
      <c r="E78" s="1">
        <v>-0.2</v>
      </c>
      <c r="F78" s="1">
        <v>3082.53</v>
      </c>
      <c r="G78" s="1">
        <v>3082.33</v>
      </c>
      <c r="H78" s="136">
        <v>44204</v>
      </c>
    </row>
    <row r="79" spans="1:9">
      <c r="A79" s="1" t="s">
        <v>230</v>
      </c>
      <c r="B79" s="1" t="s">
        <v>17</v>
      </c>
      <c r="C79" s="1" t="s">
        <v>229</v>
      </c>
      <c r="D79" s="1" t="s">
        <v>101</v>
      </c>
      <c r="E79" s="1">
        <v>-1.3</v>
      </c>
      <c r="F79" s="1">
        <v>3082.33</v>
      </c>
      <c r="G79" s="1">
        <v>3081.03</v>
      </c>
      <c r="H79" s="136">
        <v>44204</v>
      </c>
    </row>
    <row r="80" spans="1:9">
      <c r="A80" s="1" t="s">
        <v>227</v>
      </c>
      <c r="B80" s="1" t="s">
        <v>17</v>
      </c>
      <c r="C80" s="1" t="s">
        <v>229</v>
      </c>
      <c r="D80" s="1" t="s">
        <v>55</v>
      </c>
      <c r="E80" s="1">
        <v>1.6</v>
      </c>
      <c r="F80" s="1">
        <v>3081.03</v>
      </c>
      <c r="G80" s="1">
        <v>3082.63</v>
      </c>
      <c r="H80" s="136">
        <v>44205</v>
      </c>
    </row>
    <row r="81" spans="1:9">
      <c r="A81" s="1" t="s">
        <v>227</v>
      </c>
      <c r="B81" s="1" t="s">
        <v>17</v>
      </c>
      <c r="C81" s="1" t="s">
        <v>229</v>
      </c>
      <c r="D81" s="1" t="s">
        <v>57</v>
      </c>
      <c r="E81" s="1">
        <v>1.8</v>
      </c>
      <c r="F81" s="1">
        <v>3082.63</v>
      </c>
      <c r="G81" s="1">
        <v>3084.43</v>
      </c>
      <c r="H81" s="136">
        <v>44205</v>
      </c>
    </row>
    <row r="82" spans="1:9">
      <c r="A82" s="1" t="s">
        <v>230</v>
      </c>
      <c r="B82" s="1" t="s">
        <v>17</v>
      </c>
      <c r="C82" s="1" t="s">
        <v>229</v>
      </c>
      <c r="D82" s="1" t="s">
        <v>99</v>
      </c>
      <c r="E82" s="1">
        <v>-1.68</v>
      </c>
      <c r="F82" s="1">
        <v>3084.43</v>
      </c>
      <c r="G82" s="1">
        <v>3082.75</v>
      </c>
      <c r="H82" s="136">
        <v>44205</v>
      </c>
      <c r="I82" s="1" t="s">
        <v>228</v>
      </c>
    </row>
    <row r="83" spans="1:9">
      <c r="A83" s="1" t="s">
        <v>230</v>
      </c>
      <c r="B83" s="1" t="s">
        <v>17</v>
      </c>
      <c r="C83" s="1" t="s">
        <v>229</v>
      </c>
      <c r="D83" s="1" t="s">
        <v>101</v>
      </c>
      <c r="E83" s="1">
        <v>-1.4</v>
      </c>
      <c r="F83" s="1">
        <v>3082.75</v>
      </c>
      <c r="G83" s="1">
        <v>3081.35</v>
      </c>
      <c r="H83" s="136">
        <v>44205</v>
      </c>
    </row>
    <row r="84" spans="1:9">
      <c r="A84" s="1" t="s">
        <v>227</v>
      </c>
      <c r="B84" s="1" t="s">
        <v>17</v>
      </c>
      <c r="C84" s="1" t="s">
        <v>229</v>
      </c>
      <c r="D84" s="1" t="s">
        <v>55</v>
      </c>
      <c r="E84" s="1">
        <v>10.52</v>
      </c>
      <c r="F84" s="1">
        <v>3081.35</v>
      </c>
      <c r="G84" s="1">
        <v>3091.87</v>
      </c>
      <c r="H84" s="136">
        <v>44206</v>
      </c>
    </row>
    <row r="85" spans="1:9">
      <c r="A85" s="1" t="s">
        <v>227</v>
      </c>
      <c r="B85" s="1" t="s">
        <v>17</v>
      </c>
      <c r="C85" s="1" t="s">
        <v>229</v>
      </c>
      <c r="D85" s="1" t="s">
        <v>57</v>
      </c>
      <c r="E85" s="1">
        <v>0.8</v>
      </c>
      <c r="F85" s="1">
        <v>3091.87</v>
      </c>
      <c r="G85" s="1">
        <v>3092.67</v>
      </c>
      <c r="H85" s="136">
        <v>44206</v>
      </c>
    </row>
    <row r="86" spans="1:9">
      <c r="A86" s="1" t="s">
        <v>230</v>
      </c>
      <c r="B86" s="1" t="s">
        <v>17</v>
      </c>
      <c r="C86" s="1" t="s">
        <v>229</v>
      </c>
      <c r="D86" s="1" t="s">
        <v>99</v>
      </c>
      <c r="E86" s="1">
        <v>-0.48</v>
      </c>
      <c r="F86" s="1">
        <v>3092.67</v>
      </c>
      <c r="G86" s="1">
        <v>3092.19</v>
      </c>
      <c r="H86" s="136">
        <v>44206</v>
      </c>
      <c r="I86" s="1" t="s">
        <v>228</v>
      </c>
    </row>
    <row r="87" spans="1:9">
      <c r="A87" s="1" t="s">
        <v>230</v>
      </c>
      <c r="B87" s="1" t="s">
        <v>17</v>
      </c>
      <c r="C87" s="1" t="s">
        <v>229</v>
      </c>
      <c r="D87" s="1" t="s">
        <v>101</v>
      </c>
      <c r="E87" s="1">
        <v>-1.53</v>
      </c>
      <c r="F87" s="1">
        <v>3092.19</v>
      </c>
      <c r="G87" s="1">
        <v>3090.66</v>
      </c>
      <c r="H87" s="136">
        <v>44206</v>
      </c>
    </row>
    <row r="88" spans="1:9">
      <c r="A88" s="1" t="s">
        <v>227</v>
      </c>
      <c r="B88" s="1" t="s">
        <v>17</v>
      </c>
      <c r="C88" s="1" t="s">
        <v>229</v>
      </c>
      <c r="D88" s="1" t="s">
        <v>55</v>
      </c>
      <c r="E88" s="1">
        <v>6.1</v>
      </c>
      <c r="F88" s="1">
        <v>3090.66</v>
      </c>
      <c r="G88" s="1">
        <v>3096.76</v>
      </c>
      <c r="H88" s="136">
        <v>44207</v>
      </c>
    </row>
    <row r="89" spans="1:9">
      <c r="A89" s="1" t="s">
        <v>227</v>
      </c>
      <c r="B89" s="1" t="s">
        <v>17</v>
      </c>
      <c r="C89" s="1" t="s">
        <v>229</v>
      </c>
      <c r="D89" s="1" t="s">
        <v>57</v>
      </c>
      <c r="E89" s="1">
        <v>0.8</v>
      </c>
      <c r="F89" s="1">
        <v>3096.76</v>
      </c>
      <c r="G89" s="1">
        <v>3097.56</v>
      </c>
      <c r="H89" s="136">
        <v>44207</v>
      </c>
    </row>
    <row r="90" spans="1:9">
      <c r="A90" s="1" t="s">
        <v>230</v>
      </c>
      <c r="B90" s="1" t="s">
        <v>17</v>
      </c>
      <c r="C90" s="1" t="s">
        <v>229</v>
      </c>
      <c r="D90" s="1" t="s">
        <v>99</v>
      </c>
      <c r="E90" s="1">
        <v>-3.84</v>
      </c>
      <c r="F90" s="1">
        <v>3097.56</v>
      </c>
      <c r="G90" s="1">
        <v>3093.72</v>
      </c>
      <c r="H90" s="136">
        <v>44207</v>
      </c>
      <c r="I90" s="1" t="s">
        <v>228</v>
      </c>
    </row>
    <row r="91" spans="1:9">
      <c r="A91" s="1" t="s">
        <v>230</v>
      </c>
      <c r="B91" s="1" t="s">
        <v>17</v>
      </c>
      <c r="C91" s="1" t="s">
        <v>229</v>
      </c>
      <c r="D91" s="1" t="s">
        <v>101</v>
      </c>
      <c r="E91" s="1">
        <v>-7.38</v>
      </c>
      <c r="F91" s="1">
        <v>3093.72</v>
      </c>
      <c r="G91" s="1">
        <v>3086.34</v>
      </c>
      <c r="H91" s="136">
        <v>44207</v>
      </c>
    </row>
    <row r="92" spans="1:9">
      <c r="A92" s="1" t="s">
        <v>230</v>
      </c>
      <c r="B92" s="1" t="s">
        <v>17</v>
      </c>
      <c r="C92" s="1" t="s">
        <v>231</v>
      </c>
      <c r="D92" s="1" t="s">
        <v>98</v>
      </c>
      <c r="E92" s="1">
        <v>-2.1</v>
      </c>
      <c r="F92" s="1">
        <v>3086.34</v>
      </c>
      <c r="G92" s="1">
        <v>3084.24</v>
      </c>
      <c r="H92" s="136">
        <v>44207</v>
      </c>
      <c r="I92" s="1" t="s">
        <v>239</v>
      </c>
    </row>
    <row r="93" spans="1:9">
      <c r="A93" s="1" t="s">
        <v>230</v>
      </c>
      <c r="B93" s="1" t="s">
        <v>17</v>
      </c>
      <c r="C93" s="1" t="s">
        <v>231</v>
      </c>
      <c r="D93" s="1" t="s">
        <v>98</v>
      </c>
      <c r="E93" s="1">
        <v>-2.9</v>
      </c>
      <c r="F93" s="1">
        <v>3084.24</v>
      </c>
      <c r="G93" s="1">
        <v>3081.34</v>
      </c>
      <c r="H93" s="136">
        <v>44207</v>
      </c>
      <c r="I93" s="1" t="s">
        <v>240</v>
      </c>
    </row>
    <row r="94" spans="1:9">
      <c r="A94" s="1" t="s">
        <v>227</v>
      </c>
      <c r="B94" s="1" t="s">
        <v>17</v>
      </c>
      <c r="C94" s="1" t="s">
        <v>229</v>
      </c>
      <c r="D94" s="1" t="s">
        <v>55</v>
      </c>
      <c r="E94" s="1">
        <v>2.92</v>
      </c>
      <c r="F94" s="1">
        <v>3081.34</v>
      </c>
      <c r="G94" s="1">
        <v>3084.26</v>
      </c>
      <c r="H94" s="136">
        <v>44208</v>
      </c>
    </row>
    <row r="95" spans="1:9">
      <c r="A95" s="1" t="s">
        <v>227</v>
      </c>
      <c r="B95" s="1" t="s">
        <v>17</v>
      </c>
      <c r="C95" s="1" t="s">
        <v>229</v>
      </c>
      <c r="D95" s="1" t="s">
        <v>57</v>
      </c>
      <c r="E95" s="1">
        <v>0.4</v>
      </c>
      <c r="F95" s="1">
        <v>3084.26</v>
      </c>
      <c r="G95" s="1">
        <v>3084.66</v>
      </c>
      <c r="H95" s="136">
        <v>44208</v>
      </c>
    </row>
    <row r="96" spans="1:9">
      <c r="A96" s="1" t="s">
        <v>230</v>
      </c>
      <c r="B96" s="1" t="s">
        <v>17</v>
      </c>
      <c r="C96" s="1" t="s">
        <v>229</v>
      </c>
      <c r="D96" s="1" t="s">
        <v>99</v>
      </c>
      <c r="E96" s="1">
        <v>-1.2</v>
      </c>
      <c r="F96" s="1">
        <v>3084.66</v>
      </c>
      <c r="G96" s="1">
        <v>3083.46</v>
      </c>
      <c r="H96" s="136">
        <v>44208</v>
      </c>
      <c r="I96" s="1" t="s">
        <v>228</v>
      </c>
    </row>
    <row r="97" spans="1:9">
      <c r="A97" s="1" t="s">
        <v>230</v>
      </c>
      <c r="B97" s="1" t="s">
        <v>17</v>
      </c>
      <c r="C97" s="1" t="s">
        <v>229</v>
      </c>
      <c r="D97" s="1" t="s">
        <v>101</v>
      </c>
      <c r="E97" s="1">
        <v>-0.96</v>
      </c>
      <c r="F97" s="1">
        <v>3083.46</v>
      </c>
      <c r="G97" s="1">
        <v>3082.5</v>
      </c>
      <c r="H97" s="136">
        <v>44208</v>
      </c>
    </row>
    <row r="98" spans="1:9">
      <c r="A98" s="1" t="s">
        <v>227</v>
      </c>
      <c r="B98" s="1" t="s">
        <v>17</v>
      </c>
      <c r="C98" s="1" t="s">
        <v>229</v>
      </c>
      <c r="D98" s="1" t="s">
        <v>55</v>
      </c>
      <c r="E98" s="1">
        <v>9.4</v>
      </c>
      <c r="F98" s="1">
        <v>3082.5</v>
      </c>
      <c r="G98" s="1">
        <v>3091.9</v>
      </c>
      <c r="H98" s="136">
        <v>44209</v>
      </c>
    </row>
    <row r="99" spans="1:9">
      <c r="A99" s="1" t="s">
        <v>227</v>
      </c>
      <c r="B99" s="1" t="s">
        <v>17</v>
      </c>
      <c r="C99" s="1" t="s">
        <v>229</v>
      </c>
      <c r="D99" s="1" t="s">
        <v>57</v>
      </c>
      <c r="E99" s="1">
        <v>1.8</v>
      </c>
      <c r="F99" s="1">
        <v>3091.9</v>
      </c>
      <c r="G99" s="1">
        <v>3093.7</v>
      </c>
      <c r="H99" s="136">
        <v>44209</v>
      </c>
    </row>
    <row r="100" spans="1:9">
      <c r="A100" s="1" t="s">
        <v>230</v>
      </c>
      <c r="B100" s="1" t="s">
        <v>17</v>
      </c>
      <c r="C100" s="1" t="s">
        <v>229</v>
      </c>
      <c r="D100" s="1" t="s">
        <v>99</v>
      </c>
      <c r="E100" s="1">
        <v>-1.08</v>
      </c>
      <c r="F100" s="1">
        <v>3093.7</v>
      </c>
      <c r="G100" s="1">
        <v>3092.62</v>
      </c>
      <c r="H100" s="136">
        <v>44209</v>
      </c>
      <c r="I100" s="1" t="s">
        <v>228</v>
      </c>
    </row>
    <row r="101" spans="1:9">
      <c r="A101" s="1" t="s">
        <v>230</v>
      </c>
      <c r="B101" s="1" t="s">
        <v>17</v>
      </c>
      <c r="C101" s="1" t="s">
        <v>229</v>
      </c>
      <c r="D101" s="1" t="s">
        <v>101</v>
      </c>
      <c r="E101" s="1">
        <v>-1.3</v>
      </c>
      <c r="F101" s="1">
        <v>3092.62</v>
      </c>
      <c r="G101" s="1">
        <v>3091.32</v>
      </c>
      <c r="H101" s="136">
        <v>44209</v>
      </c>
    </row>
    <row r="102" spans="1:9">
      <c r="A102" s="1" t="s">
        <v>227</v>
      </c>
      <c r="B102" s="1" t="s">
        <v>17</v>
      </c>
      <c r="C102" s="1" t="s">
        <v>229</v>
      </c>
      <c r="D102" s="1" t="s">
        <v>55</v>
      </c>
      <c r="E102" s="1">
        <v>9.8000000000000007</v>
      </c>
      <c r="F102" s="1">
        <v>3091.32</v>
      </c>
      <c r="G102" s="1">
        <v>3101.12</v>
      </c>
      <c r="H102" s="136">
        <v>44210</v>
      </c>
    </row>
    <row r="103" spans="1:9">
      <c r="A103" s="1" t="s">
        <v>227</v>
      </c>
      <c r="B103" s="1" t="s">
        <v>17</v>
      </c>
      <c r="C103" s="1" t="s">
        <v>229</v>
      </c>
      <c r="D103" s="1" t="s">
        <v>57</v>
      </c>
      <c r="E103" s="1">
        <v>3.5</v>
      </c>
      <c r="F103" s="1">
        <v>3101.12</v>
      </c>
      <c r="G103" s="1">
        <v>3104.62</v>
      </c>
      <c r="H103" s="136">
        <v>44210</v>
      </c>
    </row>
    <row r="104" spans="1:9">
      <c r="A104" s="1" t="s">
        <v>230</v>
      </c>
      <c r="B104" s="1" t="s">
        <v>17</v>
      </c>
      <c r="C104" s="1" t="s">
        <v>229</v>
      </c>
      <c r="D104" s="1" t="s">
        <v>99</v>
      </c>
      <c r="E104" s="1">
        <v>-6.48</v>
      </c>
      <c r="F104" s="1">
        <v>3104.62</v>
      </c>
      <c r="G104" s="1">
        <v>3098.14</v>
      </c>
      <c r="H104" s="136">
        <v>44210</v>
      </c>
      <c r="I104" s="1" t="s">
        <v>228</v>
      </c>
    </row>
    <row r="105" spans="1:9">
      <c r="A105" s="1" t="s">
        <v>230</v>
      </c>
      <c r="B105" s="1" t="s">
        <v>17</v>
      </c>
      <c r="C105" s="1" t="s">
        <v>229</v>
      </c>
      <c r="D105" s="1" t="s">
        <v>101</v>
      </c>
      <c r="E105" s="1">
        <v>-5.8</v>
      </c>
      <c r="F105" s="1">
        <v>3098.14</v>
      </c>
      <c r="G105" s="1">
        <v>3092.34</v>
      </c>
      <c r="H105" s="136">
        <v>44210</v>
      </c>
    </row>
    <row r="106" spans="1:9">
      <c r="A106" s="1" t="s">
        <v>230</v>
      </c>
      <c r="B106" s="1" t="s">
        <v>17</v>
      </c>
      <c r="C106" s="1" t="s">
        <v>231</v>
      </c>
      <c r="D106" s="1" t="s">
        <v>98</v>
      </c>
      <c r="E106" s="1">
        <v>-0.1</v>
      </c>
      <c r="F106" s="1">
        <v>3092.34</v>
      </c>
      <c r="G106" s="1">
        <v>3092.24</v>
      </c>
      <c r="H106" s="136">
        <v>44210</v>
      </c>
      <c r="I106" s="1" t="s">
        <v>241</v>
      </c>
    </row>
    <row r="107" spans="1:9">
      <c r="A107" s="1" t="s">
        <v>230</v>
      </c>
      <c r="B107" s="1" t="s">
        <v>17</v>
      </c>
      <c r="C107" s="1" t="s">
        <v>231</v>
      </c>
      <c r="D107" s="1" t="s">
        <v>118</v>
      </c>
      <c r="E107" s="1">
        <v>-20</v>
      </c>
      <c r="F107" s="1">
        <v>3092.24</v>
      </c>
      <c r="G107" s="1">
        <v>3072.24</v>
      </c>
      <c r="H107" s="136">
        <v>44210</v>
      </c>
      <c r="I107" s="1" t="s">
        <v>242</v>
      </c>
    </row>
    <row r="108" spans="1:9">
      <c r="A108" s="1" t="s">
        <v>230</v>
      </c>
      <c r="B108" s="1" t="s">
        <v>17</v>
      </c>
      <c r="C108" s="1" t="s">
        <v>231</v>
      </c>
      <c r="D108" s="1" t="s">
        <v>98</v>
      </c>
      <c r="E108" s="1">
        <v>-2.6</v>
      </c>
      <c r="F108" s="1">
        <v>3072.24</v>
      </c>
      <c r="G108" s="1">
        <v>3069.64</v>
      </c>
      <c r="H108" s="136">
        <v>44210</v>
      </c>
      <c r="I108" s="1" t="s">
        <v>243</v>
      </c>
    </row>
    <row r="109" spans="1:9">
      <c r="A109" s="1" t="s">
        <v>230</v>
      </c>
      <c r="B109" s="1" t="s">
        <v>17</v>
      </c>
      <c r="C109" s="1" t="s">
        <v>231</v>
      </c>
      <c r="D109" s="1" t="s">
        <v>98</v>
      </c>
      <c r="E109" s="1">
        <v>-1.7</v>
      </c>
      <c r="F109" s="1">
        <v>3069.64</v>
      </c>
      <c r="G109" s="1">
        <v>3067.94</v>
      </c>
      <c r="H109" s="136">
        <v>44210</v>
      </c>
      <c r="I109" s="1" t="s">
        <v>244</v>
      </c>
    </row>
    <row r="110" spans="1:9">
      <c r="A110" s="1" t="s">
        <v>227</v>
      </c>
      <c r="B110" s="1" t="s">
        <v>17</v>
      </c>
      <c r="C110" s="1" t="s">
        <v>229</v>
      </c>
      <c r="D110" s="1" t="s">
        <v>55</v>
      </c>
      <c r="E110" s="1">
        <v>7.7</v>
      </c>
      <c r="F110" s="1">
        <v>3067.94</v>
      </c>
      <c r="G110" s="1">
        <v>3075.64</v>
      </c>
      <c r="H110" s="136">
        <v>44211</v>
      </c>
    </row>
    <row r="111" spans="1:9">
      <c r="A111" s="1" t="s">
        <v>227</v>
      </c>
      <c r="B111" s="1" t="s">
        <v>17</v>
      </c>
      <c r="C111" s="1" t="s">
        <v>229</v>
      </c>
      <c r="D111" s="1" t="s">
        <v>57</v>
      </c>
      <c r="E111" s="1">
        <v>1.9</v>
      </c>
      <c r="F111" s="1">
        <v>3075.64</v>
      </c>
      <c r="G111" s="1">
        <v>3077.54</v>
      </c>
      <c r="H111" s="136">
        <v>44211</v>
      </c>
    </row>
    <row r="112" spans="1:9">
      <c r="A112" s="1" t="s">
        <v>230</v>
      </c>
      <c r="B112" s="1" t="s">
        <v>17</v>
      </c>
      <c r="C112" s="1" t="s">
        <v>229</v>
      </c>
      <c r="D112" s="1" t="s">
        <v>101</v>
      </c>
      <c r="E112" s="1">
        <v>-3.4</v>
      </c>
      <c r="F112" s="1">
        <v>3077.54</v>
      </c>
      <c r="G112" s="1">
        <v>3074.14</v>
      </c>
      <c r="H112" s="136">
        <v>44211</v>
      </c>
    </row>
    <row r="113" spans="1:9">
      <c r="A113" s="1" t="s">
        <v>230</v>
      </c>
      <c r="B113" s="1" t="s">
        <v>17</v>
      </c>
      <c r="C113" s="1" t="s">
        <v>231</v>
      </c>
      <c r="D113" s="1" t="s">
        <v>96</v>
      </c>
      <c r="E113" s="1">
        <v>-4.4000000000000004</v>
      </c>
      <c r="F113" s="1">
        <v>3074.14</v>
      </c>
      <c r="G113" s="1">
        <v>3069.74</v>
      </c>
      <c r="H113" s="136">
        <v>44211</v>
      </c>
      <c r="I113" s="1" t="s">
        <v>245</v>
      </c>
    </row>
    <row r="114" spans="1:9">
      <c r="A114" s="1" t="s">
        <v>230</v>
      </c>
      <c r="B114" s="1" t="s">
        <v>17</v>
      </c>
      <c r="C114" s="1" t="s">
        <v>231</v>
      </c>
      <c r="D114" s="1" t="s">
        <v>98</v>
      </c>
      <c r="E114" s="1">
        <v>-92.4</v>
      </c>
      <c r="F114" s="1">
        <v>3069.74</v>
      </c>
      <c r="G114" s="1">
        <v>2977.34</v>
      </c>
      <c r="H114" s="136">
        <v>44211</v>
      </c>
      <c r="I114" s="1" t="s">
        <v>246</v>
      </c>
    </row>
    <row r="115" spans="1:9" ht="27">
      <c r="A115" s="1" t="s">
        <v>227</v>
      </c>
      <c r="B115" s="1" t="s">
        <v>17</v>
      </c>
      <c r="C115" s="1" t="s">
        <v>247</v>
      </c>
      <c r="D115" s="1" t="s">
        <v>44</v>
      </c>
      <c r="E115" s="1">
        <v>3</v>
      </c>
      <c r="F115" s="1">
        <v>2977.34</v>
      </c>
      <c r="G115" s="1">
        <v>2980.34</v>
      </c>
      <c r="H115" s="136">
        <v>44211</v>
      </c>
      <c r="I115" s="2" t="s">
        <v>248</v>
      </c>
    </row>
    <row r="116" spans="1:9" ht="27">
      <c r="A116" s="1" t="s">
        <v>227</v>
      </c>
      <c r="B116" s="1" t="s">
        <v>17</v>
      </c>
      <c r="C116" s="1" t="s">
        <v>247</v>
      </c>
      <c r="D116" s="1" t="s">
        <v>44</v>
      </c>
      <c r="E116" s="1">
        <v>3</v>
      </c>
      <c r="F116" s="1">
        <v>2980.34</v>
      </c>
      <c r="G116" s="1">
        <v>2983.34</v>
      </c>
      <c r="H116" s="136">
        <v>44211</v>
      </c>
      <c r="I116" s="2" t="s">
        <v>248</v>
      </c>
    </row>
    <row r="117" spans="1:9" ht="27">
      <c r="A117" s="1" t="s">
        <v>227</v>
      </c>
      <c r="B117" s="1" t="s">
        <v>17</v>
      </c>
      <c r="C117" s="1" t="s">
        <v>247</v>
      </c>
      <c r="D117" s="1" t="s">
        <v>44</v>
      </c>
      <c r="E117" s="1">
        <v>3</v>
      </c>
      <c r="F117" s="1">
        <v>2983.34</v>
      </c>
      <c r="G117" s="1">
        <v>2986.34</v>
      </c>
      <c r="H117" s="136">
        <v>44211</v>
      </c>
      <c r="I117" s="2" t="s">
        <v>249</v>
      </c>
    </row>
    <row r="118" spans="1:9" ht="27">
      <c r="A118" s="1" t="s">
        <v>227</v>
      </c>
      <c r="B118" s="1" t="s">
        <v>17</v>
      </c>
      <c r="C118" s="1" t="s">
        <v>247</v>
      </c>
      <c r="D118" s="1" t="s">
        <v>44</v>
      </c>
      <c r="E118" s="1">
        <v>3</v>
      </c>
      <c r="F118" s="1">
        <v>2986.34</v>
      </c>
      <c r="G118" s="1">
        <v>2989.34</v>
      </c>
      <c r="H118" s="136">
        <v>44211</v>
      </c>
      <c r="I118" s="2" t="s">
        <v>249</v>
      </c>
    </row>
    <row r="119" spans="1:9">
      <c r="A119" s="1" t="s">
        <v>230</v>
      </c>
      <c r="B119" s="1" t="s">
        <v>17</v>
      </c>
      <c r="C119" s="1" t="s">
        <v>231</v>
      </c>
      <c r="D119" s="1" t="s">
        <v>98</v>
      </c>
      <c r="E119" s="1">
        <v>-1.6</v>
      </c>
      <c r="F119" s="1">
        <v>2989.34</v>
      </c>
      <c r="G119" s="1">
        <v>2987.74</v>
      </c>
      <c r="H119" s="136">
        <v>44211</v>
      </c>
      <c r="I119" s="1" t="s">
        <v>250</v>
      </c>
    </row>
    <row r="120" spans="1:9">
      <c r="A120" s="1" t="s">
        <v>230</v>
      </c>
      <c r="B120" s="1" t="s">
        <v>17</v>
      </c>
      <c r="C120" s="1" t="s">
        <v>229</v>
      </c>
      <c r="D120" s="1" t="s">
        <v>99</v>
      </c>
      <c r="E120" s="1">
        <v>-2.4</v>
      </c>
      <c r="F120" s="1">
        <v>2987.74</v>
      </c>
      <c r="G120" s="1">
        <v>2985.34</v>
      </c>
      <c r="H120" s="136">
        <v>44211</v>
      </c>
      <c r="I120" s="1" t="s">
        <v>228</v>
      </c>
    </row>
    <row r="121" spans="1:9">
      <c r="A121" s="1" t="s">
        <v>227</v>
      </c>
      <c r="B121" s="1" t="s">
        <v>17</v>
      </c>
      <c r="C121" s="1" t="s">
        <v>229</v>
      </c>
      <c r="D121" s="1" t="s">
        <v>55</v>
      </c>
      <c r="E121" s="1">
        <v>9.1999999999999993</v>
      </c>
      <c r="F121" s="1">
        <v>2985.34</v>
      </c>
      <c r="G121" s="1">
        <v>2994.54</v>
      </c>
      <c r="H121" s="136">
        <v>44212</v>
      </c>
    </row>
    <row r="122" spans="1:9">
      <c r="A122" s="1" t="s">
        <v>227</v>
      </c>
      <c r="B122" s="1" t="s">
        <v>17</v>
      </c>
      <c r="C122" s="1" t="s">
        <v>229</v>
      </c>
      <c r="D122" s="1" t="s">
        <v>57</v>
      </c>
      <c r="E122" s="1">
        <v>1.4</v>
      </c>
      <c r="F122" s="1">
        <v>2994.54</v>
      </c>
      <c r="G122" s="1">
        <v>2995.94</v>
      </c>
      <c r="H122" s="136">
        <v>44212</v>
      </c>
    </row>
    <row r="123" spans="1:9">
      <c r="A123" s="1" t="s">
        <v>230</v>
      </c>
      <c r="B123" s="1" t="s">
        <v>17</v>
      </c>
      <c r="C123" s="1" t="s">
        <v>229</v>
      </c>
      <c r="D123" s="1" t="s">
        <v>99</v>
      </c>
      <c r="E123" s="1">
        <v>-3.24</v>
      </c>
      <c r="F123" s="1">
        <v>2995.94</v>
      </c>
      <c r="G123" s="1">
        <v>2992.7</v>
      </c>
      <c r="H123" s="136">
        <v>44212</v>
      </c>
      <c r="I123" s="1" t="s">
        <v>228</v>
      </c>
    </row>
    <row r="124" spans="1:9">
      <c r="A124" s="1" t="s">
        <v>230</v>
      </c>
      <c r="B124" s="1" t="s">
        <v>17</v>
      </c>
      <c r="C124" s="1" t="s">
        <v>229</v>
      </c>
      <c r="D124" s="1" t="s">
        <v>101</v>
      </c>
      <c r="E124" s="1">
        <v>-3.9</v>
      </c>
      <c r="F124" s="1">
        <v>2992.7</v>
      </c>
      <c r="G124" s="1">
        <v>2988.8</v>
      </c>
      <c r="H124" s="136">
        <v>44212</v>
      </c>
    </row>
    <row r="125" spans="1:9">
      <c r="A125" s="1" t="s">
        <v>227</v>
      </c>
      <c r="B125" s="1" t="s">
        <v>17</v>
      </c>
      <c r="C125" s="1" t="s">
        <v>229</v>
      </c>
      <c r="D125" s="1" t="s">
        <v>55</v>
      </c>
      <c r="E125" s="1">
        <v>7.8</v>
      </c>
      <c r="F125" s="1">
        <v>2988.8</v>
      </c>
      <c r="G125" s="1">
        <v>2996.6</v>
      </c>
      <c r="H125" s="136">
        <v>44213</v>
      </c>
    </row>
    <row r="126" spans="1:9">
      <c r="A126" s="1" t="s">
        <v>227</v>
      </c>
      <c r="B126" s="1" t="s">
        <v>17</v>
      </c>
      <c r="C126" s="1" t="s">
        <v>229</v>
      </c>
      <c r="D126" s="1" t="s">
        <v>57</v>
      </c>
      <c r="E126" s="1">
        <v>1</v>
      </c>
      <c r="F126" s="1">
        <v>2996.6</v>
      </c>
      <c r="G126" s="1">
        <v>2997.6</v>
      </c>
      <c r="H126" s="136">
        <v>44213</v>
      </c>
    </row>
    <row r="127" spans="1:9">
      <c r="A127" s="1" t="s">
        <v>230</v>
      </c>
      <c r="B127" s="1" t="s">
        <v>17</v>
      </c>
      <c r="C127" s="1" t="s">
        <v>229</v>
      </c>
      <c r="D127" s="1" t="s">
        <v>99</v>
      </c>
      <c r="E127" s="1">
        <v>-2.76</v>
      </c>
      <c r="F127" s="1">
        <v>2997.6</v>
      </c>
      <c r="G127" s="1">
        <v>2994.84</v>
      </c>
      <c r="H127" s="136">
        <v>44213</v>
      </c>
      <c r="I127" s="1" t="s">
        <v>228</v>
      </c>
    </row>
    <row r="128" spans="1:9">
      <c r="A128" s="1" t="s">
        <v>230</v>
      </c>
      <c r="B128" s="1" t="s">
        <v>17</v>
      </c>
      <c r="C128" s="1" t="s">
        <v>229</v>
      </c>
      <c r="D128" s="1" t="s">
        <v>101</v>
      </c>
      <c r="E128" s="1">
        <v>-3.4</v>
      </c>
      <c r="F128" s="1">
        <v>2994.84</v>
      </c>
      <c r="G128" s="1">
        <v>2991.44</v>
      </c>
      <c r="H128" s="136">
        <v>44213</v>
      </c>
    </row>
    <row r="129" spans="1:9">
      <c r="A129" s="1" t="s">
        <v>227</v>
      </c>
      <c r="B129" s="1" t="s">
        <v>17</v>
      </c>
      <c r="C129" s="1" t="s">
        <v>229</v>
      </c>
      <c r="D129" s="1" t="s">
        <v>55</v>
      </c>
      <c r="E129" s="1">
        <v>14.6</v>
      </c>
      <c r="F129" s="1">
        <v>2991.44</v>
      </c>
      <c r="G129" s="1">
        <v>3006.04</v>
      </c>
      <c r="H129" s="136">
        <v>44214</v>
      </c>
    </row>
    <row r="130" spans="1:9">
      <c r="A130" s="1" t="s">
        <v>227</v>
      </c>
      <c r="B130" s="1" t="s">
        <v>17</v>
      </c>
      <c r="C130" s="1" t="s">
        <v>229</v>
      </c>
      <c r="D130" s="1" t="s">
        <v>57</v>
      </c>
      <c r="E130" s="1">
        <v>7.3</v>
      </c>
      <c r="F130" s="1">
        <v>3006.04</v>
      </c>
      <c r="G130" s="1">
        <v>3013.34</v>
      </c>
      <c r="H130" s="136">
        <v>44214</v>
      </c>
    </row>
    <row r="131" spans="1:9">
      <c r="A131" s="1" t="s">
        <v>230</v>
      </c>
      <c r="B131" s="1" t="s">
        <v>17</v>
      </c>
      <c r="C131" s="1" t="s">
        <v>229</v>
      </c>
      <c r="D131" s="1" t="s">
        <v>99</v>
      </c>
      <c r="E131" s="1">
        <v>-4.92</v>
      </c>
      <c r="F131" s="1">
        <v>3013.34</v>
      </c>
      <c r="G131" s="1">
        <v>3008.42</v>
      </c>
      <c r="H131" s="136">
        <v>44214</v>
      </c>
      <c r="I131" s="1" t="s">
        <v>228</v>
      </c>
    </row>
    <row r="132" spans="1:9">
      <c r="A132" s="1" t="s">
        <v>230</v>
      </c>
      <c r="B132" s="1" t="s">
        <v>17</v>
      </c>
      <c r="C132" s="1" t="s">
        <v>229</v>
      </c>
      <c r="D132" s="1" t="s">
        <v>101</v>
      </c>
      <c r="E132" s="1">
        <v>-9.77</v>
      </c>
      <c r="F132" s="1">
        <v>3008.42</v>
      </c>
      <c r="G132" s="1">
        <v>2998.65</v>
      </c>
      <c r="H132" s="136">
        <v>44214</v>
      </c>
    </row>
    <row r="133" spans="1:9">
      <c r="A133" s="1" t="s">
        <v>227</v>
      </c>
      <c r="B133" s="1" t="s">
        <v>17</v>
      </c>
      <c r="C133" s="1" t="s">
        <v>251</v>
      </c>
      <c r="D133" s="1" t="s">
        <v>252</v>
      </c>
      <c r="E133" s="1">
        <v>3000</v>
      </c>
      <c r="F133" s="1">
        <v>2998.65</v>
      </c>
      <c r="G133" s="1">
        <v>5998.65</v>
      </c>
      <c r="H133" s="136">
        <v>44214</v>
      </c>
      <c r="I133" s="1" t="s">
        <v>253</v>
      </c>
    </row>
    <row r="134" spans="1:9">
      <c r="A134" s="1" t="s">
        <v>227</v>
      </c>
      <c r="B134" s="1" t="s">
        <v>17</v>
      </c>
      <c r="C134" s="1" t="s">
        <v>229</v>
      </c>
      <c r="D134" s="1" t="s">
        <v>55</v>
      </c>
      <c r="E134" s="1">
        <v>16.239999999999998</v>
      </c>
      <c r="F134" s="1">
        <v>5998.65</v>
      </c>
      <c r="G134" s="1">
        <v>6014.89</v>
      </c>
      <c r="H134" s="136">
        <v>44215</v>
      </c>
    </row>
    <row r="135" spans="1:9">
      <c r="A135" s="1" t="s">
        <v>227</v>
      </c>
      <c r="B135" s="1" t="s">
        <v>17</v>
      </c>
      <c r="C135" s="1" t="s">
        <v>229</v>
      </c>
      <c r="D135" s="1" t="s">
        <v>57</v>
      </c>
      <c r="E135" s="1">
        <v>2.7</v>
      </c>
      <c r="F135" s="1">
        <v>6014.89</v>
      </c>
      <c r="G135" s="1">
        <v>6017.59</v>
      </c>
      <c r="H135" s="136">
        <v>44215</v>
      </c>
    </row>
    <row r="136" spans="1:9">
      <c r="A136" s="1" t="s">
        <v>230</v>
      </c>
      <c r="B136" s="1" t="s">
        <v>17</v>
      </c>
      <c r="C136" s="1" t="s">
        <v>254</v>
      </c>
      <c r="D136" s="1" t="s">
        <v>122</v>
      </c>
      <c r="E136" s="1">
        <v>-15</v>
      </c>
      <c r="F136" s="1">
        <v>6017.59</v>
      </c>
      <c r="G136" s="1">
        <v>6002.59</v>
      </c>
      <c r="H136" s="136">
        <v>44215</v>
      </c>
      <c r="I136" s="1" t="s">
        <v>255</v>
      </c>
    </row>
    <row r="137" spans="1:9">
      <c r="A137" s="1" t="s">
        <v>230</v>
      </c>
      <c r="B137" s="1" t="s">
        <v>17</v>
      </c>
      <c r="C137" s="1" t="s">
        <v>229</v>
      </c>
      <c r="D137" s="1" t="s">
        <v>99</v>
      </c>
      <c r="E137" s="1">
        <v>-4.5599999999999996</v>
      </c>
      <c r="F137" s="1">
        <v>6002.59</v>
      </c>
      <c r="G137" s="1">
        <v>5998.03</v>
      </c>
      <c r="H137" s="136">
        <v>44215</v>
      </c>
      <c r="I137" s="1" t="s">
        <v>228</v>
      </c>
    </row>
    <row r="138" spans="1:9">
      <c r="A138" s="1" t="s">
        <v>230</v>
      </c>
      <c r="B138" s="1" t="s">
        <v>17</v>
      </c>
      <c r="C138" s="1" t="s">
        <v>229</v>
      </c>
      <c r="D138" s="1" t="s">
        <v>101</v>
      </c>
      <c r="E138" s="1">
        <v>-6.09</v>
      </c>
      <c r="F138" s="1">
        <v>5998.03</v>
      </c>
      <c r="G138" s="1">
        <v>5991.94</v>
      </c>
      <c r="H138" s="136">
        <v>44215</v>
      </c>
    </row>
    <row r="139" spans="1:9">
      <c r="A139" s="1" t="s">
        <v>230</v>
      </c>
      <c r="B139" s="1" t="s">
        <v>17</v>
      </c>
      <c r="C139" s="1" t="s">
        <v>231</v>
      </c>
      <c r="D139" s="1" t="s">
        <v>98</v>
      </c>
      <c r="E139" s="1">
        <v>-6.1</v>
      </c>
      <c r="F139" s="1">
        <v>5991.94</v>
      </c>
      <c r="G139" s="1">
        <v>5985.84</v>
      </c>
      <c r="H139" s="136">
        <v>44215</v>
      </c>
      <c r="I139" s="1" t="s">
        <v>256</v>
      </c>
    </row>
    <row r="140" spans="1:9">
      <c r="A140" s="1" t="s">
        <v>230</v>
      </c>
      <c r="B140" s="1" t="s">
        <v>17</v>
      </c>
      <c r="C140" s="1" t="s">
        <v>231</v>
      </c>
      <c r="D140" s="1" t="s">
        <v>96</v>
      </c>
      <c r="E140" s="1">
        <v>-19.2</v>
      </c>
      <c r="F140" s="1">
        <v>5985.84</v>
      </c>
      <c r="G140" s="1">
        <v>5966.64</v>
      </c>
      <c r="H140" s="136">
        <v>44215</v>
      </c>
      <c r="I140" s="1" t="s">
        <v>257</v>
      </c>
    </row>
    <row r="141" spans="1:9">
      <c r="A141" s="1" t="s">
        <v>230</v>
      </c>
      <c r="B141" s="1" t="s">
        <v>17</v>
      </c>
      <c r="C141" s="1" t="s">
        <v>231</v>
      </c>
      <c r="D141" s="1" t="s">
        <v>96</v>
      </c>
      <c r="E141" s="1">
        <v>-3.9</v>
      </c>
      <c r="F141" s="1">
        <v>5966.64</v>
      </c>
      <c r="G141" s="1">
        <v>5962.74</v>
      </c>
      <c r="H141" s="136">
        <v>44215</v>
      </c>
      <c r="I141" s="1" t="s">
        <v>258</v>
      </c>
    </row>
    <row r="142" spans="1:9">
      <c r="A142" s="1" t="s">
        <v>227</v>
      </c>
      <c r="B142" s="1" t="s">
        <v>17</v>
      </c>
      <c r="C142" s="1" t="s">
        <v>229</v>
      </c>
      <c r="D142" s="1" t="s">
        <v>55</v>
      </c>
      <c r="E142" s="1">
        <v>9</v>
      </c>
      <c r="F142" s="1">
        <v>5962.74</v>
      </c>
      <c r="G142" s="1">
        <v>5971.74</v>
      </c>
      <c r="H142" s="136">
        <v>44216</v>
      </c>
    </row>
    <row r="143" spans="1:9">
      <c r="A143" s="1" t="s">
        <v>227</v>
      </c>
      <c r="B143" s="1" t="s">
        <v>17</v>
      </c>
      <c r="C143" s="1" t="s">
        <v>229</v>
      </c>
      <c r="D143" s="1" t="s">
        <v>57</v>
      </c>
      <c r="E143" s="1">
        <v>2.4</v>
      </c>
      <c r="F143" s="1">
        <v>5971.74</v>
      </c>
      <c r="G143" s="1">
        <v>5974.14</v>
      </c>
      <c r="H143" s="136">
        <v>44216</v>
      </c>
    </row>
    <row r="144" spans="1:9">
      <c r="A144" s="1" t="s">
        <v>230</v>
      </c>
      <c r="B144" s="1" t="s">
        <v>17</v>
      </c>
      <c r="C144" s="1" t="s">
        <v>229</v>
      </c>
      <c r="D144" s="1" t="s">
        <v>99</v>
      </c>
      <c r="E144" s="1">
        <v>-3.48</v>
      </c>
      <c r="F144" s="1">
        <v>5974.14</v>
      </c>
      <c r="G144" s="1">
        <v>5970.66</v>
      </c>
      <c r="H144" s="136">
        <v>44216</v>
      </c>
      <c r="I144" s="1" t="s">
        <v>228</v>
      </c>
    </row>
    <row r="145" spans="1:9">
      <c r="A145" s="1" t="s">
        <v>230</v>
      </c>
      <c r="B145" s="1" t="s">
        <v>17</v>
      </c>
      <c r="C145" s="1" t="s">
        <v>229</v>
      </c>
      <c r="D145" s="1" t="s">
        <v>101</v>
      </c>
      <c r="E145" s="1">
        <v>-4.25</v>
      </c>
      <c r="F145" s="1">
        <v>5970.66</v>
      </c>
      <c r="G145" s="1">
        <v>5966.41</v>
      </c>
      <c r="H145" s="136">
        <v>44216</v>
      </c>
    </row>
    <row r="146" spans="1:9">
      <c r="A146" s="1" t="s">
        <v>230</v>
      </c>
      <c r="B146" s="1" t="s">
        <v>17</v>
      </c>
      <c r="C146" s="1" t="s">
        <v>231</v>
      </c>
      <c r="D146" s="1" t="s">
        <v>118</v>
      </c>
      <c r="E146" s="1">
        <v>-20</v>
      </c>
      <c r="F146" s="1">
        <v>5966.41</v>
      </c>
      <c r="G146" s="1">
        <v>5946.41</v>
      </c>
      <c r="H146" s="136">
        <v>44216</v>
      </c>
      <c r="I146" s="1" t="s">
        <v>259</v>
      </c>
    </row>
    <row r="147" spans="1:9">
      <c r="A147" s="1" t="s">
        <v>227</v>
      </c>
      <c r="B147" s="1" t="s">
        <v>17</v>
      </c>
      <c r="C147" s="1" t="s">
        <v>229</v>
      </c>
      <c r="D147" s="1" t="s">
        <v>55</v>
      </c>
      <c r="E147" s="1">
        <v>12.25</v>
      </c>
      <c r="F147" s="1">
        <v>5946.41</v>
      </c>
      <c r="G147" s="1">
        <v>5958.66</v>
      </c>
      <c r="H147" s="136">
        <v>44217</v>
      </c>
    </row>
    <row r="148" spans="1:9">
      <c r="A148" s="1" t="s">
        <v>227</v>
      </c>
      <c r="B148" s="1" t="s">
        <v>17</v>
      </c>
      <c r="C148" s="1" t="s">
        <v>229</v>
      </c>
      <c r="D148" s="1" t="s">
        <v>57</v>
      </c>
      <c r="E148" s="1">
        <v>2</v>
      </c>
      <c r="F148" s="1">
        <v>5958.66</v>
      </c>
      <c r="G148" s="1">
        <v>5960.66</v>
      </c>
      <c r="H148" s="136">
        <v>44217</v>
      </c>
    </row>
    <row r="149" spans="1:9">
      <c r="A149" s="1" t="s">
        <v>230</v>
      </c>
      <c r="B149" s="1" t="s">
        <v>17</v>
      </c>
      <c r="C149" s="1" t="s">
        <v>254</v>
      </c>
      <c r="D149" s="1" t="s">
        <v>122</v>
      </c>
      <c r="E149" s="1">
        <v>-30</v>
      </c>
      <c r="F149" s="1">
        <v>5960.66</v>
      </c>
      <c r="G149" s="1">
        <v>5930.66</v>
      </c>
      <c r="H149" s="136">
        <v>44217</v>
      </c>
      <c r="I149" s="1" t="s">
        <v>255</v>
      </c>
    </row>
    <row r="150" spans="1:9">
      <c r="A150" s="1" t="s">
        <v>230</v>
      </c>
      <c r="B150" s="1" t="s">
        <v>17</v>
      </c>
      <c r="C150" s="1" t="s">
        <v>254</v>
      </c>
      <c r="D150" s="1" t="s">
        <v>122</v>
      </c>
      <c r="E150" s="1">
        <v>-30</v>
      </c>
      <c r="F150" s="1">
        <v>5930.66</v>
      </c>
      <c r="G150" s="1">
        <v>5900.66</v>
      </c>
      <c r="H150" s="136">
        <v>44217</v>
      </c>
      <c r="I150" s="1" t="s">
        <v>255</v>
      </c>
    </row>
    <row r="151" spans="1:9">
      <c r="A151" s="1" t="s">
        <v>230</v>
      </c>
      <c r="B151" s="1" t="s">
        <v>17</v>
      </c>
      <c r="C151" s="1" t="s">
        <v>229</v>
      </c>
      <c r="D151" s="1" t="s">
        <v>99</v>
      </c>
      <c r="E151" s="1">
        <v>-3.84</v>
      </c>
      <c r="F151" s="1">
        <v>5900.66</v>
      </c>
      <c r="G151" s="1">
        <v>5896.82</v>
      </c>
      <c r="H151" s="136">
        <v>44217</v>
      </c>
      <c r="I151" s="1" t="s">
        <v>228</v>
      </c>
    </row>
    <row r="152" spans="1:9">
      <c r="A152" s="1" t="s">
        <v>230</v>
      </c>
      <c r="B152" s="1" t="s">
        <v>17</v>
      </c>
      <c r="C152" s="1" t="s">
        <v>229</v>
      </c>
      <c r="D152" s="1" t="s">
        <v>101</v>
      </c>
      <c r="E152" s="1">
        <v>-6.54</v>
      </c>
      <c r="F152" s="1">
        <v>5896.82</v>
      </c>
      <c r="G152" s="1">
        <v>5890.28</v>
      </c>
      <c r="H152" s="136">
        <v>44217</v>
      </c>
    </row>
    <row r="153" spans="1:9">
      <c r="A153" s="1" t="s">
        <v>227</v>
      </c>
      <c r="B153" s="1" t="s">
        <v>17</v>
      </c>
      <c r="C153" s="1" t="s">
        <v>229</v>
      </c>
      <c r="D153" s="1" t="s">
        <v>55</v>
      </c>
      <c r="E153" s="1">
        <v>12.6</v>
      </c>
      <c r="F153" s="1">
        <v>5890.28</v>
      </c>
      <c r="G153" s="1">
        <v>5902.88</v>
      </c>
      <c r="H153" s="136">
        <v>44218</v>
      </c>
    </row>
    <row r="154" spans="1:9">
      <c r="A154" s="1" t="s">
        <v>227</v>
      </c>
      <c r="B154" s="1" t="s">
        <v>17</v>
      </c>
      <c r="C154" s="1" t="s">
        <v>229</v>
      </c>
      <c r="D154" s="1" t="s">
        <v>57</v>
      </c>
      <c r="E154" s="1">
        <v>1.8</v>
      </c>
      <c r="F154" s="1">
        <v>5902.88</v>
      </c>
      <c r="G154" s="1">
        <v>5904.68</v>
      </c>
      <c r="H154" s="136">
        <v>44218</v>
      </c>
    </row>
    <row r="155" spans="1:9">
      <c r="A155" s="1" t="s">
        <v>230</v>
      </c>
      <c r="B155" s="1" t="s">
        <v>17</v>
      </c>
      <c r="C155" s="1" t="s">
        <v>229</v>
      </c>
      <c r="D155" s="1" t="s">
        <v>99</v>
      </c>
      <c r="E155" s="1">
        <v>-4.32</v>
      </c>
      <c r="F155" s="1">
        <v>5904.68</v>
      </c>
      <c r="G155" s="1">
        <v>5900.36</v>
      </c>
      <c r="H155" s="136">
        <v>44218</v>
      </c>
      <c r="I155" s="1" t="s">
        <v>228</v>
      </c>
    </row>
    <row r="156" spans="1:9">
      <c r="A156" s="1" t="s">
        <v>230</v>
      </c>
      <c r="B156" s="1" t="s">
        <v>17</v>
      </c>
      <c r="C156" s="1" t="s">
        <v>229</v>
      </c>
      <c r="D156" s="1" t="s">
        <v>101</v>
      </c>
      <c r="E156" s="1">
        <v>-5.8</v>
      </c>
      <c r="F156" s="1">
        <v>5900.36</v>
      </c>
      <c r="G156" s="1">
        <v>5894.56</v>
      </c>
      <c r="H156" s="136">
        <v>44218</v>
      </c>
    </row>
    <row r="157" spans="1:9">
      <c r="A157" s="1" t="s">
        <v>230</v>
      </c>
      <c r="B157" s="1" t="s">
        <v>17</v>
      </c>
      <c r="C157" s="1" t="s">
        <v>231</v>
      </c>
      <c r="D157" s="1" t="s">
        <v>98</v>
      </c>
      <c r="E157" s="1">
        <v>-18.3</v>
      </c>
      <c r="F157" s="1">
        <v>5894.56</v>
      </c>
      <c r="G157" s="1">
        <v>5876.26</v>
      </c>
      <c r="H157" s="136">
        <v>44218</v>
      </c>
      <c r="I157" s="1" t="s">
        <v>260</v>
      </c>
    </row>
    <row r="158" spans="1:9">
      <c r="A158" s="1" t="s">
        <v>227</v>
      </c>
      <c r="B158" s="1" t="s">
        <v>17</v>
      </c>
      <c r="C158" s="1" t="s">
        <v>229</v>
      </c>
      <c r="D158" s="1" t="s">
        <v>55</v>
      </c>
      <c r="E158" s="1">
        <v>11.2</v>
      </c>
      <c r="F158" s="1">
        <v>5876.26</v>
      </c>
      <c r="G158" s="1">
        <v>5887.46</v>
      </c>
      <c r="H158" s="136">
        <v>44219</v>
      </c>
    </row>
    <row r="159" spans="1:9">
      <c r="A159" s="1" t="s">
        <v>227</v>
      </c>
      <c r="B159" s="1" t="s">
        <v>17</v>
      </c>
      <c r="C159" s="1" t="s">
        <v>229</v>
      </c>
      <c r="D159" s="1" t="s">
        <v>57</v>
      </c>
      <c r="E159" s="1">
        <v>1.3</v>
      </c>
      <c r="F159" s="1">
        <v>5887.46</v>
      </c>
      <c r="G159" s="1">
        <v>5888.76</v>
      </c>
      <c r="H159" s="136">
        <v>44219</v>
      </c>
    </row>
    <row r="160" spans="1:9">
      <c r="A160" s="1" t="s">
        <v>230</v>
      </c>
      <c r="B160" s="1" t="s">
        <v>17</v>
      </c>
      <c r="C160" s="1" t="s">
        <v>229</v>
      </c>
      <c r="D160" s="1" t="s">
        <v>99</v>
      </c>
      <c r="E160" s="1">
        <v>-4.08</v>
      </c>
      <c r="F160" s="1">
        <v>5888.76</v>
      </c>
      <c r="G160" s="1">
        <v>5884.68</v>
      </c>
      <c r="H160" s="136">
        <v>44219</v>
      </c>
      <c r="I160" s="1" t="s">
        <v>228</v>
      </c>
    </row>
    <row r="161" spans="1:9">
      <c r="A161" s="1" t="s">
        <v>230</v>
      </c>
      <c r="B161" s="1" t="s">
        <v>17</v>
      </c>
      <c r="C161" s="1" t="s">
        <v>229</v>
      </c>
      <c r="D161" s="1" t="s">
        <v>101</v>
      </c>
      <c r="E161" s="1">
        <v>-3.5</v>
      </c>
      <c r="F161" s="1">
        <v>5884.68</v>
      </c>
      <c r="G161" s="1">
        <v>5881.18</v>
      </c>
      <c r="H161" s="136">
        <v>44219</v>
      </c>
    </row>
    <row r="162" spans="1:9">
      <c r="A162" s="1" t="s">
        <v>230</v>
      </c>
      <c r="B162" s="1" t="s">
        <v>17</v>
      </c>
      <c r="C162" s="1" t="s">
        <v>229</v>
      </c>
      <c r="D162" s="1" t="s">
        <v>102</v>
      </c>
      <c r="E162" s="1">
        <v>-0.2</v>
      </c>
      <c r="F162" s="1">
        <v>5881.18</v>
      </c>
      <c r="G162" s="1">
        <v>5880.98</v>
      </c>
      <c r="H162" s="136">
        <v>44219</v>
      </c>
    </row>
    <row r="163" spans="1:9">
      <c r="A163" s="1" t="s">
        <v>227</v>
      </c>
      <c r="B163" s="1" t="s">
        <v>17</v>
      </c>
      <c r="C163" s="1" t="s">
        <v>229</v>
      </c>
      <c r="D163" s="1" t="s">
        <v>55</v>
      </c>
      <c r="E163" s="1">
        <v>8.6999999999999993</v>
      </c>
      <c r="F163" s="1">
        <v>5880.98</v>
      </c>
      <c r="G163" s="1">
        <v>5889.68</v>
      </c>
      <c r="H163" s="136">
        <v>44220</v>
      </c>
    </row>
    <row r="164" spans="1:9">
      <c r="A164" s="1" t="s">
        <v>227</v>
      </c>
      <c r="B164" s="1" t="s">
        <v>17</v>
      </c>
      <c r="C164" s="1" t="s">
        <v>229</v>
      </c>
      <c r="D164" s="1" t="s">
        <v>57</v>
      </c>
      <c r="E164" s="1">
        <v>1.3</v>
      </c>
      <c r="F164" s="1">
        <v>5889.68</v>
      </c>
      <c r="G164" s="1">
        <v>5890.98</v>
      </c>
      <c r="H164" s="136">
        <v>44220</v>
      </c>
    </row>
    <row r="165" spans="1:9">
      <c r="A165" s="1" t="s">
        <v>230</v>
      </c>
      <c r="B165" s="1" t="s">
        <v>17</v>
      </c>
      <c r="C165" s="1" t="s">
        <v>229</v>
      </c>
      <c r="D165" s="1" t="s">
        <v>99</v>
      </c>
      <c r="E165" s="1">
        <v>-2.2799999999999998</v>
      </c>
      <c r="F165" s="1">
        <v>5890.98</v>
      </c>
      <c r="G165" s="1">
        <v>5888.7</v>
      </c>
      <c r="H165" s="136">
        <v>44220</v>
      </c>
      <c r="I165" s="1" t="s">
        <v>228</v>
      </c>
    </row>
    <row r="166" spans="1:9">
      <c r="A166" s="1" t="s">
        <v>230</v>
      </c>
      <c r="B166" s="1" t="s">
        <v>17</v>
      </c>
      <c r="C166" s="1" t="s">
        <v>229</v>
      </c>
      <c r="D166" s="1" t="s">
        <v>101</v>
      </c>
      <c r="E166" s="1">
        <v>-3.2</v>
      </c>
      <c r="F166" s="1">
        <v>5888.7</v>
      </c>
      <c r="G166" s="1">
        <v>5885.5</v>
      </c>
      <c r="H166" s="136">
        <v>44220</v>
      </c>
    </row>
    <row r="167" spans="1:9">
      <c r="A167" s="1" t="s">
        <v>227</v>
      </c>
      <c r="B167" s="1" t="s">
        <v>17</v>
      </c>
      <c r="C167" s="1" t="s">
        <v>229</v>
      </c>
      <c r="D167" s="1" t="s">
        <v>55</v>
      </c>
      <c r="E167" s="1">
        <v>21.2</v>
      </c>
      <c r="F167" s="1">
        <v>5885.5</v>
      </c>
      <c r="G167" s="1">
        <v>5906.7</v>
      </c>
      <c r="H167" s="136">
        <v>44221</v>
      </c>
    </row>
    <row r="168" spans="1:9">
      <c r="A168" s="1" t="s">
        <v>227</v>
      </c>
      <c r="B168" s="1" t="s">
        <v>17</v>
      </c>
      <c r="C168" s="1" t="s">
        <v>229</v>
      </c>
      <c r="D168" s="1" t="s">
        <v>57</v>
      </c>
      <c r="E168" s="1">
        <v>0.9</v>
      </c>
      <c r="F168" s="1">
        <v>5906.7</v>
      </c>
      <c r="G168" s="1">
        <v>5907.6</v>
      </c>
      <c r="H168" s="136">
        <v>44221</v>
      </c>
    </row>
    <row r="169" spans="1:9">
      <c r="A169" s="1" t="s">
        <v>230</v>
      </c>
      <c r="B169" s="1" t="s">
        <v>17</v>
      </c>
      <c r="C169" s="1" t="s">
        <v>229</v>
      </c>
      <c r="D169" s="1" t="s">
        <v>99</v>
      </c>
      <c r="E169" s="1">
        <v>-6.96</v>
      </c>
      <c r="F169" s="1">
        <v>5907.6</v>
      </c>
      <c r="G169" s="1">
        <v>5900.64</v>
      </c>
      <c r="H169" s="136">
        <v>44221</v>
      </c>
      <c r="I169" s="1" t="s">
        <v>228</v>
      </c>
    </row>
    <row r="170" spans="1:9">
      <c r="A170" s="1" t="s">
        <v>230</v>
      </c>
      <c r="B170" s="1" t="s">
        <v>17</v>
      </c>
      <c r="C170" s="1" t="s">
        <v>229</v>
      </c>
      <c r="D170" s="1" t="s">
        <v>101</v>
      </c>
      <c r="E170" s="1">
        <v>-7.5</v>
      </c>
      <c r="F170" s="1">
        <v>5900.64</v>
      </c>
      <c r="G170" s="1">
        <v>5893.14</v>
      </c>
      <c r="H170" s="136">
        <v>44221</v>
      </c>
    </row>
    <row r="171" spans="1:9">
      <c r="A171" s="1" t="s">
        <v>230</v>
      </c>
      <c r="B171" s="1" t="s">
        <v>17</v>
      </c>
      <c r="C171" s="1" t="s">
        <v>254</v>
      </c>
      <c r="D171" s="1" t="s">
        <v>122</v>
      </c>
      <c r="E171" s="1">
        <v>-30</v>
      </c>
      <c r="F171" s="1">
        <v>5893.14</v>
      </c>
      <c r="G171" s="1">
        <v>5863.14</v>
      </c>
      <c r="H171" s="136">
        <v>44221</v>
      </c>
      <c r="I171" s="1" t="s">
        <v>255</v>
      </c>
    </row>
    <row r="172" spans="1:9">
      <c r="A172" s="1" t="s">
        <v>227</v>
      </c>
      <c r="B172" s="1" t="s">
        <v>17</v>
      </c>
      <c r="C172" s="1" t="s">
        <v>229</v>
      </c>
      <c r="D172" s="1" t="s">
        <v>55</v>
      </c>
      <c r="E172" s="1">
        <v>3.1</v>
      </c>
      <c r="F172" s="1">
        <v>5863.14</v>
      </c>
      <c r="G172" s="1">
        <v>5866.24</v>
      </c>
      <c r="H172" s="136">
        <v>44222</v>
      </c>
    </row>
    <row r="173" spans="1:9">
      <c r="A173" s="1" t="s">
        <v>227</v>
      </c>
      <c r="B173" s="1" t="s">
        <v>17</v>
      </c>
      <c r="C173" s="1" t="s">
        <v>229</v>
      </c>
      <c r="D173" s="1" t="s">
        <v>57</v>
      </c>
      <c r="E173" s="1">
        <v>1.8</v>
      </c>
      <c r="F173" s="1">
        <v>5866.24</v>
      </c>
      <c r="G173" s="1">
        <v>5868.04</v>
      </c>
      <c r="H173" s="136">
        <v>44222</v>
      </c>
    </row>
    <row r="174" spans="1:9">
      <c r="A174" s="1" t="s">
        <v>230</v>
      </c>
      <c r="B174" s="1" t="s">
        <v>17</v>
      </c>
      <c r="C174" s="1" t="s">
        <v>229</v>
      </c>
      <c r="D174" s="1" t="s">
        <v>99</v>
      </c>
      <c r="E174" s="1">
        <v>-1.68</v>
      </c>
      <c r="F174" s="1">
        <v>5868.04</v>
      </c>
      <c r="G174" s="1">
        <v>5866.36</v>
      </c>
      <c r="H174" s="136">
        <v>44222</v>
      </c>
      <c r="I174" s="1" t="s">
        <v>228</v>
      </c>
    </row>
    <row r="175" spans="1:9">
      <c r="A175" s="1" t="s">
        <v>230</v>
      </c>
      <c r="B175" s="1" t="s">
        <v>17</v>
      </c>
      <c r="C175" s="1" t="s">
        <v>229</v>
      </c>
      <c r="D175" s="1" t="s">
        <v>101</v>
      </c>
      <c r="E175" s="1">
        <v>-2.4</v>
      </c>
      <c r="F175" s="1">
        <v>5866.36</v>
      </c>
      <c r="G175" s="1">
        <v>5863.96</v>
      </c>
      <c r="H175" s="136">
        <v>44222</v>
      </c>
    </row>
    <row r="176" spans="1:9" ht="27">
      <c r="A176" s="1" t="s">
        <v>227</v>
      </c>
      <c r="B176" s="1" t="s">
        <v>17</v>
      </c>
      <c r="C176" s="1" t="s">
        <v>247</v>
      </c>
      <c r="D176" s="1" t="s">
        <v>44</v>
      </c>
      <c r="E176" s="1">
        <v>3</v>
      </c>
      <c r="F176" s="1">
        <v>5863.96</v>
      </c>
      <c r="G176" s="1">
        <v>5866.96</v>
      </c>
      <c r="H176" s="136">
        <v>44222</v>
      </c>
      <c r="I176" s="2" t="s">
        <v>261</v>
      </c>
    </row>
    <row r="177" spans="1:9" ht="27">
      <c r="A177" s="1" t="s">
        <v>227</v>
      </c>
      <c r="B177" s="1" t="s">
        <v>17</v>
      </c>
      <c r="C177" s="1" t="s">
        <v>247</v>
      </c>
      <c r="D177" s="1" t="s">
        <v>44</v>
      </c>
      <c r="E177" s="1">
        <v>5</v>
      </c>
      <c r="F177" s="1">
        <v>5866.96</v>
      </c>
      <c r="G177" s="1">
        <v>5871.96</v>
      </c>
      <c r="H177" s="136">
        <v>44222</v>
      </c>
      <c r="I177" s="2" t="s">
        <v>262</v>
      </c>
    </row>
    <row r="178" spans="1:9" ht="27">
      <c r="A178" s="1" t="s">
        <v>227</v>
      </c>
      <c r="B178" s="1" t="s">
        <v>17</v>
      </c>
      <c r="C178" s="1" t="s">
        <v>247</v>
      </c>
      <c r="D178" s="1" t="s">
        <v>44</v>
      </c>
      <c r="E178" s="1">
        <v>5</v>
      </c>
      <c r="F178" s="1">
        <v>5871.96</v>
      </c>
      <c r="G178" s="1">
        <v>5876.96</v>
      </c>
      <c r="H178" s="136">
        <v>44222</v>
      </c>
      <c r="I178" s="2" t="s">
        <v>262</v>
      </c>
    </row>
    <row r="179" spans="1:9">
      <c r="A179" s="1" t="s">
        <v>227</v>
      </c>
      <c r="B179" s="1" t="s">
        <v>17</v>
      </c>
      <c r="C179" s="1" t="s">
        <v>229</v>
      </c>
      <c r="D179" s="1" t="s">
        <v>55</v>
      </c>
      <c r="E179" s="1">
        <v>22.6</v>
      </c>
      <c r="F179" s="1">
        <v>5876.96</v>
      </c>
      <c r="G179" s="1">
        <v>5899.56</v>
      </c>
      <c r="H179" s="136">
        <v>44223</v>
      </c>
    </row>
    <row r="180" spans="1:9">
      <c r="A180" s="1" t="s">
        <v>227</v>
      </c>
      <c r="B180" s="1" t="s">
        <v>17</v>
      </c>
      <c r="C180" s="1" t="s">
        <v>229</v>
      </c>
      <c r="D180" s="1" t="s">
        <v>57</v>
      </c>
      <c r="E180" s="1">
        <v>12.62</v>
      </c>
      <c r="F180" s="1">
        <v>5899.56</v>
      </c>
      <c r="G180" s="1">
        <v>5912.18</v>
      </c>
      <c r="H180" s="136">
        <v>44223</v>
      </c>
    </row>
    <row r="181" spans="1:9">
      <c r="A181" s="1" t="s">
        <v>230</v>
      </c>
      <c r="B181" s="1" t="s">
        <v>17</v>
      </c>
      <c r="C181" s="1" t="s">
        <v>229</v>
      </c>
      <c r="D181" s="1" t="s">
        <v>99</v>
      </c>
      <c r="E181" s="1">
        <v>-6.36</v>
      </c>
      <c r="F181" s="1">
        <v>5912.18</v>
      </c>
      <c r="G181" s="1">
        <v>5905.82</v>
      </c>
      <c r="H181" s="136">
        <v>44223</v>
      </c>
      <c r="I181" s="1" t="s">
        <v>228</v>
      </c>
    </row>
    <row r="182" spans="1:9">
      <c r="A182" s="1" t="s">
        <v>230</v>
      </c>
      <c r="B182" s="1" t="s">
        <v>17</v>
      </c>
      <c r="C182" s="1" t="s">
        <v>229</v>
      </c>
      <c r="D182" s="1" t="s">
        <v>101</v>
      </c>
      <c r="E182" s="1">
        <v>-8.8000000000000007</v>
      </c>
      <c r="F182" s="1">
        <v>5905.82</v>
      </c>
      <c r="G182" s="1">
        <v>5897.02</v>
      </c>
      <c r="H182" s="136">
        <v>44223</v>
      </c>
    </row>
    <row r="183" spans="1:9">
      <c r="A183" s="1" t="s">
        <v>227</v>
      </c>
      <c r="B183" s="1" t="s">
        <v>17</v>
      </c>
      <c r="C183" s="1" t="s">
        <v>229</v>
      </c>
      <c r="D183" s="1" t="s">
        <v>55</v>
      </c>
      <c r="E183" s="1">
        <v>10.6</v>
      </c>
      <c r="F183" s="1">
        <v>5897.02</v>
      </c>
      <c r="G183" s="1">
        <v>5907.62</v>
      </c>
      <c r="H183" s="136">
        <v>44224</v>
      </c>
    </row>
    <row r="184" spans="1:9">
      <c r="A184" s="1" t="s">
        <v>227</v>
      </c>
      <c r="B184" s="1" t="s">
        <v>17</v>
      </c>
      <c r="C184" s="1" t="s">
        <v>229</v>
      </c>
      <c r="D184" s="1" t="s">
        <v>57</v>
      </c>
      <c r="E184" s="1">
        <v>0.8</v>
      </c>
      <c r="F184" s="1">
        <v>5907.62</v>
      </c>
      <c r="G184" s="1">
        <v>5908.42</v>
      </c>
      <c r="H184" s="136">
        <v>44224</v>
      </c>
    </row>
    <row r="185" spans="1:9">
      <c r="A185" s="1" t="s">
        <v>230</v>
      </c>
      <c r="B185" s="1" t="s">
        <v>17</v>
      </c>
      <c r="C185" s="1" t="s">
        <v>229</v>
      </c>
      <c r="D185" s="1" t="s">
        <v>101</v>
      </c>
      <c r="E185" s="1">
        <v>-4.8</v>
      </c>
      <c r="F185" s="1">
        <v>5908.42</v>
      </c>
      <c r="G185" s="1">
        <v>5903.62</v>
      </c>
      <c r="H185" s="136">
        <v>44224</v>
      </c>
    </row>
    <row r="186" spans="1:9">
      <c r="A186" s="1" t="s">
        <v>230</v>
      </c>
      <c r="B186" s="1" t="s">
        <v>17</v>
      </c>
      <c r="C186" s="1" t="s">
        <v>231</v>
      </c>
      <c r="D186" s="1" t="s">
        <v>98</v>
      </c>
      <c r="E186" s="1">
        <v>-5</v>
      </c>
      <c r="F186" s="1">
        <v>5903.62</v>
      </c>
      <c r="G186" s="1">
        <v>5898.62</v>
      </c>
      <c r="H186" s="136">
        <v>44224</v>
      </c>
      <c r="I186" s="1" t="s">
        <v>263</v>
      </c>
    </row>
    <row r="187" spans="1:9">
      <c r="A187" s="1" t="s">
        <v>227</v>
      </c>
      <c r="B187" s="1" t="s">
        <v>17</v>
      </c>
      <c r="C187" s="1" t="s">
        <v>229</v>
      </c>
      <c r="D187" s="1" t="s">
        <v>55</v>
      </c>
      <c r="E187" s="1">
        <v>4.5</v>
      </c>
      <c r="F187" s="1">
        <v>5898.62</v>
      </c>
      <c r="G187" s="1">
        <v>5903.12</v>
      </c>
      <c r="H187" s="136">
        <v>44225</v>
      </c>
    </row>
    <row r="188" spans="1:9">
      <c r="A188" s="1" t="s">
        <v>227</v>
      </c>
      <c r="B188" s="1" t="s">
        <v>17</v>
      </c>
      <c r="C188" s="1" t="s">
        <v>229</v>
      </c>
      <c r="D188" s="1" t="s">
        <v>57</v>
      </c>
      <c r="E188" s="1">
        <v>2.2999999999999998</v>
      </c>
      <c r="F188" s="1">
        <v>5903.12</v>
      </c>
      <c r="G188" s="1">
        <v>5905.42</v>
      </c>
      <c r="H188" s="136">
        <v>44225</v>
      </c>
    </row>
    <row r="189" spans="1:9">
      <c r="A189" s="1" t="s">
        <v>230</v>
      </c>
      <c r="B189" s="1" t="s">
        <v>17</v>
      </c>
      <c r="C189" s="1" t="s">
        <v>229</v>
      </c>
      <c r="D189" s="1" t="s">
        <v>101</v>
      </c>
      <c r="E189" s="1">
        <v>-1.5</v>
      </c>
      <c r="F189" s="1">
        <v>5905.42</v>
      </c>
      <c r="G189" s="1">
        <v>5903.92</v>
      </c>
      <c r="H189" s="136">
        <v>44225</v>
      </c>
    </row>
    <row r="190" spans="1:9">
      <c r="A190" s="1" t="s">
        <v>227</v>
      </c>
      <c r="B190" s="1" t="s">
        <v>17</v>
      </c>
      <c r="C190" s="1" t="s">
        <v>229</v>
      </c>
      <c r="D190" s="1" t="s">
        <v>55</v>
      </c>
      <c r="E190" s="1">
        <v>19.899999999999999</v>
      </c>
      <c r="F190" s="1">
        <v>5903.92</v>
      </c>
      <c r="G190" s="1">
        <v>5923.82</v>
      </c>
      <c r="H190" s="136">
        <v>44226</v>
      </c>
    </row>
    <row r="191" spans="1:9">
      <c r="A191" s="1" t="s">
        <v>227</v>
      </c>
      <c r="B191" s="1" t="s">
        <v>17</v>
      </c>
      <c r="C191" s="1" t="s">
        <v>229</v>
      </c>
      <c r="D191" s="1" t="s">
        <v>57</v>
      </c>
      <c r="E191" s="1">
        <v>3.8</v>
      </c>
      <c r="F191" s="1">
        <v>5923.82</v>
      </c>
      <c r="G191" s="1">
        <v>5927.62</v>
      </c>
      <c r="H191" s="136">
        <v>44226</v>
      </c>
    </row>
    <row r="192" spans="1:9">
      <c r="A192" s="1" t="s">
        <v>230</v>
      </c>
      <c r="B192" s="1" t="s">
        <v>17</v>
      </c>
      <c r="C192" s="1" t="s">
        <v>229</v>
      </c>
      <c r="D192" s="1" t="s">
        <v>101</v>
      </c>
      <c r="E192" s="1">
        <v>-7.7</v>
      </c>
      <c r="F192" s="1">
        <v>5927.62</v>
      </c>
      <c r="G192" s="1">
        <v>5919.92</v>
      </c>
      <c r="H192" s="136">
        <v>44226</v>
      </c>
    </row>
    <row r="193" spans="1:9">
      <c r="A193" s="1" t="s">
        <v>230</v>
      </c>
      <c r="B193" s="1" t="s">
        <v>17</v>
      </c>
      <c r="C193" s="1" t="s">
        <v>264</v>
      </c>
      <c r="D193" s="1" t="s">
        <v>103</v>
      </c>
      <c r="E193" s="1">
        <v>-20</v>
      </c>
      <c r="F193" s="1">
        <v>5919.92</v>
      </c>
      <c r="G193" s="1">
        <v>5899.92</v>
      </c>
      <c r="H193" s="136">
        <v>44226</v>
      </c>
      <c r="I193" s="1" t="s">
        <v>265</v>
      </c>
    </row>
    <row r="194" spans="1:9">
      <c r="A194" s="1" t="s">
        <v>227</v>
      </c>
      <c r="B194" s="1" t="s">
        <v>17</v>
      </c>
      <c r="C194" s="1" t="s">
        <v>229</v>
      </c>
      <c r="D194" s="1" t="s">
        <v>55</v>
      </c>
      <c r="E194" s="1">
        <v>14.68</v>
      </c>
      <c r="F194" s="1">
        <v>5899.92</v>
      </c>
      <c r="G194" s="1">
        <v>5914.6</v>
      </c>
      <c r="H194" s="136">
        <v>44227</v>
      </c>
    </row>
    <row r="195" spans="1:9">
      <c r="A195" s="1" t="s">
        <v>227</v>
      </c>
      <c r="B195" s="1" t="s">
        <v>17</v>
      </c>
      <c r="C195" s="1" t="s">
        <v>229</v>
      </c>
      <c r="D195" s="1" t="s">
        <v>57</v>
      </c>
      <c r="E195" s="1">
        <v>0.8</v>
      </c>
      <c r="F195" s="1">
        <v>5914.6</v>
      </c>
      <c r="G195" s="1">
        <v>5915.4</v>
      </c>
      <c r="H195" s="136">
        <v>44227</v>
      </c>
    </row>
    <row r="196" spans="1:9">
      <c r="A196" s="1" t="s">
        <v>230</v>
      </c>
      <c r="B196" s="1" t="s">
        <v>17</v>
      </c>
      <c r="C196" s="1" t="s">
        <v>229</v>
      </c>
      <c r="D196" s="1" t="s">
        <v>101</v>
      </c>
      <c r="E196" s="1">
        <v>-6.02</v>
      </c>
      <c r="F196" s="1">
        <v>5915.4</v>
      </c>
      <c r="G196" s="1">
        <v>5909.38</v>
      </c>
      <c r="H196" s="136">
        <v>44227</v>
      </c>
    </row>
  </sheetData>
  <phoneticPr fontId="2" type="noConversion"/>
  <pageMargins left="0.7" right="0.7" top="0.75" bottom="0.75" header="0.3" footer="0.3"/>
  <pageSetup paperSize="9" scale="9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N18" sqref="N18"/>
    </sheetView>
  </sheetViews>
  <sheetFormatPr defaultRowHeight="13.5"/>
  <cols>
    <col min="2" max="2" width="39.25" bestFit="1" customWidth="1"/>
    <col min="3" max="3" width="11.25" bestFit="1" customWidth="1"/>
    <col min="4" max="4" width="13.625" bestFit="1" customWidth="1"/>
  </cols>
  <sheetData>
    <row r="1" spans="1:4" s="1" customFormat="1" ht="27" customHeight="1">
      <c r="A1" s="161" t="s">
        <v>209</v>
      </c>
      <c r="B1" s="162"/>
      <c r="C1" s="162"/>
      <c r="D1" s="162"/>
    </row>
    <row r="2" spans="1:4" s="1" customFormat="1" ht="27" customHeight="1">
      <c r="A2" s="123" t="s">
        <v>199</v>
      </c>
      <c r="B2" s="124" t="s">
        <v>200</v>
      </c>
      <c r="C2" s="125" t="s">
        <v>201</v>
      </c>
      <c r="D2" s="126" t="s">
        <v>202</v>
      </c>
    </row>
    <row r="3" spans="1:4" s="1" customFormat="1" ht="27" customHeight="1">
      <c r="A3" s="127">
        <v>44197</v>
      </c>
      <c r="B3" s="127" t="s">
        <v>210</v>
      </c>
      <c r="C3" s="128"/>
      <c r="D3" s="128"/>
    </row>
    <row r="4" spans="1:4" s="1" customFormat="1" ht="27" customHeight="1">
      <c r="A4" s="129"/>
      <c r="B4" s="130" t="s">
        <v>211</v>
      </c>
      <c r="C4" s="131">
        <v>10274.75</v>
      </c>
      <c r="D4" s="132"/>
    </row>
    <row r="5" spans="1:4" s="1" customFormat="1" ht="27" customHeight="1">
      <c r="A5" s="129"/>
      <c r="B5" s="130" t="s">
        <v>212</v>
      </c>
      <c r="C5" s="131">
        <v>3571</v>
      </c>
      <c r="D5" s="132"/>
    </row>
    <row r="6" spans="1:4" s="1" customFormat="1" ht="27" customHeight="1">
      <c r="A6" s="129"/>
      <c r="B6" s="130" t="s">
        <v>213</v>
      </c>
      <c r="C6" s="131">
        <v>13784.64</v>
      </c>
      <c r="D6" s="132"/>
    </row>
    <row r="7" spans="1:4" s="1" customFormat="1" ht="27" customHeight="1">
      <c r="A7" s="129"/>
      <c r="B7" s="130" t="s">
        <v>214</v>
      </c>
      <c r="C7" s="131">
        <v>14179</v>
      </c>
      <c r="D7" s="132"/>
    </row>
    <row r="8" spans="1:4" s="1" customFormat="1" ht="27" customHeight="1">
      <c r="A8" s="129"/>
      <c r="B8" s="130" t="s">
        <v>215</v>
      </c>
      <c r="C8" s="131">
        <v>13144</v>
      </c>
      <c r="D8" s="132"/>
    </row>
    <row r="9" spans="1:4" s="1" customFormat="1" ht="27" customHeight="1">
      <c r="A9" s="129"/>
      <c r="B9" s="130" t="s">
        <v>216</v>
      </c>
      <c r="C9" s="131">
        <v>18870.400000000001</v>
      </c>
      <c r="D9" s="132"/>
    </row>
    <row r="10" spans="1:4" s="1" customFormat="1" ht="27" customHeight="1">
      <c r="A10" s="129"/>
      <c r="B10" s="134" t="s">
        <v>217</v>
      </c>
      <c r="C10" s="131">
        <v>13797</v>
      </c>
      <c r="D10" s="132"/>
    </row>
    <row r="11" spans="1:4" s="1" customFormat="1" ht="27" customHeight="1">
      <c r="A11" s="129"/>
      <c r="B11" s="134" t="s">
        <v>218</v>
      </c>
      <c r="C11" s="131">
        <v>9780</v>
      </c>
      <c r="D11" s="132"/>
    </row>
    <row r="12" spans="1:4" s="1" customFormat="1" ht="27" customHeight="1">
      <c r="A12" s="129"/>
      <c r="B12" s="134" t="s">
        <v>122</v>
      </c>
      <c r="C12" s="131"/>
      <c r="D12" s="132">
        <v>100</v>
      </c>
    </row>
    <row r="13" spans="1:4" s="1" customFormat="1" ht="27" customHeight="1">
      <c r="A13" s="129"/>
      <c r="B13" s="134" t="s">
        <v>219</v>
      </c>
      <c r="C13" s="131">
        <v>74.2</v>
      </c>
      <c r="D13" s="132"/>
    </row>
    <row r="14" spans="1:4" s="1" customFormat="1" ht="27" customHeight="1">
      <c r="A14" s="163" t="s">
        <v>208</v>
      </c>
      <c r="B14" s="164"/>
      <c r="C14" s="131">
        <f>SUM(C4:C13)</f>
        <v>97474.99</v>
      </c>
      <c r="D14" s="132">
        <f>SUM(D4:D13)</f>
        <v>100</v>
      </c>
    </row>
  </sheetData>
  <mergeCells count="2">
    <mergeCell ref="A1:D1"/>
    <mergeCell ref="A14:B14"/>
  </mergeCells>
  <phoneticPr fontId="2" type="noConversion"/>
  <conditionalFormatting sqref="A2:D2 A4:D8 A3:C3 C9:C14 D9">
    <cfRule type="expression" dxfId="4" priority="9" stopIfTrue="1">
      <formula>MOD(ROW(),2)=0</formula>
    </cfRule>
  </conditionalFormatting>
  <conditionalFormatting sqref="D3">
    <cfRule type="expression" dxfId="3" priority="5" stopIfTrue="1">
      <formula>MOD(ROW(),2)=0</formula>
    </cfRule>
  </conditionalFormatting>
  <conditionalFormatting sqref="B11">
    <cfRule type="expression" dxfId="2" priority="1" stopIfTrue="1">
      <formula>MOD(ROW(),2)=0</formula>
    </cfRule>
  </conditionalFormatting>
  <conditionalFormatting sqref="D10:D14">
    <cfRule type="expression" dxfId="1" priority="2" stopIfTrue="1">
      <formula>MOD(ROW(),2)=0</formula>
    </cfRule>
  </conditionalFormatting>
  <conditionalFormatting sqref="A9:B9 B10 B12:B13 A10:A14">
    <cfRule type="expression" dxfId="0" priority="8" stopIfTrue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28"/>
  <sheetViews>
    <sheetView view="pageBreakPreview" zoomScale="60" workbookViewId="0">
      <selection activeCell="Q18" sqref="Q18"/>
    </sheetView>
  </sheetViews>
  <sheetFormatPr defaultRowHeight="13.5"/>
  <cols>
    <col min="1" max="1" width="9" style="1"/>
    <col min="2" max="2" width="13" style="1" bestFit="1" customWidth="1"/>
    <col min="3" max="3" width="11" style="1" bestFit="1" customWidth="1"/>
    <col min="4" max="4" width="13" style="1" bestFit="1" customWidth="1"/>
    <col min="5" max="6" width="10.5" style="1" bestFit="1" customWidth="1"/>
    <col min="7" max="7" width="9" style="1"/>
    <col min="8" max="8" width="10.5" style="1" bestFit="1" customWidth="1"/>
    <col min="9" max="9" width="65.875" style="1" bestFit="1" customWidth="1"/>
    <col min="10" max="16384" width="9" style="1"/>
  </cols>
  <sheetData>
    <row r="1" spans="1:9" ht="56.25">
      <c r="A1" s="135" t="s">
        <v>220</v>
      </c>
      <c r="B1" s="135" t="s">
        <v>42</v>
      </c>
      <c r="C1" s="135" t="s">
        <v>221</v>
      </c>
      <c r="D1" s="135" t="s">
        <v>222</v>
      </c>
      <c r="E1" s="135" t="s">
        <v>223</v>
      </c>
      <c r="F1" s="135" t="s">
        <v>224</v>
      </c>
      <c r="G1" s="135" t="s">
        <v>225</v>
      </c>
      <c r="H1" s="135" t="s">
        <v>226</v>
      </c>
      <c r="I1" s="135" t="s">
        <v>88</v>
      </c>
    </row>
    <row r="2" spans="1:9">
      <c r="A2" s="1" t="s">
        <v>230</v>
      </c>
      <c r="B2" s="1" t="s">
        <v>22</v>
      </c>
      <c r="C2" s="1" t="s">
        <v>266</v>
      </c>
      <c r="D2" s="1" t="s">
        <v>266</v>
      </c>
      <c r="E2" s="1">
        <v>-32952.5</v>
      </c>
      <c r="F2" s="1">
        <v>63003.02</v>
      </c>
      <c r="G2" s="1">
        <v>30050.52</v>
      </c>
      <c r="H2" s="136">
        <v>44200</v>
      </c>
      <c r="I2" s="1" t="s">
        <v>267</v>
      </c>
    </row>
    <row r="3" spans="1:9">
      <c r="A3" s="1" t="s">
        <v>227</v>
      </c>
      <c r="B3" s="1" t="s">
        <v>22</v>
      </c>
      <c r="C3" s="1" t="s">
        <v>268</v>
      </c>
      <c r="D3" s="1" t="s">
        <v>50</v>
      </c>
      <c r="E3" s="1">
        <v>3571</v>
      </c>
      <c r="F3" s="1">
        <v>30050.52</v>
      </c>
      <c r="G3" s="1">
        <v>33621.519999999997</v>
      </c>
      <c r="H3" s="136">
        <v>44202</v>
      </c>
      <c r="I3" s="1" t="s">
        <v>269</v>
      </c>
    </row>
    <row r="4" spans="1:9">
      <c r="A4" s="1" t="s">
        <v>230</v>
      </c>
      <c r="B4" s="1" t="s">
        <v>22</v>
      </c>
      <c r="C4" s="1" t="s">
        <v>254</v>
      </c>
      <c r="D4" s="1" t="s">
        <v>122</v>
      </c>
      <c r="E4" s="1">
        <v>-50</v>
      </c>
      <c r="F4" s="1">
        <v>33621.519999999997</v>
      </c>
      <c r="G4" s="1">
        <v>33571.519999999997</v>
      </c>
      <c r="H4" s="136">
        <v>44203</v>
      </c>
      <c r="I4" s="1" t="s">
        <v>270</v>
      </c>
    </row>
    <row r="5" spans="1:9">
      <c r="A5" s="1" t="s">
        <v>230</v>
      </c>
      <c r="B5" s="1" t="s">
        <v>22</v>
      </c>
      <c r="C5" s="1" t="s">
        <v>254</v>
      </c>
      <c r="D5" s="1" t="s">
        <v>122</v>
      </c>
      <c r="E5" s="1">
        <v>-50</v>
      </c>
      <c r="F5" s="1">
        <v>33571.519999999997</v>
      </c>
      <c r="G5" s="1">
        <v>33521.519999999997</v>
      </c>
      <c r="H5" s="136">
        <v>44203</v>
      </c>
      <c r="I5" s="1" t="s">
        <v>270</v>
      </c>
    </row>
    <row r="6" spans="1:9">
      <c r="A6" s="1" t="s">
        <v>227</v>
      </c>
      <c r="B6" s="1" t="s">
        <v>22</v>
      </c>
      <c r="C6" s="1" t="s">
        <v>229</v>
      </c>
      <c r="D6" s="1" t="s">
        <v>59</v>
      </c>
      <c r="E6" s="1">
        <v>4.8</v>
      </c>
      <c r="F6" s="1">
        <v>33521.519999999997</v>
      </c>
      <c r="G6" s="1">
        <v>33526.32</v>
      </c>
      <c r="H6" s="136">
        <v>44206</v>
      </c>
    </row>
    <row r="7" spans="1:9">
      <c r="A7" s="1" t="s">
        <v>227</v>
      </c>
      <c r="B7" s="1" t="s">
        <v>22</v>
      </c>
      <c r="C7" s="1" t="s">
        <v>229</v>
      </c>
      <c r="D7" s="1" t="s">
        <v>59</v>
      </c>
      <c r="E7" s="1">
        <v>1.2</v>
      </c>
      <c r="F7" s="1">
        <v>33526.32</v>
      </c>
      <c r="G7" s="1">
        <v>33527.519999999997</v>
      </c>
      <c r="H7" s="136">
        <v>44207</v>
      </c>
    </row>
    <row r="8" spans="1:9">
      <c r="A8" s="1" t="s">
        <v>227</v>
      </c>
      <c r="B8" s="1" t="s">
        <v>22</v>
      </c>
      <c r="C8" s="1" t="s">
        <v>229</v>
      </c>
      <c r="D8" s="1" t="s">
        <v>59</v>
      </c>
      <c r="E8" s="1">
        <v>2.4</v>
      </c>
      <c r="F8" s="1">
        <v>33527.519999999997</v>
      </c>
      <c r="G8" s="1">
        <v>33529.919999999998</v>
      </c>
      <c r="H8" s="136">
        <v>44209</v>
      </c>
    </row>
    <row r="9" spans="1:9">
      <c r="A9" s="1" t="s">
        <v>227</v>
      </c>
      <c r="B9" s="1" t="s">
        <v>22</v>
      </c>
      <c r="C9" s="1" t="s">
        <v>229</v>
      </c>
      <c r="D9" s="1" t="s">
        <v>59</v>
      </c>
      <c r="E9" s="1">
        <v>3.7</v>
      </c>
      <c r="F9" s="1">
        <v>33529.919999999998</v>
      </c>
      <c r="G9" s="1">
        <v>33533.620000000003</v>
      </c>
      <c r="H9" s="136">
        <v>44212</v>
      </c>
    </row>
    <row r="10" spans="1:9">
      <c r="A10" s="1" t="s">
        <v>227</v>
      </c>
      <c r="B10" s="1" t="s">
        <v>22</v>
      </c>
      <c r="C10" s="1" t="s">
        <v>229</v>
      </c>
      <c r="D10" s="1" t="s">
        <v>59</v>
      </c>
      <c r="E10" s="1">
        <v>8.1</v>
      </c>
      <c r="F10" s="1">
        <v>33533.620000000003</v>
      </c>
      <c r="G10" s="1">
        <v>33541.72</v>
      </c>
      <c r="H10" s="136">
        <v>44213</v>
      </c>
    </row>
    <row r="11" spans="1:9">
      <c r="A11" s="1" t="s">
        <v>227</v>
      </c>
      <c r="B11" s="1" t="s">
        <v>22</v>
      </c>
      <c r="C11" s="1" t="s">
        <v>229</v>
      </c>
      <c r="D11" s="1" t="s">
        <v>59</v>
      </c>
      <c r="E11" s="1">
        <v>4.8</v>
      </c>
      <c r="F11" s="1">
        <v>33541.72</v>
      </c>
      <c r="G11" s="1">
        <v>33546.519999999997</v>
      </c>
      <c r="H11" s="136">
        <v>44215</v>
      </c>
    </row>
    <row r="12" spans="1:9">
      <c r="A12" s="1" t="s">
        <v>227</v>
      </c>
      <c r="B12" s="1" t="s">
        <v>22</v>
      </c>
      <c r="C12" s="1" t="s">
        <v>229</v>
      </c>
      <c r="D12" s="1" t="s">
        <v>59</v>
      </c>
      <c r="E12" s="1">
        <v>6</v>
      </c>
      <c r="F12" s="1">
        <v>33546.519999999997</v>
      </c>
      <c r="G12" s="1">
        <v>33552.519999999997</v>
      </c>
      <c r="H12" s="136">
        <v>44216</v>
      </c>
    </row>
    <row r="13" spans="1:9">
      <c r="A13" s="1" t="s">
        <v>227</v>
      </c>
      <c r="B13" s="1" t="s">
        <v>22</v>
      </c>
      <c r="C13" s="1" t="s">
        <v>268</v>
      </c>
      <c r="D13" s="1" t="s">
        <v>50</v>
      </c>
      <c r="E13" s="1">
        <v>13784.64</v>
      </c>
      <c r="F13" s="1">
        <v>33552.519999999997</v>
      </c>
      <c r="G13" s="1">
        <v>47337.16</v>
      </c>
      <c r="H13" s="136">
        <v>44216</v>
      </c>
      <c r="I13" s="1" t="s">
        <v>271</v>
      </c>
    </row>
    <row r="14" spans="1:9">
      <c r="A14" s="1" t="s">
        <v>227</v>
      </c>
      <c r="B14" s="1" t="s">
        <v>22</v>
      </c>
      <c r="C14" s="1" t="s">
        <v>268</v>
      </c>
      <c r="D14" s="1" t="s">
        <v>50</v>
      </c>
      <c r="E14" s="1">
        <v>14179</v>
      </c>
      <c r="F14" s="1">
        <v>47337.16</v>
      </c>
      <c r="G14" s="1">
        <v>61516.160000000003</v>
      </c>
      <c r="H14" s="136">
        <v>44216</v>
      </c>
      <c r="I14" s="1" t="s">
        <v>272</v>
      </c>
    </row>
    <row r="15" spans="1:9">
      <c r="A15" s="1" t="s">
        <v>227</v>
      </c>
      <c r="B15" s="1" t="s">
        <v>22</v>
      </c>
      <c r="C15" s="1" t="s">
        <v>268</v>
      </c>
      <c r="D15" s="1" t="s">
        <v>50</v>
      </c>
      <c r="E15" s="1">
        <v>13144</v>
      </c>
      <c r="F15" s="1">
        <v>61516.160000000003</v>
      </c>
      <c r="G15" s="1">
        <v>74660.160000000003</v>
      </c>
      <c r="H15" s="136">
        <v>44216</v>
      </c>
      <c r="I15" s="1" t="s">
        <v>273</v>
      </c>
    </row>
    <row r="16" spans="1:9">
      <c r="A16" s="1" t="s">
        <v>227</v>
      </c>
      <c r="B16" s="1" t="s">
        <v>22</v>
      </c>
      <c r="C16" s="1" t="s">
        <v>268</v>
      </c>
      <c r="D16" s="1" t="s">
        <v>50</v>
      </c>
      <c r="E16" s="1">
        <v>10274.75</v>
      </c>
      <c r="F16" s="1">
        <v>74660.160000000003</v>
      </c>
      <c r="G16" s="1">
        <v>84934.91</v>
      </c>
      <c r="H16" s="136">
        <v>44216</v>
      </c>
      <c r="I16" s="1" t="s">
        <v>274</v>
      </c>
    </row>
    <row r="17" spans="1:9">
      <c r="A17" s="1" t="s">
        <v>227</v>
      </c>
      <c r="B17" s="1" t="s">
        <v>22</v>
      </c>
      <c r="C17" s="1" t="s">
        <v>275</v>
      </c>
      <c r="D17" s="1" t="s">
        <v>53</v>
      </c>
      <c r="E17" s="1">
        <v>18870.400000000001</v>
      </c>
      <c r="F17" s="1">
        <v>84934.91</v>
      </c>
      <c r="G17" s="1">
        <v>103805.31</v>
      </c>
      <c r="H17" s="136">
        <v>44216</v>
      </c>
      <c r="I17" s="1" t="s">
        <v>276</v>
      </c>
    </row>
    <row r="18" spans="1:9">
      <c r="A18" s="1" t="s">
        <v>227</v>
      </c>
      <c r="B18" s="1" t="s">
        <v>22</v>
      </c>
      <c r="C18" s="1" t="s">
        <v>229</v>
      </c>
      <c r="D18" s="1" t="s">
        <v>59</v>
      </c>
      <c r="E18" s="1">
        <v>4.5</v>
      </c>
      <c r="F18" s="1">
        <v>103805.31</v>
      </c>
      <c r="G18" s="1">
        <v>103809.81</v>
      </c>
      <c r="H18" s="136">
        <v>44218</v>
      </c>
    </row>
    <row r="19" spans="1:9">
      <c r="A19" s="1" t="s">
        <v>230</v>
      </c>
      <c r="B19" s="1" t="s">
        <v>22</v>
      </c>
      <c r="C19" s="1" t="s">
        <v>266</v>
      </c>
      <c r="D19" s="1" t="s">
        <v>266</v>
      </c>
      <c r="E19" s="1">
        <v>-71385.990000000005</v>
      </c>
      <c r="F19" s="1">
        <v>103809.81</v>
      </c>
      <c r="G19" s="1">
        <v>32423.82</v>
      </c>
      <c r="H19" s="136">
        <v>44218</v>
      </c>
      <c r="I19" s="1" t="s">
        <v>267</v>
      </c>
    </row>
    <row r="20" spans="1:9">
      <c r="A20" s="1" t="s">
        <v>227</v>
      </c>
      <c r="B20" s="1" t="s">
        <v>22</v>
      </c>
      <c r="C20" s="1" t="s">
        <v>229</v>
      </c>
      <c r="D20" s="1" t="s">
        <v>59</v>
      </c>
      <c r="E20" s="1">
        <v>13.5</v>
      </c>
      <c r="F20" s="1">
        <v>32423.82</v>
      </c>
      <c r="G20" s="1">
        <v>32437.32</v>
      </c>
      <c r="H20" s="136">
        <v>44219</v>
      </c>
    </row>
    <row r="21" spans="1:9">
      <c r="A21" s="1" t="s">
        <v>227</v>
      </c>
      <c r="B21" s="1" t="s">
        <v>22</v>
      </c>
      <c r="C21" s="1" t="s">
        <v>229</v>
      </c>
      <c r="D21" s="1" t="s">
        <v>59</v>
      </c>
      <c r="E21" s="1">
        <v>3.6</v>
      </c>
      <c r="F21" s="1">
        <v>32437.32</v>
      </c>
      <c r="G21" s="1">
        <v>32440.92</v>
      </c>
      <c r="H21" s="136">
        <v>44220</v>
      </c>
    </row>
    <row r="22" spans="1:9">
      <c r="A22" s="1" t="s">
        <v>227</v>
      </c>
      <c r="B22" s="1" t="s">
        <v>22</v>
      </c>
      <c r="C22" s="1" t="s">
        <v>275</v>
      </c>
      <c r="D22" s="1" t="s">
        <v>50</v>
      </c>
      <c r="E22" s="1">
        <v>13797</v>
      </c>
      <c r="F22" s="1">
        <v>32440.92</v>
      </c>
      <c r="G22" s="1">
        <v>46237.919999999998</v>
      </c>
      <c r="H22" s="136">
        <v>44221</v>
      </c>
      <c r="I22" s="1" t="s">
        <v>277</v>
      </c>
    </row>
    <row r="23" spans="1:9">
      <c r="A23" s="1" t="s">
        <v>227</v>
      </c>
      <c r="B23" s="1" t="s">
        <v>22</v>
      </c>
      <c r="C23" s="1" t="s">
        <v>229</v>
      </c>
      <c r="D23" s="1" t="s">
        <v>59</v>
      </c>
      <c r="E23" s="1">
        <v>4.5</v>
      </c>
      <c r="F23" s="1">
        <v>46237.919999999998</v>
      </c>
      <c r="G23" s="1">
        <v>46242.42</v>
      </c>
      <c r="H23" s="136">
        <v>44222</v>
      </c>
    </row>
    <row r="24" spans="1:9">
      <c r="A24" s="1" t="s">
        <v>227</v>
      </c>
      <c r="B24" s="1" t="s">
        <v>22</v>
      </c>
      <c r="C24" s="1" t="s">
        <v>229</v>
      </c>
      <c r="D24" s="1" t="s">
        <v>59</v>
      </c>
      <c r="E24" s="1">
        <v>9</v>
      </c>
      <c r="F24" s="1">
        <v>46242.42</v>
      </c>
      <c r="G24" s="1">
        <v>46251.42</v>
      </c>
      <c r="H24" s="136">
        <v>44223</v>
      </c>
    </row>
    <row r="25" spans="1:9">
      <c r="A25" s="1" t="s">
        <v>227</v>
      </c>
      <c r="B25" s="1" t="s">
        <v>22</v>
      </c>
      <c r="C25" s="1" t="s">
        <v>229</v>
      </c>
      <c r="D25" s="1" t="s">
        <v>59</v>
      </c>
      <c r="E25" s="1">
        <v>3.3</v>
      </c>
      <c r="F25" s="1">
        <v>46251.42</v>
      </c>
      <c r="G25" s="1">
        <v>46254.720000000001</v>
      </c>
      <c r="H25" s="136">
        <v>44224</v>
      </c>
    </row>
    <row r="26" spans="1:9">
      <c r="A26" s="1" t="s">
        <v>227</v>
      </c>
      <c r="B26" s="1" t="s">
        <v>22</v>
      </c>
      <c r="C26" s="1" t="s">
        <v>275</v>
      </c>
      <c r="D26" s="1" t="s">
        <v>62</v>
      </c>
      <c r="E26" s="1">
        <v>9780</v>
      </c>
      <c r="F26" s="1">
        <v>46254.720000000001</v>
      </c>
      <c r="G26" s="1">
        <v>56034.720000000001</v>
      </c>
      <c r="H26" s="136">
        <v>44224</v>
      </c>
      <c r="I26" s="1" t="s">
        <v>278</v>
      </c>
    </row>
    <row r="27" spans="1:9">
      <c r="A27" s="1" t="s">
        <v>227</v>
      </c>
      <c r="B27" s="1" t="s">
        <v>22</v>
      </c>
      <c r="C27" s="1" t="s">
        <v>229</v>
      </c>
      <c r="D27" s="1" t="s">
        <v>59</v>
      </c>
      <c r="E27" s="1">
        <v>3.6</v>
      </c>
      <c r="F27" s="1">
        <v>56034.720000000001</v>
      </c>
      <c r="G27" s="1">
        <v>56038.32</v>
      </c>
      <c r="H27" s="136">
        <v>44226</v>
      </c>
    </row>
    <row r="28" spans="1:9">
      <c r="A28" s="1" t="s">
        <v>227</v>
      </c>
      <c r="B28" s="1" t="s">
        <v>22</v>
      </c>
      <c r="C28" s="1" t="s">
        <v>229</v>
      </c>
      <c r="D28" s="1" t="s">
        <v>59</v>
      </c>
      <c r="E28" s="1">
        <v>1.2</v>
      </c>
      <c r="F28" s="1">
        <v>56038.32</v>
      </c>
      <c r="G28" s="1">
        <v>56039.519999999997</v>
      </c>
      <c r="H28" s="136">
        <v>44227</v>
      </c>
    </row>
  </sheetData>
  <phoneticPr fontId="2" type="noConversion"/>
  <pageMargins left="0.7" right="0.7" top="0.75" bottom="0.75" header="0.3" footer="0.3"/>
  <pageSetup paperSize="9" scale="8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M32"/>
  <sheetViews>
    <sheetView workbookViewId="0">
      <selection activeCell="K16" sqref="K16"/>
    </sheetView>
  </sheetViews>
  <sheetFormatPr defaultColWidth="9" defaultRowHeight="13.5"/>
  <cols>
    <col min="1" max="1" width="11.75" style="19" customWidth="1"/>
    <col min="2" max="2" width="16.75" style="19" customWidth="1"/>
    <col min="3" max="3" width="15.875" style="21" customWidth="1"/>
    <col min="4" max="4" width="15.125" style="20" customWidth="1"/>
    <col min="5" max="5" width="14.875" style="20" customWidth="1"/>
    <col min="6" max="6" width="15.5" style="20" customWidth="1"/>
    <col min="7" max="7" width="14" style="20" customWidth="1"/>
    <col min="8" max="8" width="15.375" style="20" customWidth="1"/>
    <col min="9" max="9" width="14.25" style="21" customWidth="1"/>
    <col min="10" max="10" width="15" style="21" hidden="1" customWidth="1"/>
    <col min="11" max="11" width="13.75" style="19" customWidth="1"/>
    <col min="12" max="12" width="19.125" style="19" customWidth="1"/>
    <col min="13" max="13" width="11.625" style="19" bestFit="1" customWidth="1"/>
    <col min="14" max="16" width="9" style="19"/>
    <col min="17" max="17" width="19.25" style="19" bestFit="1" customWidth="1"/>
    <col min="18" max="18" width="17.25" style="19" bestFit="1" customWidth="1"/>
    <col min="19" max="16384" width="9" style="19"/>
  </cols>
  <sheetData>
    <row r="2" spans="1:12" s="15" customFormat="1" ht="27" customHeight="1">
      <c r="A2" s="10" t="s">
        <v>0</v>
      </c>
      <c r="B2" s="11" t="s">
        <v>11</v>
      </c>
      <c r="C2" s="12" t="s">
        <v>24</v>
      </c>
      <c r="D2" s="13" t="s">
        <v>25</v>
      </c>
      <c r="E2" s="13" t="s">
        <v>26</v>
      </c>
      <c r="F2" s="13" t="s">
        <v>27</v>
      </c>
      <c r="G2" s="13" t="s">
        <v>28</v>
      </c>
      <c r="H2" s="13" t="s">
        <v>29</v>
      </c>
      <c r="I2" s="12" t="s">
        <v>30</v>
      </c>
      <c r="J2" s="14" t="s">
        <v>15</v>
      </c>
      <c r="K2" s="12" t="s">
        <v>31</v>
      </c>
    </row>
    <row r="3" spans="1:12" s="15" customFormat="1" ht="27" customHeight="1">
      <c r="A3" s="10" t="s">
        <v>16</v>
      </c>
      <c r="B3" s="14">
        <v>28981.46</v>
      </c>
      <c r="C3" s="14">
        <v>2760</v>
      </c>
      <c r="D3" s="16">
        <v>7.5</v>
      </c>
      <c r="E3" s="16">
        <v>2123.52</v>
      </c>
      <c r="F3" s="16">
        <v>3437.3999999999996</v>
      </c>
      <c r="G3" s="16">
        <v>2326.8000000000002</v>
      </c>
      <c r="H3" s="17">
        <v>49.32</v>
      </c>
      <c r="I3" s="17">
        <v>255.85</v>
      </c>
      <c r="J3" s="14">
        <f>SUM(B3:I3)</f>
        <v>39941.85</v>
      </c>
      <c r="K3" s="14">
        <f>SUM(C3:I3)</f>
        <v>10960.390000000001</v>
      </c>
    </row>
    <row r="4" spans="1:12" s="15" customFormat="1" ht="27" customHeight="1">
      <c r="A4" s="10" t="s">
        <v>8</v>
      </c>
      <c r="B4" s="14">
        <v>100237.55</v>
      </c>
      <c r="C4" s="14">
        <v>3980</v>
      </c>
      <c r="D4" s="16">
        <v>8.4</v>
      </c>
      <c r="E4" s="16">
        <v>57.12</v>
      </c>
      <c r="F4" s="16">
        <v>62.999999999999993</v>
      </c>
      <c r="G4" s="16">
        <v>58.32</v>
      </c>
      <c r="H4" s="17">
        <v>79.679999999999993</v>
      </c>
      <c r="I4" s="17">
        <v>514.25</v>
      </c>
      <c r="J4" s="14">
        <f t="shared" ref="J4:J7" si="0">SUM(B4:I4)</f>
        <v>104998.31999999999</v>
      </c>
      <c r="K4" s="14">
        <f t="shared" ref="K4:K6" si="1">SUM(C4:I4)</f>
        <v>4760.7699999999995</v>
      </c>
    </row>
    <row r="5" spans="1:12" s="15" customFormat="1" ht="27" customHeight="1">
      <c r="A5" s="10" t="s">
        <v>19</v>
      </c>
      <c r="B5" s="14">
        <v>196365.29</v>
      </c>
      <c r="C5" s="14">
        <v>2940</v>
      </c>
      <c r="D5" s="16">
        <v>204.3</v>
      </c>
      <c r="E5" s="16">
        <v>5.879999999999999</v>
      </c>
      <c r="F5" s="16">
        <v>29.400000000000002</v>
      </c>
      <c r="G5" s="16">
        <v>362.03999999999996</v>
      </c>
      <c r="H5" s="16">
        <v>5006.6400000000003</v>
      </c>
      <c r="I5" s="14">
        <v>28057.65</v>
      </c>
      <c r="J5" s="14">
        <f t="shared" si="0"/>
        <v>232971.2</v>
      </c>
      <c r="K5" s="14">
        <f t="shared" si="1"/>
        <v>36605.910000000003</v>
      </c>
      <c r="L5" s="18"/>
    </row>
    <row r="6" spans="1:12" s="15" customFormat="1" ht="27" customHeight="1">
      <c r="A6" s="10" t="s">
        <v>21</v>
      </c>
      <c r="B6" s="10"/>
      <c r="C6" s="14"/>
      <c r="D6" s="16"/>
      <c r="E6" s="16">
        <v>179.28</v>
      </c>
      <c r="F6" s="16">
        <v>9.24</v>
      </c>
      <c r="G6" s="16"/>
      <c r="H6" s="16"/>
      <c r="I6" s="14"/>
      <c r="J6" s="14">
        <f t="shared" si="0"/>
        <v>188.52</v>
      </c>
      <c r="K6" s="14">
        <f t="shared" si="1"/>
        <v>188.52</v>
      </c>
    </row>
    <row r="7" spans="1:12" s="15" customFormat="1" ht="27" customHeight="1">
      <c r="A7" s="10" t="s">
        <v>15</v>
      </c>
      <c r="B7" s="14">
        <f>SUM(B3:B6)</f>
        <v>325584.30000000005</v>
      </c>
      <c r="C7" s="14">
        <f>SUM(C3:C6)</f>
        <v>9680</v>
      </c>
      <c r="D7" s="16">
        <f>SUM(D3:D6)</f>
        <v>220.20000000000002</v>
      </c>
      <c r="E7" s="16">
        <f t="shared" ref="E7:H7" si="2">SUM(E3:E6)</f>
        <v>2365.8000000000002</v>
      </c>
      <c r="F7" s="16">
        <f t="shared" si="2"/>
        <v>3539.0399999999995</v>
      </c>
      <c r="G7" s="16">
        <f t="shared" si="2"/>
        <v>2747.1600000000003</v>
      </c>
      <c r="H7" s="16">
        <f t="shared" si="2"/>
        <v>5135.6400000000003</v>
      </c>
      <c r="I7" s="14">
        <f>SUM(I3:I6)</f>
        <v>28827.75</v>
      </c>
      <c r="J7" s="14">
        <f t="shared" si="0"/>
        <v>378099.89</v>
      </c>
      <c r="K7" s="14"/>
    </row>
    <row r="11" spans="1:12">
      <c r="B11" s="15"/>
      <c r="C11" s="165" t="s">
        <v>32</v>
      </c>
      <c r="D11" s="166"/>
    </row>
    <row r="12" spans="1:12">
      <c r="B12" s="15"/>
      <c r="C12" s="10" t="s">
        <v>0</v>
      </c>
      <c r="D12" s="10" t="s">
        <v>33</v>
      </c>
      <c r="F12" s="20">
        <v>384.77</v>
      </c>
      <c r="G12" s="20" t="s">
        <v>34</v>
      </c>
      <c r="H12" s="20" t="s">
        <v>17</v>
      </c>
    </row>
    <row r="13" spans="1:12">
      <c r="B13" s="15"/>
      <c r="C13" s="10" t="s">
        <v>20</v>
      </c>
      <c r="D13" s="10">
        <v>3980</v>
      </c>
      <c r="F13" s="20">
        <v>28981.46</v>
      </c>
      <c r="G13" s="20" t="s">
        <v>34</v>
      </c>
      <c r="H13" s="20" t="s">
        <v>18</v>
      </c>
    </row>
    <row r="14" spans="1:12">
      <c r="B14" s="15"/>
      <c r="C14" s="10" t="s">
        <v>23</v>
      </c>
      <c r="D14" s="10">
        <v>2940</v>
      </c>
      <c r="F14" s="20">
        <v>100237.55</v>
      </c>
      <c r="G14" s="20" t="s">
        <v>34</v>
      </c>
      <c r="H14" s="20" t="s">
        <v>20</v>
      </c>
    </row>
    <row r="15" spans="1:12">
      <c r="B15" s="15"/>
      <c r="C15" s="10" t="s">
        <v>18</v>
      </c>
      <c r="D15" s="10">
        <v>2760</v>
      </c>
      <c r="F15" s="20">
        <v>60949.98</v>
      </c>
      <c r="G15" s="20" t="s">
        <v>34</v>
      </c>
      <c r="H15" s="20" t="s">
        <v>22</v>
      </c>
    </row>
    <row r="16" spans="1:12">
      <c r="B16" s="15"/>
      <c r="C16" s="10" t="s">
        <v>22</v>
      </c>
      <c r="D16" s="10">
        <v>0</v>
      </c>
      <c r="F16" s="20">
        <v>196365.29</v>
      </c>
      <c r="G16" s="20" t="s">
        <v>34</v>
      </c>
      <c r="H16" s="20" t="s">
        <v>23</v>
      </c>
    </row>
    <row r="17" spans="2:13">
      <c r="C17" s="19"/>
      <c r="D17" s="19"/>
    </row>
    <row r="18" spans="2:13">
      <c r="B18" s="167" t="s">
        <v>35</v>
      </c>
      <c r="C18" s="22" t="s">
        <v>18</v>
      </c>
      <c r="D18" s="22">
        <v>7.5</v>
      </c>
    </row>
    <row r="19" spans="2:13">
      <c r="B19" s="168"/>
      <c r="C19" s="22" t="s">
        <v>20</v>
      </c>
      <c r="D19" s="22">
        <v>8.4</v>
      </c>
    </row>
    <row r="20" spans="2:13">
      <c r="B20" s="169"/>
      <c r="C20" s="22" t="s">
        <v>23</v>
      </c>
      <c r="D20" s="22">
        <v>204.3</v>
      </c>
    </row>
    <row r="21" spans="2:13">
      <c r="F21" s="10"/>
      <c r="G21" s="10"/>
      <c r="H21" s="23" t="s">
        <v>36</v>
      </c>
      <c r="I21" s="23" t="s">
        <v>37</v>
      </c>
      <c r="J21" s="23" t="s">
        <v>38</v>
      </c>
      <c r="K21" s="23" t="s">
        <v>39</v>
      </c>
      <c r="L21" s="23" t="s">
        <v>40</v>
      </c>
      <c r="M21" s="23" t="s">
        <v>41</v>
      </c>
    </row>
    <row r="22" spans="2:13">
      <c r="F22" s="23" t="s">
        <v>18</v>
      </c>
      <c r="G22" s="10"/>
      <c r="H22" s="14">
        <v>2123.52</v>
      </c>
      <c r="I22" s="14">
        <v>3437.3999999999996</v>
      </c>
      <c r="J22" s="14">
        <v>2326.8000000000002</v>
      </c>
      <c r="K22" s="14"/>
      <c r="L22" s="14">
        <v>49.32</v>
      </c>
      <c r="M22" s="14">
        <f>H22+I22+J22+K22+L22</f>
        <v>7937.04</v>
      </c>
    </row>
    <row r="23" spans="2:13">
      <c r="F23" s="10"/>
      <c r="G23" s="10"/>
      <c r="H23" s="14"/>
      <c r="I23" s="14"/>
      <c r="J23" s="14"/>
      <c r="K23" s="14"/>
      <c r="L23" s="14"/>
      <c r="M23" s="14"/>
    </row>
    <row r="24" spans="2:13">
      <c r="F24" s="10"/>
      <c r="G24" s="10"/>
      <c r="H24" s="14"/>
      <c r="I24" s="14"/>
      <c r="J24" s="14"/>
      <c r="K24" s="14"/>
      <c r="L24" s="14"/>
      <c r="M24" s="14"/>
    </row>
    <row r="25" spans="2:13">
      <c r="F25" s="23" t="s">
        <v>20</v>
      </c>
      <c r="G25" s="10"/>
      <c r="H25" s="14">
        <v>57.12</v>
      </c>
      <c r="I25" s="14">
        <v>62.999999999999993</v>
      </c>
      <c r="J25" s="14">
        <v>58.32</v>
      </c>
      <c r="K25" s="14"/>
      <c r="L25" s="14">
        <v>79.679999999999993</v>
      </c>
      <c r="M25" s="14">
        <f>H25+I25+J25+K25+L25</f>
        <v>258.12</v>
      </c>
    </row>
    <row r="26" spans="2:13">
      <c r="F26" s="10"/>
      <c r="G26" s="10"/>
      <c r="H26" s="14"/>
      <c r="I26" s="14"/>
      <c r="J26" s="14"/>
      <c r="K26" s="14"/>
      <c r="L26" s="14"/>
      <c r="M26" s="14"/>
    </row>
    <row r="27" spans="2:13">
      <c r="F27" s="10"/>
      <c r="G27" s="10"/>
      <c r="H27" s="14"/>
      <c r="I27" s="14"/>
      <c r="J27" s="14"/>
      <c r="K27" s="14"/>
      <c r="L27" s="14"/>
      <c r="M27" s="14"/>
    </row>
    <row r="28" spans="2:13">
      <c r="F28" s="23" t="s">
        <v>22</v>
      </c>
      <c r="G28" s="10"/>
      <c r="H28" s="14">
        <v>179.28</v>
      </c>
      <c r="I28" s="14">
        <v>9.24</v>
      </c>
      <c r="J28" s="14"/>
      <c r="K28" s="14"/>
      <c r="L28" s="14"/>
      <c r="M28" s="14"/>
    </row>
    <row r="29" spans="2:13">
      <c r="F29" s="10"/>
      <c r="G29" s="10"/>
      <c r="H29" s="14"/>
      <c r="I29" s="14"/>
      <c r="J29" s="14"/>
      <c r="K29" s="14"/>
      <c r="L29" s="14"/>
      <c r="M29" s="14"/>
    </row>
    <row r="30" spans="2:13">
      <c r="F30" s="10"/>
      <c r="G30" s="10"/>
      <c r="H30" s="14"/>
      <c r="I30" s="14"/>
      <c r="J30" s="14"/>
      <c r="K30" s="14"/>
      <c r="L30" s="14"/>
      <c r="M30" s="14"/>
    </row>
    <row r="31" spans="2:13">
      <c r="F31" s="23" t="s">
        <v>23</v>
      </c>
      <c r="G31" s="10"/>
      <c r="H31" s="14">
        <v>5.879999999999999</v>
      </c>
      <c r="I31" s="14">
        <v>29.400000000000002</v>
      </c>
      <c r="J31" s="14">
        <v>362.03999999999996</v>
      </c>
      <c r="K31" s="14"/>
      <c r="L31" s="14">
        <v>5006.6400000000003</v>
      </c>
      <c r="M31" s="14">
        <f>H31+I31+J31+K31+L31</f>
        <v>5403.96</v>
      </c>
    </row>
    <row r="32" spans="2:13">
      <c r="F32" s="10" t="s">
        <v>31</v>
      </c>
      <c r="G32" s="10"/>
      <c r="H32" s="24">
        <f>SUM(H22:H31)</f>
        <v>2365.8000000000002</v>
      </c>
      <c r="I32" s="24">
        <f>SUM(I22:I31)</f>
        <v>3539.0399999999995</v>
      </c>
      <c r="J32" s="24">
        <f>SUM(J22:J31)</f>
        <v>2747.1600000000003</v>
      </c>
      <c r="K32" s="24"/>
      <c r="L32" s="24">
        <f>SUM(L22:L31)</f>
        <v>5135.6400000000003</v>
      </c>
      <c r="M32" s="24"/>
    </row>
  </sheetData>
  <mergeCells count="2">
    <mergeCell ref="C11:D11"/>
    <mergeCell ref="B18:B2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C32" sqref="C32"/>
    </sheetView>
  </sheetViews>
  <sheetFormatPr defaultRowHeight="13.5"/>
  <cols>
    <col min="1" max="6" width="15.125" customWidth="1"/>
  </cols>
  <sheetData>
    <row r="1" spans="1:6">
      <c r="A1" s="137" t="s">
        <v>10</v>
      </c>
      <c r="B1" s="137"/>
      <c r="C1" s="137"/>
      <c r="D1" s="137"/>
      <c r="E1" s="137"/>
      <c r="F1" s="137"/>
    </row>
    <row r="2" spans="1:6">
      <c r="A2" s="138"/>
      <c r="B2" s="138"/>
      <c r="C2" s="138"/>
      <c r="D2" s="138"/>
      <c r="E2" s="138"/>
      <c r="F2" s="138"/>
    </row>
    <row r="3" spans="1:6" ht="37.5" customHeight="1">
      <c r="A3" s="4" t="s">
        <v>1</v>
      </c>
      <c r="B3" s="5" t="s">
        <v>3</v>
      </c>
      <c r="C3" s="5" t="s">
        <v>4</v>
      </c>
      <c r="D3" s="5" t="s">
        <v>5</v>
      </c>
      <c r="E3" s="4" t="s">
        <v>6</v>
      </c>
      <c r="F3" s="4" t="s">
        <v>7</v>
      </c>
    </row>
    <row r="4" spans="1:6" s="3" customFormat="1" ht="30" customHeight="1">
      <c r="A4" s="4" t="s">
        <v>9</v>
      </c>
      <c r="B4" s="4">
        <v>300</v>
      </c>
      <c r="C4" s="4">
        <v>4800</v>
      </c>
      <c r="D4" s="4">
        <v>415</v>
      </c>
      <c r="E4" s="4">
        <f>C4-D4</f>
        <v>4385</v>
      </c>
      <c r="F4" s="4">
        <f>E4*0.1</f>
        <v>438.5</v>
      </c>
    </row>
  </sheetData>
  <mergeCells count="1">
    <mergeCell ref="A1:F2"/>
  </mergeCells>
  <phoneticPr fontId="2" type="noConversion"/>
  <pageMargins left="0.7" right="0.7" top="0.75" bottom="0.75" header="0.3" footer="0.3"/>
  <pageSetup paperSize="9" scale="98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A4" sqref="A4"/>
    </sheetView>
  </sheetViews>
  <sheetFormatPr defaultRowHeight="13.5"/>
  <cols>
    <col min="1" max="1" width="21.5" bestFit="1" customWidth="1"/>
    <col min="4" max="4" width="17.25" bestFit="1" customWidth="1"/>
    <col min="5" max="5" width="10.5" bestFit="1" customWidth="1"/>
  </cols>
  <sheetData>
    <row r="1" spans="1:5" ht="40.5" customHeight="1">
      <c r="A1" s="43" t="s">
        <v>82</v>
      </c>
      <c r="D1" s="44" t="s">
        <v>72</v>
      </c>
      <c r="E1" s="45">
        <v>9551.32</v>
      </c>
    </row>
    <row r="2" spans="1:5" ht="40.5" customHeight="1">
      <c r="A2" s="43" t="s">
        <v>73</v>
      </c>
      <c r="D2" s="43" t="s">
        <v>74</v>
      </c>
      <c r="E2" s="46">
        <v>2016.32</v>
      </c>
    </row>
    <row r="3" spans="1:5" ht="40.5" customHeight="1">
      <c r="A3" s="43" t="s">
        <v>75</v>
      </c>
      <c r="D3" s="43" t="s">
        <v>76</v>
      </c>
      <c r="E3" s="46">
        <v>394.75</v>
      </c>
    </row>
    <row r="4" spans="1:5" ht="40.5" customHeight="1" thickBot="1">
      <c r="A4" s="43" t="s">
        <v>77</v>
      </c>
      <c r="D4" s="47" t="s">
        <v>15</v>
      </c>
      <c r="E4" s="48" t="e">
        <f>SUM(#REF!)</f>
        <v>#REF!</v>
      </c>
    </row>
    <row r="5" spans="1:5" ht="40.5" customHeight="1">
      <c r="A5" s="49" t="s">
        <v>78</v>
      </c>
    </row>
    <row r="6" spans="1:5" ht="40.5" customHeight="1">
      <c r="A6" s="49" t="s">
        <v>79</v>
      </c>
    </row>
    <row r="7" spans="1:5">
      <c r="A7" s="49" t="s">
        <v>80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sqref="A1:G5"/>
    </sheetView>
  </sheetViews>
  <sheetFormatPr defaultRowHeight="13.5"/>
  <cols>
    <col min="1" max="1" width="19.5" bestFit="1" customWidth="1"/>
    <col min="2" max="2" width="12.25" bestFit="1" customWidth="1"/>
    <col min="3" max="3" width="11.375" customWidth="1"/>
    <col min="7" max="7" width="11.75" bestFit="1" customWidth="1"/>
  </cols>
  <sheetData>
    <row r="1" spans="1:7" ht="36" customHeight="1">
      <c r="A1" s="54"/>
      <c r="B1" s="55" t="s">
        <v>128</v>
      </c>
      <c r="C1" s="57" t="s">
        <v>129</v>
      </c>
      <c r="D1" s="57" t="s">
        <v>130</v>
      </c>
      <c r="E1" s="57" t="s">
        <v>131</v>
      </c>
      <c r="F1" s="57" t="s">
        <v>133</v>
      </c>
      <c r="G1" s="57" t="s">
        <v>132</v>
      </c>
    </row>
    <row r="2" spans="1:7" ht="16.5">
      <c r="A2" s="54" t="s">
        <v>18</v>
      </c>
      <c r="B2" s="56">
        <v>1576.77</v>
      </c>
      <c r="C2" s="56">
        <v>211.4</v>
      </c>
      <c r="D2" s="56">
        <v>49.32</v>
      </c>
      <c r="E2" s="56">
        <v>255.85</v>
      </c>
      <c r="F2" s="56">
        <v>215</v>
      </c>
      <c r="G2" s="56">
        <f>SUM(B2:F2)</f>
        <v>2308.34</v>
      </c>
    </row>
    <row r="3" spans="1:7" ht="16.5">
      <c r="A3" s="54" t="s">
        <v>20</v>
      </c>
      <c r="B3" s="56">
        <v>2764.46</v>
      </c>
      <c r="C3" s="56">
        <v>438.5</v>
      </c>
      <c r="D3" s="56">
        <v>79.679999999999993</v>
      </c>
      <c r="E3" s="56">
        <v>514.25</v>
      </c>
      <c r="F3" s="56">
        <v>215</v>
      </c>
      <c r="G3" s="56">
        <f t="shared" ref="G3:G4" si="0">SUM(B3:F3)</f>
        <v>4011.89</v>
      </c>
    </row>
    <row r="4" spans="1:7" ht="16.5">
      <c r="A4" s="54" t="s">
        <v>23</v>
      </c>
      <c r="B4" s="56">
        <v>88608.39</v>
      </c>
      <c r="C4" s="56"/>
      <c r="D4" s="56"/>
      <c r="E4" s="56"/>
      <c r="F4" s="56">
        <v>215</v>
      </c>
      <c r="G4" s="56">
        <f t="shared" si="0"/>
        <v>88823.39</v>
      </c>
    </row>
    <row r="5" spans="1:7" ht="16.5">
      <c r="A5" s="54" t="s">
        <v>85</v>
      </c>
      <c r="B5" s="56">
        <f>SUM(B2:B4)</f>
        <v>92949.62</v>
      </c>
      <c r="C5" s="56">
        <f t="shared" ref="C5:G5" si="1">SUM(C2:C4)</f>
        <v>649.9</v>
      </c>
      <c r="D5" s="56">
        <f t="shared" si="1"/>
        <v>129</v>
      </c>
      <c r="E5" s="56">
        <f t="shared" si="1"/>
        <v>770.1</v>
      </c>
      <c r="F5" s="56">
        <f t="shared" si="1"/>
        <v>645</v>
      </c>
      <c r="G5" s="56">
        <f t="shared" si="1"/>
        <v>95143.62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4"/>
  <sheetViews>
    <sheetView workbookViewId="0">
      <selection activeCell="D23" sqref="D23"/>
    </sheetView>
  </sheetViews>
  <sheetFormatPr defaultColWidth="9" defaultRowHeight="13.5"/>
  <cols>
    <col min="1" max="1" width="11.75" customWidth="1"/>
    <col min="2" max="2" width="15.875" style="8" customWidth="1"/>
    <col min="3" max="3" width="17.625" style="9" customWidth="1"/>
    <col min="4" max="5" width="17.5" style="8" customWidth="1"/>
  </cols>
  <sheetData>
    <row r="2" spans="1:7" s="3" customFormat="1" ht="25.5" customHeight="1">
      <c r="A2" s="4" t="s">
        <v>0</v>
      </c>
      <c r="B2" s="6" t="s">
        <v>12</v>
      </c>
      <c r="C2" s="7" t="s">
        <v>13</v>
      </c>
      <c r="D2" s="6" t="s">
        <v>14</v>
      </c>
      <c r="E2" s="6" t="s">
        <v>15</v>
      </c>
    </row>
    <row r="3" spans="1:7" s="3" customFormat="1" ht="25.5" customHeight="1">
      <c r="A3" s="4" t="s">
        <v>19</v>
      </c>
      <c r="B3" s="6">
        <v>3480</v>
      </c>
      <c r="C3" s="7">
        <v>106.2</v>
      </c>
      <c r="D3" s="6">
        <v>2664.6</v>
      </c>
      <c r="E3" s="6">
        <f>B3+C3+D3</f>
        <v>6250.7999999999993</v>
      </c>
    </row>
    <row r="4" spans="1:7" s="3" customFormat="1" hidden="1">
      <c r="A4" s="4" t="s">
        <v>21</v>
      </c>
      <c r="B4" s="6">
        <v>3000</v>
      </c>
      <c r="C4" s="7"/>
      <c r="D4" s="6"/>
      <c r="E4" s="6" t="e">
        <f>B4+C4+D4+#REF!</f>
        <v>#REF!</v>
      </c>
      <c r="G4" s="3">
        <v>3779.2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K8"/>
  <sheetViews>
    <sheetView workbookViewId="0">
      <selection activeCell="E8" sqref="E8:H8"/>
    </sheetView>
  </sheetViews>
  <sheetFormatPr defaultColWidth="9" defaultRowHeight="13.5"/>
  <cols>
    <col min="1" max="1" width="15" style="19" customWidth="1"/>
    <col min="2" max="2" width="16.75" style="19" customWidth="1"/>
    <col min="3" max="3" width="15.875" style="21" customWidth="1"/>
    <col min="4" max="4" width="15.125" style="20" customWidth="1"/>
    <col min="5" max="5" width="14.875" style="20" customWidth="1"/>
    <col min="6" max="6" width="15.5" style="20" customWidth="1"/>
    <col min="7" max="7" width="14" style="20" customWidth="1"/>
    <col min="8" max="8" width="15.375" style="20" customWidth="1"/>
    <col min="9" max="9" width="14.25" style="21" customWidth="1"/>
    <col min="10" max="11" width="15" style="21" customWidth="1"/>
    <col min="12" max="12" width="11.625" style="19" bestFit="1" customWidth="1"/>
    <col min="13" max="15" width="9" style="19"/>
    <col min="16" max="16" width="19.25" style="19" bestFit="1" customWidth="1"/>
    <col min="17" max="17" width="17.25" style="19" bestFit="1" customWidth="1"/>
    <col min="18" max="16384" width="9" style="19"/>
  </cols>
  <sheetData>
    <row r="2" spans="1:11" s="15" customFormat="1" ht="27" customHeight="1">
      <c r="A2" s="10" t="s">
        <v>0</v>
      </c>
      <c r="B2" s="11" t="s">
        <v>11</v>
      </c>
      <c r="C2" s="12" t="s">
        <v>24</v>
      </c>
      <c r="D2" s="13" t="s">
        <v>25</v>
      </c>
      <c r="E2" s="13" t="s">
        <v>26</v>
      </c>
      <c r="F2" s="13" t="s">
        <v>27</v>
      </c>
      <c r="G2" s="13" t="s">
        <v>28</v>
      </c>
      <c r="H2" s="13" t="s">
        <v>29</v>
      </c>
      <c r="I2" s="12" t="s">
        <v>30</v>
      </c>
      <c r="J2" s="14" t="s">
        <v>15</v>
      </c>
      <c r="K2" s="14" t="s">
        <v>67</v>
      </c>
    </row>
    <row r="3" spans="1:11" s="15" customFormat="1" ht="27" customHeight="1">
      <c r="A3" s="10" t="s">
        <v>16</v>
      </c>
      <c r="B3" s="24">
        <v>28981.46</v>
      </c>
      <c r="C3" s="24">
        <v>2760</v>
      </c>
      <c r="D3" s="24">
        <v>7.5</v>
      </c>
      <c r="E3" s="33">
        <v>2123.52</v>
      </c>
      <c r="F3" s="33">
        <v>3437.3999999999996</v>
      </c>
      <c r="G3" s="33">
        <v>2326.8000000000002</v>
      </c>
      <c r="H3" s="33">
        <v>49.32</v>
      </c>
      <c r="I3" s="25">
        <v>255.85</v>
      </c>
      <c r="J3" s="14">
        <f>SUM(B3:I3)</f>
        <v>39941.85</v>
      </c>
      <c r="K3" s="14"/>
    </row>
    <row r="4" spans="1:11" s="15" customFormat="1" ht="27" customHeight="1">
      <c r="A4" s="10" t="s">
        <v>8</v>
      </c>
      <c r="B4" s="24">
        <v>100237.55</v>
      </c>
      <c r="C4" s="24">
        <v>3980</v>
      </c>
      <c r="D4" s="24">
        <v>8.4</v>
      </c>
      <c r="E4" s="33">
        <v>57.12</v>
      </c>
      <c r="F4" s="33">
        <v>62.999999999999993</v>
      </c>
      <c r="G4" s="33">
        <v>58.32</v>
      </c>
      <c r="H4" s="33">
        <v>79.679999999999993</v>
      </c>
      <c r="I4" s="25">
        <v>514.25</v>
      </c>
      <c r="J4" s="14">
        <f t="shared" ref="J4:J8" si="0">SUM(B4:I4)</f>
        <v>104998.31999999999</v>
      </c>
      <c r="K4" s="14"/>
    </row>
    <row r="5" spans="1:11" s="15" customFormat="1" ht="27" customHeight="1">
      <c r="A5" s="10" t="s">
        <v>19</v>
      </c>
      <c r="B5" s="24">
        <v>196365.29</v>
      </c>
      <c r="C5" s="24">
        <v>2940</v>
      </c>
      <c r="D5" s="24">
        <v>204.3</v>
      </c>
      <c r="E5" s="33">
        <v>5.879999999999999</v>
      </c>
      <c r="F5" s="33">
        <v>29.400000000000002</v>
      </c>
      <c r="G5" s="33">
        <v>362.03999999999996</v>
      </c>
      <c r="H5" s="33">
        <v>5006.6400000000003</v>
      </c>
      <c r="I5" s="25">
        <v>28057.65</v>
      </c>
      <c r="J5" s="14">
        <f t="shared" si="0"/>
        <v>232971.2</v>
      </c>
      <c r="K5" s="14"/>
    </row>
    <row r="6" spans="1:11" s="15" customFormat="1" ht="27" customHeight="1">
      <c r="A6" s="10" t="s">
        <v>15</v>
      </c>
      <c r="B6" s="24">
        <f t="shared" ref="B6:I6" si="1">SUM(B3:B5)</f>
        <v>325584.30000000005</v>
      </c>
      <c r="C6" s="24">
        <f t="shared" si="1"/>
        <v>9680</v>
      </c>
      <c r="D6" s="24">
        <f t="shared" si="1"/>
        <v>220.20000000000002</v>
      </c>
      <c r="E6" s="33">
        <f t="shared" si="1"/>
        <v>2186.52</v>
      </c>
      <c r="F6" s="33">
        <f t="shared" si="1"/>
        <v>3529.7999999999997</v>
      </c>
      <c r="G6" s="33">
        <f t="shared" si="1"/>
        <v>2747.1600000000003</v>
      </c>
      <c r="H6" s="33">
        <f t="shared" si="1"/>
        <v>5135.6400000000003</v>
      </c>
      <c r="I6" s="14">
        <f t="shared" si="1"/>
        <v>28827.75</v>
      </c>
      <c r="J6" s="14">
        <f t="shared" si="0"/>
        <v>377911.37000000005</v>
      </c>
      <c r="K6" s="14"/>
    </row>
    <row r="7" spans="1:11" s="15" customFormat="1" ht="27" customHeight="1">
      <c r="A7" s="10" t="s">
        <v>65</v>
      </c>
      <c r="B7" s="24">
        <v>325584.30000000005</v>
      </c>
      <c r="C7" s="24">
        <v>9680</v>
      </c>
      <c r="D7" s="24">
        <v>220.20000000000002</v>
      </c>
      <c r="E7" s="33"/>
      <c r="F7" s="33"/>
      <c r="G7" s="33"/>
      <c r="H7" s="33"/>
      <c r="I7" s="14">
        <v>18553</v>
      </c>
      <c r="J7" s="14">
        <f t="shared" si="0"/>
        <v>354037.50000000006</v>
      </c>
      <c r="K7" s="14">
        <f>ROUND(J7/1.06,2)</f>
        <v>333997.64</v>
      </c>
    </row>
    <row r="8" spans="1:11" s="15" customFormat="1" ht="27" customHeight="1">
      <c r="A8" s="10" t="s">
        <v>66</v>
      </c>
      <c r="B8" s="24"/>
      <c r="C8" s="24"/>
      <c r="D8" s="24"/>
      <c r="E8" s="33">
        <v>2186.52</v>
      </c>
      <c r="F8" s="33">
        <v>3529.7999999999997</v>
      </c>
      <c r="G8" s="33">
        <v>2747.1600000000003</v>
      </c>
      <c r="H8" s="33">
        <v>5135.6400000000003</v>
      </c>
      <c r="I8" s="14">
        <f>I6-I7</f>
        <v>10274.75</v>
      </c>
      <c r="J8" s="14">
        <f t="shared" si="0"/>
        <v>23873.87</v>
      </c>
      <c r="K8" s="14">
        <f>ROUND(J8/1.06,2)</f>
        <v>22522.52</v>
      </c>
    </row>
  </sheetData>
  <phoneticPr fontId="2" type="noConversion"/>
  <pageMargins left="0.7" right="0.7" top="0.75" bottom="0.75" header="0.3" footer="0.3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"/>
  <sheetViews>
    <sheetView workbookViewId="0">
      <selection activeCell="E32" sqref="E32"/>
    </sheetView>
  </sheetViews>
  <sheetFormatPr defaultRowHeight="13.5"/>
  <cols>
    <col min="1" max="1" width="16.75" bestFit="1" customWidth="1"/>
    <col min="3" max="3" width="9.125" bestFit="1" customWidth="1"/>
    <col min="4" max="4" width="11" bestFit="1" customWidth="1"/>
    <col min="5" max="5" width="10.5" bestFit="1" customWidth="1"/>
    <col min="6" max="6" width="9.875" bestFit="1" customWidth="1"/>
    <col min="7" max="7" width="11" bestFit="1" customWidth="1"/>
    <col min="8" max="12" width="9.125" bestFit="1" customWidth="1"/>
    <col min="13" max="13" width="12.25" bestFit="1" customWidth="1"/>
    <col min="14" max="14" width="9.875" bestFit="1" customWidth="1"/>
    <col min="15" max="15" width="9.125" bestFit="1" customWidth="1"/>
    <col min="16" max="16" width="11" bestFit="1" customWidth="1"/>
    <col min="17" max="17" width="12.25" bestFit="1" customWidth="1"/>
  </cols>
  <sheetData>
    <row r="1" spans="1:18" ht="63">
      <c r="A1" s="26" t="s">
        <v>42</v>
      </c>
      <c r="B1" s="26" t="s">
        <v>43</v>
      </c>
      <c r="C1" s="26" t="s">
        <v>44</v>
      </c>
      <c r="D1" s="26" t="s">
        <v>50</v>
      </c>
      <c r="E1" s="26" t="s">
        <v>51</v>
      </c>
      <c r="F1" s="26" t="s">
        <v>52</v>
      </c>
      <c r="G1" s="26" t="s">
        <v>53</v>
      </c>
      <c r="H1" s="26" t="s">
        <v>54</v>
      </c>
      <c r="I1" s="26" t="s">
        <v>55</v>
      </c>
      <c r="J1" s="26" t="s">
        <v>56</v>
      </c>
      <c r="K1" s="26" t="s">
        <v>57</v>
      </c>
      <c r="L1" s="26" t="s">
        <v>58</v>
      </c>
      <c r="M1" s="26" t="s">
        <v>59</v>
      </c>
      <c r="N1" s="26" t="s">
        <v>60</v>
      </c>
      <c r="O1" s="26" t="s">
        <v>61</v>
      </c>
      <c r="P1" s="26" t="s">
        <v>62</v>
      </c>
      <c r="Q1" s="26" t="s">
        <v>63</v>
      </c>
      <c r="R1" s="29" t="s">
        <v>64</v>
      </c>
    </row>
    <row r="2" spans="1:18" ht="16.5">
      <c r="A2" s="27" t="s">
        <v>17</v>
      </c>
      <c r="B2" s="27" t="s">
        <v>45</v>
      </c>
      <c r="C2" s="28">
        <v>128</v>
      </c>
      <c r="D2" s="28"/>
      <c r="E2" s="28"/>
      <c r="F2" s="28"/>
      <c r="G2" s="28"/>
      <c r="H2" s="28"/>
      <c r="I2" s="28">
        <v>195.84</v>
      </c>
      <c r="J2" s="28">
        <v>17</v>
      </c>
      <c r="K2" s="28">
        <v>39.93</v>
      </c>
      <c r="L2" s="28">
        <v>4</v>
      </c>
      <c r="M2" s="28"/>
      <c r="N2" s="28"/>
      <c r="O2" s="28"/>
      <c r="P2" s="28"/>
      <c r="Q2" s="30">
        <v>384.77</v>
      </c>
      <c r="R2" s="31" t="s">
        <v>34</v>
      </c>
    </row>
    <row r="3" spans="1:18" ht="16.5">
      <c r="A3" s="27" t="s">
        <v>18</v>
      </c>
      <c r="B3" s="27" t="s">
        <v>46</v>
      </c>
      <c r="C3" s="28">
        <v>205</v>
      </c>
      <c r="D3" s="28"/>
      <c r="E3" s="28"/>
      <c r="F3" s="28"/>
      <c r="G3" s="28"/>
      <c r="H3" s="28">
        <v>2.4</v>
      </c>
      <c r="I3" s="28">
        <v>72</v>
      </c>
      <c r="J3" s="28">
        <v>24.5</v>
      </c>
      <c r="K3" s="28">
        <v>0.5</v>
      </c>
      <c r="L3" s="28"/>
      <c r="M3" s="28">
        <v>25248.560000000001</v>
      </c>
      <c r="N3" s="28">
        <v>3428.5</v>
      </c>
      <c r="O3" s="28"/>
      <c r="P3" s="28"/>
      <c r="Q3" s="30">
        <v>28981.46</v>
      </c>
      <c r="R3" s="31" t="s">
        <v>34</v>
      </c>
    </row>
    <row r="4" spans="1:18" ht="16.5">
      <c r="A4" s="27" t="s">
        <v>20</v>
      </c>
      <c r="B4" s="27" t="s">
        <v>47</v>
      </c>
      <c r="C4" s="28">
        <v>183</v>
      </c>
      <c r="D4" s="28"/>
      <c r="E4" s="28"/>
      <c r="F4" s="28"/>
      <c r="G4" s="28"/>
      <c r="H4" s="28">
        <v>5.0999999999999996</v>
      </c>
      <c r="I4" s="28">
        <v>136.30000000000001</v>
      </c>
      <c r="J4" s="28">
        <v>17.7</v>
      </c>
      <c r="K4" s="28">
        <v>32.659999999999997</v>
      </c>
      <c r="L4" s="28"/>
      <c r="M4" s="28">
        <v>95703.41</v>
      </c>
      <c r="N4" s="28">
        <v>4159.38</v>
      </c>
      <c r="O4" s="28"/>
      <c r="P4" s="28"/>
      <c r="Q4" s="30">
        <v>100237.55</v>
      </c>
      <c r="R4" s="31" t="s">
        <v>34</v>
      </c>
    </row>
    <row r="5" spans="1:18" ht="16.5">
      <c r="A5" s="27" t="s">
        <v>22</v>
      </c>
      <c r="B5" s="27" t="s">
        <v>48</v>
      </c>
      <c r="C5" s="28"/>
      <c r="D5" s="28">
        <v>28777.7</v>
      </c>
      <c r="E5" s="28">
        <v>-7820</v>
      </c>
      <c r="F5" s="32">
        <v>9680</v>
      </c>
      <c r="G5" s="28">
        <v>18464.900000000001</v>
      </c>
      <c r="H5" s="28"/>
      <c r="I5" s="28"/>
      <c r="J5" s="28">
        <v>30.3</v>
      </c>
      <c r="K5" s="28"/>
      <c r="L5" s="28"/>
      <c r="M5" s="28">
        <v>17.079999999999998</v>
      </c>
      <c r="N5" s="28"/>
      <c r="O5" s="28"/>
      <c r="P5" s="28">
        <v>11800</v>
      </c>
      <c r="Q5" s="30">
        <v>60949.98</v>
      </c>
      <c r="R5" s="31" t="s">
        <v>34</v>
      </c>
    </row>
    <row r="6" spans="1:18" ht="16.5">
      <c r="A6" s="27" t="s">
        <v>23</v>
      </c>
      <c r="B6" s="27" t="s">
        <v>49</v>
      </c>
      <c r="C6" s="28">
        <v>10</v>
      </c>
      <c r="D6" s="28"/>
      <c r="E6" s="28"/>
      <c r="F6" s="28"/>
      <c r="G6" s="28"/>
      <c r="H6" s="28">
        <v>37.700000000000003</v>
      </c>
      <c r="I6" s="28">
        <v>265.10000000000002</v>
      </c>
      <c r="J6" s="28">
        <v>13.4</v>
      </c>
      <c r="K6" s="28">
        <v>18.38</v>
      </c>
      <c r="L6" s="28"/>
      <c r="M6" s="28">
        <v>195085.68</v>
      </c>
      <c r="N6" s="28">
        <v>909.15</v>
      </c>
      <c r="O6" s="28">
        <v>25.88</v>
      </c>
      <c r="P6" s="28"/>
      <c r="Q6" s="30">
        <v>196365.29</v>
      </c>
      <c r="R6" s="31" t="s">
        <v>34</v>
      </c>
    </row>
  </sheetData>
  <phoneticPr fontId="2" type="noConversion"/>
  <pageMargins left="0.7" right="0.7" top="0.75" bottom="0.75" header="0.3" footer="0.3"/>
  <pageSetup paperSize="9"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K3"/>
  <sheetViews>
    <sheetView workbookViewId="0">
      <selection activeCell="E25" sqref="E25"/>
    </sheetView>
  </sheetViews>
  <sheetFormatPr defaultColWidth="9" defaultRowHeight="13.5"/>
  <cols>
    <col min="1" max="1" width="15" style="38" customWidth="1"/>
    <col min="2" max="2" width="15.875" style="39" customWidth="1"/>
    <col min="3" max="3" width="15.125" style="39" customWidth="1"/>
    <col min="4" max="4" width="14.875" style="39" customWidth="1"/>
    <col min="5" max="5" width="15.5" style="39" customWidth="1"/>
    <col min="6" max="6" width="14" style="39" customWidth="1"/>
    <col min="7" max="7" width="15.375" style="39" customWidth="1"/>
    <col min="8" max="8" width="14.25" style="39" customWidth="1"/>
    <col min="9" max="11" width="15" style="39" customWidth="1"/>
    <col min="12" max="14" width="9" style="38"/>
    <col min="15" max="15" width="19.25" style="38" bestFit="1" customWidth="1"/>
    <col min="16" max="16" width="17.25" style="38" bestFit="1" customWidth="1"/>
    <col min="17" max="16384" width="9" style="38"/>
  </cols>
  <sheetData>
    <row r="2" spans="1:11" s="37" customFormat="1" ht="27" customHeight="1">
      <c r="A2" s="34" t="s">
        <v>0</v>
      </c>
      <c r="B2" s="35" t="s">
        <v>24</v>
      </c>
      <c r="C2" s="36" t="s">
        <v>25</v>
      </c>
      <c r="D2" s="36" t="s">
        <v>26</v>
      </c>
      <c r="E2" s="36" t="s">
        <v>27</v>
      </c>
      <c r="F2" s="36" t="s">
        <v>28</v>
      </c>
      <c r="G2" s="36" t="s">
        <v>29</v>
      </c>
      <c r="H2" s="35" t="s">
        <v>30</v>
      </c>
      <c r="I2" s="25" t="s">
        <v>15</v>
      </c>
      <c r="J2" s="40" t="s">
        <v>68</v>
      </c>
      <c r="K2" s="40" t="s">
        <v>69</v>
      </c>
    </row>
    <row r="3" spans="1:11" s="37" customFormat="1" ht="27" customHeight="1">
      <c r="A3" s="34" t="s">
        <v>8</v>
      </c>
      <c r="B3" s="25">
        <v>3980</v>
      </c>
      <c r="C3" s="25">
        <v>8.4</v>
      </c>
      <c r="D3" s="25">
        <v>57.12</v>
      </c>
      <c r="E3" s="25">
        <v>62.999999999999993</v>
      </c>
      <c r="F3" s="25">
        <v>58.32</v>
      </c>
      <c r="G3" s="25">
        <v>79.679999999999993</v>
      </c>
      <c r="H3" s="25">
        <v>514.25</v>
      </c>
      <c r="I3" s="25">
        <f>SUM(B3:H3)</f>
        <v>4760.7699999999995</v>
      </c>
      <c r="J3" s="25">
        <f>G3+H3</f>
        <v>593.92999999999995</v>
      </c>
      <c r="K3" s="25">
        <f>I3-J3</f>
        <v>4166.8399999999992</v>
      </c>
    </row>
  </sheetData>
  <phoneticPr fontId="2" type="noConversion"/>
  <pageMargins left="0.7" right="0.7" top="0.75" bottom="0.75" header="0.3" footer="0.3"/>
  <pageSetup paperSize="9" scale="81" orientation="landscape" r:id="rId1"/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2:I3"/>
  <sheetViews>
    <sheetView workbookViewId="0">
      <selection activeCell="E28" sqref="E28"/>
    </sheetView>
  </sheetViews>
  <sheetFormatPr defaultColWidth="9" defaultRowHeight="13.5"/>
  <cols>
    <col min="1" max="1" width="15" style="38" customWidth="1"/>
    <col min="2" max="2" width="15.875" style="39" customWidth="1"/>
    <col min="3" max="3" width="15.125" style="39" customWidth="1"/>
    <col min="4" max="4" width="14.875" style="39" customWidth="1"/>
    <col min="5" max="5" width="15.5" style="39" customWidth="1"/>
    <col min="6" max="6" width="14" style="39" customWidth="1"/>
    <col min="7" max="7" width="15.375" style="39" customWidth="1"/>
    <col min="8" max="8" width="14.25" style="39" customWidth="1"/>
    <col min="9" max="9" width="15" style="39" customWidth="1"/>
    <col min="10" max="10" width="11.625" style="38" bestFit="1" customWidth="1"/>
    <col min="11" max="13" width="9" style="38"/>
    <col min="14" max="14" width="19.25" style="38" bestFit="1" customWidth="1"/>
    <col min="15" max="15" width="17.25" style="38" bestFit="1" customWidth="1"/>
    <col min="16" max="16384" width="9" style="38"/>
  </cols>
  <sheetData>
    <row r="2" spans="1:9" s="37" customFormat="1" ht="27" customHeight="1">
      <c r="A2" s="34" t="s">
        <v>0</v>
      </c>
      <c r="B2" s="35" t="s">
        <v>24</v>
      </c>
      <c r="C2" s="36" t="s">
        <v>25</v>
      </c>
      <c r="D2" s="36" t="s">
        <v>26</v>
      </c>
      <c r="E2" s="36" t="s">
        <v>27</v>
      </c>
      <c r="F2" s="36" t="s">
        <v>28</v>
      </c>
      <c r="G2" s="36" t="s">
        <v>29</v>
      </c>
      <c r="H2" s="35" t="s">
        <v>30</v>
      </c>
      <c r="I2" s="25" t="s">
        <v>15</v>
      </c>
    </row>
    <row r="3" spans="1:9" s="37" customFormat="1" ht="27" customHeight="1">
      <c r="A3" s="34" t="s">
        <v>19</v>
      </c>
      <c r="B3" s="25">
        <v>2940</v>
      </c>
      <c r="C3" s="25">
        <v>204.3</v>
      </c>
      <c r="D3" s="25">
        <v>5.879999999999999</v>
      </c>
      <c r="E3" s="25">
        <v>29.400000000000002</v>
      </c>
      <c r="F3" s="25">
        <v>362.03999999999996</v>
      </c>
      <c r="G3" s="25">
        <v>5006.6400000000003</v>
      </c>
      <c r="H3" s="25">
        <v>28057.65</v>
      </c>
      <c r="I3" s="25">
        <f>SUM(B3:H3)</f>
        <v>36605.910000000003</v>
      </c>
    </row>
  </sheetData>
  <phoneticPr fontId="2" type="noConversion"/>
  <pageMargins left="0.7" right="0.7" top="0.75" bottom="0.75" header="0.3" footer="0.3"/>
  <pageSetup paperSize="9" scale="9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K3"/>
  <sheetViews>
    <sheetView workbookViewId="0">
      <selection activeCell="G29" sqref="G29"/>
    </sheetView>
  </sheetViews>
  <sheetFormatPr defaultColWidth="9" defaultRowHeight="13.5"/>
  <cols>
    <col min="1" max="1" width="15" style="38" customWidth="1"/>
    <col min="2" max="2" width="15.875" style="39" customWidth="1"/>
    <col min="3" max="3" width="15.125" style="39" customWidth="1"/>
    <col min="4" max="4" width="14.875" style="39" customWidth="1"/>
    <col min="5" max="5" width="15.5" style="39" customWidth="1"/>
    <col min="6" max="6" width="14" style="39" customWidth="1"/>
    <col min="7" max="7" width="15.375" style="39" customWidth="1"/>
    <col min="8" max="8" width="14.25" style="39" customWidth="1"/>
    <col min="9" max="11" width="15" style="39" customWidth="1"/>
    <col min="12" max="14" width="9" style="38"/>
    <col min="15" max="15" width="19.25" style="38" bestFit="1" customWidth="1"/>
    <col min="16" max="16" width="17.25" style="38" bestFit="1" customWidth="1"/>
    <col min="17" max="16384" width="9" style="38"/>
  </cols>
  <sheetData>
    <row r="2" spans="1:11" s="37" customFormat="1" ht="27" customHeight="1">
      <c r="A2" s="34" t="s">
        <v>0</v>
      </c>
      <c r="B2" s="35" t="s">
        <v>24</v>
      </c>
      <c r="C2" s="36" t="s">
        <v>25</v>
      </c>
      <c r="D2" s="36" t="s">
        <v>26</v>
      </c>
      <c r="E2" s="36" t="s">
        <v>27</v>
      </c>
      <c r="F2" s="36" t="s">
        <v>28</v>
      </c>
      <c r="G2" s="36" t="s">
        <v>29</v>
      </c>
      <c r="H2" s="35" t="s">
        <v>30</v>
      </c>
      <c r="I2" s="25" t="s">
        <v>15</v>
      </c>
      <c r="J2" s="40" t="s">
        <v>68</v>
      </c>
      <c r="K2" s="40" t="s">
        <v>69</v>
      </c>
    </row>
    <row r="3" spans="1:11" s="37" customFormat="1" ht="27" customHeight="1">
      <c r="A3" s="34" t="s">
        <v>16</v>
      </c>
      <c r="B3" s="25">
        <v>2760</v>
      </c>
      <c r="C3" s="25">
        <v>7.5</v>
      </c>
      <c r="D3" s="25">
        <v>2123.52</v>
      </c>
      <c r="E3" s="25">
        <v>3437.3999999999996</v>
      </c>
      <c r="F3" s="25">
        <v>2326.8000000000002</v>
      </c>
      <c r="G3" s="25">
        <v>49.32</v>
      </c>
      <c r="H3" s="25">
        <v>255.85</v>
      </c>
      <c r="I3" s="25">
        <f>SUM(B3:H3)</f>
        <v>10960.390000000001</v>
      </c>
      <c r="J3" s="41">
        <f>H3+G3</f>
        <v>305.17</v>
      </c>
      <c r="K3" s="25">
        <f>I3-J3</f>
        <v>10655.220000000001</v>
      </c>
    </row>
  </sheetData>
  <phoneticPr fontId="2" type="noConversion"/>
  <pageMargins left="0.7" right="0.7" top="0.75" bottom="0.75" header="0.3" footer="0.3"/>
  <pageSetup paperSize="9" scale="81" orientation="landscape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R17"/>
  <sheetViews>
    <sheetView tabSelected="1" workbookViewId="0">
      <selection activeCell="C22" sqref="C22"/>
    </sheetView>
  </sheetViews>
  <sheetFormatPr defaultRowHeight="13.5"/>
  <cols>
    <col min="1" max="1" width="19.25" bestFit="1" customWidth="1"/>
    <col min="3" max="3" width="9.125" bestFit="1" customWidth="1"/>
    <col min="4" max="4" width="11.375" bestFit="1" customWidth="1"/>
    <col min="5" max="5" width="10.5" bestFit="1" customWidth="1"/>
    <col min="6" max="6" width="9.875" bestFit="1" customWidth="1"/>
    <col min="7" max="7" width="11" bestFit="1" customWidth="1"/>
    <col min="8" max="12" width="9.125" bestFit="1" customWidth="1"/>
    <col min="13" max="13" width="12.25" bestFit="1" customWidth="1"/>
    <col min="14" max="14" width="9.875" bestFit="1" customWidth="1"/>
    <col min="15" max="15" width="9.125" bestFit="1" customWidth="1"/>
    <col min="16" max="16" width="11" bestFit="1" customWidth="1"/>
    <col min="17" max="17" width="14.25" bestFit="1" customWidth="1"/>
    <col min="18" max="18" width="11.875" bestFit="1" customWidth="1"/>
  </cols>
  <sheetData>
    <row r="1" spans="1:18" ht="63">
      <c r="A1" s="26" t="s">
        <v>42</v>
      </c>
      <c r="B1" s="26" t="s">
        <v>43</v>
      </c>
      <c r="C1" s="26" t="s">
        <v>44</v>
      </c>
      <c r="D1" s="26" t="s">
        <v>50</v>
      </c>
      <c r="E1" s="26" t="s">
        <v>51</v>
      </c>
      <c r="F1" s="26" t="s">
        <v>52</v>
      </c>
      <c r="G1" s="26" t="s">
        <v>53</v>
      </c>
      <c r="H1" s="26" t="s">
        <v>54</v>
      </c>
      <c r="I1" s="26" t="s">
        <v>55</v>
      </c>
      <c r="J1" s="26" t="s">
        <v>56</v>
      </c>
      <c r="K1" s="26" t="s">
        <v>57</v>
      </c>
      <c r="L1" s="26" t="s">
        <v>58</v>
      </c>
      <c r="M1" s="26" t="s">
        <v>59</v>
      </c>
      <c r="N1" s="26" t="s">
        <v>60</v>
      </c>
      <c r="O1" s="26" t="s">
        <v>61</v>
      </c>
      <c r="P1" s="26" t="s">
        <v>62</v>
      </c>
      <c r="Q1" s="26" t="s">
        <v>63</v>
      </c>
      <c r="R1" s="29" t="s">
        <v>64</v>
      </c>
    </row>
    <row r="2" spans="1:18" ht="16.5">
      <c r="A2" s="27" t="s">
        <v>17</v>
      </c>
      <c r="B2" s="27" t="s">
        <v>45</v>
      </c>
      <c r="C2" s="50">
        <v>128</v>
      </c>
      <c r="D2" s="28"/>
      <c r="E2" s="28"/>
      <c r="F2" s="28"/>
      <c r="G2" s="28"/>
      <c r="H2" s="28"/>
      <c r="I2" s="50">
        <v>195.84</v>
      </c>
      <c r="J2" s="50">
        <v>17</v>
      </c>
      <c r="K2" s="50">
        <v>39.93</v>
      </c>
      <c r="L2" s="50">
        <v>4</v>
      </c>
      <c r="M2" s="28"/>
      <c r="N2" s="28"/>
      <c r="O2" s="28"/>
      <c r="P2" s="28"/>
      <c r="Q2" s="30">
        <v>384.77</v>
      </c>
      <c r="R2" s="31" t="s">
        <v>34</v>
      </c>
    </row>
    <row r="3" spans="1:18" ht="16.5">
      <c r="A3" s="27" t="s">
        <v>18</v>
      </c>
      <c r="B3" s="27" t="s">
        <v>46</v>
      </c>
      <c r="C3" s="28">
        <v>205</v>
      </c>
      <c r="D3" s="28"/>
      <c r="E3" s="28"/>
      <c r="F3" s="28"/>
      <c r="G3" s="28"/>
      <c r="H3" s="28">
        <v>2.4</v>
      </c>
      <c r="I3" s="28">
        <v>72</v>
      </c>
      <c r="J3" s="28">
        <v>24.5</v>
      </c>
      <c r="K3" s="28">
        <v>0.5</v>
      </c>
      <c r="L3" s="28"/>
      <c r="M3" s="28">
        <v>25248.560000000001</v>
      </c>
      <c r="N3" s="28">
        <v>3428.5</v>
      </c>
      <c r="O3" s="28"/>
      <c r="P3" s="28"/>
      <c r="Q3" s="30">
        <v>28981.46</v>
      </c>
      <c r="R3" s="31" t="s">
        <v>34</v>
      </c>
    </row>
    <row r="4" spans="1:18" ht="16.5">
      <c r="A4" s="27" t="s">
        <v>20</v>
      </c>
      <c r="B4" s="27" t="s">
        <v>47</v>
      </c>
      <c r="C4" s="28">
        <v>183</v>
      </c>
      <c r="D4" s="28"/>
      <c r="E4" s="28"/>
      <c r="F4" s="28"/>
      <c r="G4" s="28"/>
      <c r="H4" s="28">
        <v>5.0999999999999996</v>
      </c>
      <c r="I4" s="28">
        <v>136.30000000000001</v>
      </c>
      <c r="J4" s="28">
        <v>17.7</v>
      </c>
      <c r="K4" s="28">
        <v>32.659999999999997</v>
      </c>
      <c r="L4" s="28"/>
      <c r="M4" s="28">
        <v>95703.41</v>
      </c>
      <c r="N4" s="28">
        <v>4159.38</v>
      </c>
      <c r="O4" s="28"/>
      <c r="P4" s="28"/>
      <c r="Q4" s="30">
        <v>100237.55</v>
      </c>
      <c r="R4" s="31" t="s">
        <v>34</v>
      </c>
    </row>
    <row r="5" spans="1:18" ht="16.5">
      <c r="A5" s="27" t="s">
        <v>22</v>
      </c>
      <c r="B5" s="27" t="s">
        <v>48</v>
      </c>
      <c r="C5" s="28"/>
      <c r="D5" s="28">
        <v>28777.7</v>
      </c>
      <c r="E5" s="28">
        <v>-7820</v>
      </c>
      <c r="F5" s="28">
        <v>9680</v>
      </c>
      <c r="G5" s="28">
        <v>18464.900000000001</v>
      </c>
      <c r="H5" s="28"/>
      <c r="I5" s="28"/>
      <c r="J5" s="50">
        <v>30.3</v>
      </c>
      <c r="K5" s="50"/>
      <c r="L5" s="50"/>
      <c r="M5" s="50">
        <v>17.079999999999998</v>
      </c>
      <c r="N5" s="28"/>
      <c r="O5" s="28"/>
      <c r="P5" s="28">
        <v>11800</v>
      </c>
      <c r="Q5" s="30">
        <v>60949.98</v>
      </c>
      <c r="R5" s="31" t="s">
        <v>34</v>
      </c>
    </row>
    <row r="6" spans="1:18" ht="16.5">
      <c r="A6" s="27" t="s">
        <v>23</v>
      </c>
      <c r="B6" s="27" t="s">
        <v>49</v>
      </c>
      <c r="C6" s="28">
        <v>10</v>
      </c>
      <c r="D6" s="28"/>
      <c r="E6" s="28"/>
      <c r="F6" s="28"/>
      <c r="G6" s="28"/>
      <c r="H6" s="28">
        <v>37.700000000000003</v>
      </c>
      <c r="I6" s="28">
        <v>265.10000000000002</v>
      </c>
      <c r="J6" s="28">
        <v>13.4</v>
      </c>
      <c r="K6" s="28">
        <v>18.38</v>
      </c>
      <c r="L6" s="28"/>
      <c r="M6" s="28">
        <v>195085.68</v>
      </c>
      <c r="N6" s="28">
        <v>909.15</v>
      </c>
      <c r="O6" s="28">
        <v>25.88</v>
      </c>
      <c r="P6" s="28"/>
      <c r="Q6" s="30">
        <v>196365.29</v>
      </c>
      <c r="R6" s="31" t="s">
        <v>34</v>
      </c>
    </row>
    <row r="7" spans="1:18">
      <c r="Q7" s="42">
        <f>SUM(Q2:Q6)</f>
        <v>386919.05000000005</v>
      </c>
    </row>
    <row r="11" spans="1:18" s="1" customFormat="1" ht="21" customHeight="1">
      <c r="A11" s="51"/>
      <c r="B11" s="140" t="s">
        <v>70</v>
      </c>
      <c r="C11" s="140"/>
      <c r="D11" s="140" t="s">
        <v>86</v>
      </c>
      <c r="E11" s="140"/>
      <c r="F11" s="140" t="s">
        <v>83</v>
      </c>
      <c r="G11" s="140"/>
      <c r="H11" s="140" t="s">
        <v>87</v>
      </c>
      <c r="I11" s="140"/>
      <c r="J11" s="140" t="s">
        <v>89</v>
      </c>
      <c r="K11" s="140"/>
    </row>
    <row r="12" spans="1:18" s="1" customFormat="1" ht="21" customHeight="1">
      <c r="A12" s="51" t="s">
        <v>71</v>
      </c>
      <c r="B12" s="139">
        <f>42848.7+Q3+Q4+Q6</f>
        <v>368433</v>
      </c>
      <c r="C12" s="140"/>
      <c r="D12" s="153">
        <f>ROUND(B12/1.06,2)</f>
        <v>347578.3</v>
      </c>
      <c r="E12" s="153"/>
      <c r="F12" s="141">
        <v>101.4</v>
      </c>
      <c r="G12" s="142"/>
      <c r="H12" s="141">
        <v>95.66</v>
      </c>
      <c r="I12" s="142"/>
      <c r="J12" s="147" t="s">
        <v>90</v>
      </c>
      <c r="K12" s="148"/>
    </row>
    <row r="13" spans="1:18" s="1" customFormat="1" ht="21" customHeight="1">
      <c r="A13" s="51" t="s">
        <v>81</v>
      </c>
      <c r="B13" s="140">
        <v>287.07</v>
      </c>
      <c r="C13" s="140"/>
      <c r="D13" s="153">
        <f t="shared" ref="D13:D16" si="0">ROUND(B13/1.06,2)</f>
        <v>270.82</v>
      </c>
      <c r="E13" s="153"/>
      <c r="F13" s="143"/>
      <c r="G13" s="144"/>
      <c r="H13" s="143"/>
      <c r="I13" s="144"/>
      <c r="J13" s="149"/>
      <c r="K13" s="150"/>
    </row>
    <row r="14" spans="1:18" s="1" customFormat="1" ht="21" customHeight="1">
      <c r="A14" s="51" t="s">
        <v>84</v>
      </c>
      <c r="B14" s="140">
        <v>17.079999999999998</v>
      </c>
      <c r="C14" s="140"/>
      <c r="D14" s="153">
        <f t="shared" si="0"/>
        <v>16.11</v>
      </c>
      <c r="E14" s="153"/>
      <c r="F14" s="143"/>
      <c r="G14" s="144"/>
      <c r="H14" s="143"/>
      <c r="I14" s="144"/>
      <c r="J14" s="149"/>
      <c r="K14" s="150"/>
    </row>
    <row r="15" spans="1:18" s="1" customFormat="1" ht="21" customHeight="1">
      <c r="A15" s="51" t="s">
        <v>44</v>
      </c>
      <c r="B15" s="140">
        <v>128</v>
      </c>
      <c r="C15" s="140"/>
      <c r="D15" s="153">
        <f t="shared" si="0"/>
        <v>120.75</v>
      </c>
      <c r="E15" s="153"/>
      <c r="F15" s="143"/>
      <c r="G15" s="144"/>
      <c r="H15" s="143"/>
      <c r="I15" s="144"/>
      <c r="J15" s="149"/>
      <c r="K15" s="150"/>
    </row>
    <row r="16" spans="1:18" s="1" customFormat="1" ht="21" customHeight="1">
      <c r="A16" s="51" t="s">
        <v>279</v>
      </c>
      <c r="B16" s="140">
        <v>17952.5</v>
      </c>
      <c r="C16" s="140"/>
      <c r="D16" s="153">
        <f t="shared" si="0"/>
        <v>16936.32</v>
      </c>
      <c r="E16" s="153"/>
      <c r="F16" s="145"/>
      <c r="G16" s="146"/>
      <c r="H16" s="145"/>
      <c r="I16" s="146"/>
      <c r="J16" s="151"/>
      <c r="K16" s="152"/>
    </row>
    <row r="17" spans="1:11" s="1" customFormat="1" ht="21" customHeight="1">
      <c r="A17" s="51" t="s">
        <v>85</v>
      </c>
      <c r="B17" s="139">
        <f>SUM(B12:C16)</f>
        <v>386817.65</v>
      </c>
      <c r="C17" s="140"/>
      <c r="D17" s="139">
        <f>SUM(D12:E16)</f>
        <v>364922.3</v>
      </c>
      <c r="E17" s="140"/>
      <c r="F17" s="140">
        <v>101.4</v>
      </c>
      <c r="G17" s="140"/>
      <c r="H17" s="140">
        <v>95.66</v>
      </c>
      <c r="I17" s="140"/>
      <c r="J17" s="140"/>
      <c r="K17" s="140"/>
    </row>
  </sheetData>
  <mergeCells count="23">
    <mergeCell ref="B17:C17"/>
    <mergeCell ref="F11:G11"/>
    <mergeCell ref="D12:E12"/>
    <mergeCell ref="D13:E13"/>
    <mergeCell ref="D14:E14"/>
    <mergeCell ref="D15:E15"/>
    <mergeCell ref="D16:E16"/>
    <mergeCell ref="F17:G17"/>
    <mergeCell ref="F12:G16"/>
    <mergeCell ref="D11:E11"/>
    <mergeCell ref="B11:C11"/>
    <mergeCell ref="B12:C12"/>
    <mergeCell ref="B13:C13"/>
    <mergeCell ref="B15:C15"/>
    <mergeCell ref="B16:C16"/>
    <mergeCell ref="B14:C14"/>
    <mergeCell ref="D17:E17"/>
    <mergeCell ref="H11:I11"/>
    <mergeCell ref="H12:I16"/>
    <mergeCell ref="H17:I17"/>
    <mergeCell ref="J11:K11"/>
    <mergeCell ref="J12:K16"/>
    <mergeCell ref="J17:K17"/>
  </mergeCells>
  <phoneticPr fontId="2" type="noConversion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6</vt:i4>
      </vt:variant>
    </vt:vector>
  </HeadingPairs>
  <TitlesOfParts>
    <vt:vector size="28" baseType="lpstr">
      <vt:lpstr>1-004</vt:lpstr>
      <vt:lpstr>1-011</vt:lpstr>
      <vt:lpstr>1-014</vt:lpstr>
      <vt:lpstr>1-015</vt:lpstr>
      <vt:lpstr>1-015附</vt:lpstr>
      <vt:lpstr>1-016</vt:lpstr>
      <vt:lpstr>1-018</vt:lpstr>
      <vt:lpstr>1-019</vt:lpstr>
      <vt:lpstr>1-021</vt:lpstr>
      <vt:lpstr>1-022</vt:lpstr>
      <vt:lpstr>1-024</vt:lpstr>
      <vt:lpstr>1-025</vt:lpstr>
      <vt:lpstr>1-026</vt:lpstr>
      <vt:lpstr>1-027</vt:lpstr>
      <vt:lpstr>1-028</vt:lpstr>
      <vt:lpstr>1-028附</vt:lpstr>
      <vt:lpstr>1-029</vt:lpstr>
      <vt:lpstr>1-029附</vt:lpstr>
      <vt:lpstr>Sheet1</vt:lpstr>
      <vt:lpstr>Sheet9</vt:lpstr>
      <vt:lpstr>Sheet10</vt:lpstr>
      <vt:lpstr>Sheet13</vt:lpstr>
      <vt:lpstr>'1-015附'!Print_Area</vt:lpstr>
      <vt:lpstr>'1-016'!Print_Area</vt:lpstr>
      <vt:lpstr>'1-018'!Print_Area</vt:lpstr>
      <vt:lpstr>'1-019'!Print_Area</vt:lpstr>
      <vt:lpstr>'1-026'!Print_Area</vt:lpstr>
      <vt:lpstr>'1-028附'!Print_Area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2021-02-28T08:13:03Z</dcterms:modified>
</cp:coreProperties>
</file>