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10月" sheetId="1" r:id="rId1"/>
    <sheet name="11月" sheetId="2" r:id="rId2"/>
    <sheet name="录入未报账科目余额" sheetId="3" r:id="rId3"/>
  </sheets>
  <calcPr calcId="144525"/>
</workbook>
</file>

<file path=xl/sharedStrings.xml><?xml version="1.0" encoding="utf-8"?>
<sst xmlns="http://schemas.openxmlformats.org/spreadsheetml/2006/main" count="58" uniqueCount="29">
  <si>
    <t>银行存款</t>
  </si>
  <si>
    <t>财务费用-手续费</t>
  </si>
  <si>
    <t>预付账款</t>
  </si>
  <si>
    <t>主营业务成本-房租费</t>
  </si>
  <si>
    <t>其他货币资金-巢湖集散点0551012</t>
  </si>
  <si>
    <t>预收账款</t>
  </si>
  <si>
    <t>其他货币资金-合肥巢湖网点</t>
  </si>
  <si>
    <t>其他应收款-押金-房租押金</t>
  </si>
  <si>
    <t>实收资本</t>
  </si>
  <si>
    <t>长期待摊费用</t>
  </si>
  <si>
    <t>管理费用-低值易耗品</t>
  </si>
  <si>
    <t>应付账款-赤兔</t>
  </si>
  <si>
    <t>主营业务收入</t>
  </si>
  <si>
    <t>支付汽车城325元面单费</t>
  </si>
  <si>
    <t>其他应付款-押金/保证金-亚夫路</t>
  </si>
  <si>
    <t>其他应付款-押金/保证金-汽车城</t>
  </si>
  <si>
    <t>主营业务成本-二级网点</t>
  </si>
  <si>
    <t>其他货币资金-二级网点</t>
  </si>
  <si>
    <t>主营业务成本-低值易耗品</t>
  </si>
  <si>
    <t>其他应付款-押金/保证金-槐林</t>
  </si>
  <si>
    <t>主营业务成本-劳务费</t>
  </si>
  <si>
    <t>其他应付款-极致供应链</t>
  </si>
  <si>
    <t>其他应收款-押金/保证金-二级网点保证金</t>
  </si>
  <si>
    <t>应交增值税</t>
  </si>
  <si>
    <t>固定资产</t>
  </si>
  <si>
    <t>资本公积</t>
  </si>
  <si>
    <t>其他应收款-押金/保证金-亚夫路</t>
  </si>
  <si>
    <t>其他应收款-押金/保证金-汽车城</t>
  </si>
  <si>
    <t>其他应收款-押金/保证金-槐林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</si>
</sst>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.000000E+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3"/>
  <sheetViews>
    <sheetView workbookViewId="0">
      <selection activeCell="D8" sqref="D8"/>
    </sheetView>
  </sheetViews>
  <sheetFormatPr defaultColWidth="9" defaultRowHeight="13.5" outlineLevelCol="7"/>
  <cols>
    <col min="1" max="1" width="31.75" customWidth="1"/>
    <col min="2" max="2" width="11.125" customWidth="1"/>
    <col min="7" max="7" width="18.875" customWidth="1"/>
  </cols>
  <sheetData>
    <row r="2" spans="1:8">
      <c r="A2" t="s">
        <v>0</v>
      </c>
      <c r="B2">
        <v>13960</v>
      </c>
      <c r="G2" t="s">
        <v>1</v>
      </c>
      <c r="H2">
        <v>40</v>
      </c>
    </row>
    <row r="3" spans="1:8">
      <c r="A3" t="s">
        <v>2</v>
      </c>
      <c r="B3">
        <v>31000</v>
      </c>
      <c r="G3" t="s">
        <v>3</v>
      </c>
      <c r="H3">
        <v>11300</v>
      </c>
    </row>
    <row r="4" spans="1:5">
      <c r="A4" t="s">
        <v>4</v>
      </c>
      <c r="B4">
        <v>2000</v>
      </c>
      <c r="D4" t="s">
        <v>5</v>
      </c>
      <c r="E4">
        <v>12000</v>
      </c>
    </row>
    <row r="5" spans="1:2">
      <c r="A5" t="s">
        <v>6</v>
      </c>
      <c r="B5">
        <v>0</v>
      </c>
    </row>
    <row r="7" spans="1:5">
      <c r="A7" t="s">
        <v>7</v>
      </c>
      <c r="B7">
        <v>10000</v>
      </c>
      <c r="D7" t="s">
        <v>8</v>
      </c>
      <c r="E7">
        <v>112800</v>
      </c>
    </row>
    <row r="8" spans="1:2">
      <c r="A8" t="s">
        <v>9</v>
      </c>
      <c r="B8">
        <v>56500</v>
      </c>
    </row>
    <row r="13" spans="2:8">
      <c r="B13">
        <f>SUM(B2:B12)</f>
        <v>113460</v>
      </c>
      <c r="E13">
        <f>SUM(E3:E12)</f>
        <v>124800</v>
      </c>
      <c r="H13">
        <f>SUM(H2:H12)</f>
        <v>11340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B17" sqref="B17"/>
    </sheetView>
  </sheetViews>
  <sheetFormatPr defaultColWidth="9" defaultRowHeight="13.5"/>
  <cols>
    <col min="1" max="1" width="29.875" customWidth="1"/>
    <col min="2" max="2" width="14.125" customWidth="1"/>
    <col min="3" max="3" width="20.875" customWidth="1"/>
    <col min="4" max="4" width="29.75" customWidth="1"/>
    <col min="5" max="5" width="13.75" customWidth="1"/>
    <col min="6" max="6" width="17" customWidth="1"/>
    <col min="7" max="7" width="19.625" customWidth="1"/>
    <col min="8" max="8" width="10.375"/>
    <col min="11" max="11" width="11.625" customWidth="1"/>
    <col min="12" max="12" width="10.375"/>
  </cols>
  <sheetData>
    <row r="1" spans="7:8">
      <c r="G1" t="s">
        <v>10</v>
      </c>
      <c r="H1">
        <v>1868</v>
      </c>
    </row>
    <row r="2" spans="1:12">
      <c r="A2" t="s">
        <v>0</v>
      </c>
      <c r="B2" s="3">
        <v>10833.6</v>
      </c>
      <c r="D2" t="s">
        <v>11</v>
      </c>
      <c r="E2">
        <v>10421</v>
      </c>
      <c r="G2" t="s">
        <v>1</v>
      </c>
      <c r="H2">
        <v>100</v>
      </c>
      <c r="I2"/>
      <c r="K2" t="s">
        <v>12</v>
      </c>
      <c r="L2">
        <v>101907.89</v>
      </c>
    </row>
    <row r="3" spans="1:8">
      <c r="A3" t="s">
        <v>2</v>
      </c>
      <c r="B3">
        <f>31000+325+32400-325+925.5+648.46+642.4</f>
        <v>65616.36</v>
      </c>
      <c r="C3" t="s">
        <v>13</v>
      </c>
      <c r="D3" t="s">
        <v>14</v>
      </c>
      <c r="E3">
        <v>15000</v>
      </c>
      <c r="G3" t="s">
        <v>3</v>
      </c>
      <c r="H3">
        <v>11300</v>
      </c>
    </row>
    <row r="4" spans="1:8">
      <c r="A4" t="s">
        <v>4</v>
      </c>
      <c r="B4" s="3">
        <f>2000+125.11-925.5+235.96-642.4+246.74</f>
        <v>1039.91</v>
      </c>
      <c r="D4" t="s">
        <v>15</v>
      </c>
      <c r="E4">
        <v>15000</v>
      </c>
      <c r="G4" t="s">
        <v>16</v>
      </c>
      <c r="H4">
        <f>11450.38+90501.19</f>
        <v>101951.57</v>
      </c>
    </row>
    <row r="5" spans="1:8">
      <c r="A5" t="s">
        <v>17</v>
      </c>
      <c r="B5" s="3"/>
      <c r="G5" t="s">
        <v>18</v>
      </c>
      <c r="H5">
        <f>11610+10800</f>
        <v>22410</v>
      </c>
    </row>
    <row r="6" spans="1:2">
      <c r="A6" t="s">
        <v>6</v>
      </c>
      <c r="B6" s="3">
        <f>14491.2-10746-648.46</f>
        <v>3096.74</v>
      </c>
    </row>
    <row r="7" spans="4:8">
      <c r="D7" t="s">
        <v>19</v>
      </c>
      <c r="E7">
        <v>15000</v>
      </c>
      <c r="G7" t="s">
        <v>20</v>
      </c>
      <c r="H7">
        <v>16350</v>
      </c>
    </row>
    <row r="8" spans="1:5">
      <c r="A8" t="s">
        <v>7</v>
      </c>
      <c r="B8">
        <v>10000</v>
      </c>
      <c r="D8" t="s">
        <v>21</v>
      </c>
      <c r="E8">
        <f>235.96+65300</f>
        <v>65535.96</v>
      </c>
    </row>
    <row r="9" spans="1:2">
      <c r="A9" t="s">
        <v>22</v>
      </c>
      <c r="B9">
        <v>15000</v>
      </c>
    </row>
    <row r="10" spans="4:5">
      <c r="D10" t="s">
        <v>5</v>
      </c>
      <c r="E10">
        <f>12000+14491.2+32400-22712+246.74</f>
        <v>36425.94</v>
      </c>
    </row>
    <row r="11" spans="4:5">
      <c r="D11" t="s">
        <v>23</v>
      </c>
      <c r="E11">
        <f>-687.02-5430.07+6114.48</f>
        <v>-2.61000000000058</v>
      </c>
    </row>
    <row r="12" spans="1:5">
      <c r="A12" t="s">
        <v>24</v>
      </c>
      <c r="B12">
        <f>5343+54500</f>
        <v>59843</v>
      </c>
      <c r="D12" t="s">
        <v>8</v>
      </c>
      <c r="E12">
        <f>112800+15000</f>
        <v>127800</v>
      </c>
    </row>
    <row r="13" spans="1:5">
      <c r="A13" t="s">
        <v>9</v>
      </c>
      <c r="B13">
        <v>56500</v>
      </c>
      <c r="D13" t="s">
        <v>25</v>
      </c>
      <c r="E13">
        <v>18821</v>
      </c>
    </row>
    <row r="14" spans="2:9">
      <c r="B14">
        <f>SUM(B2:B13)</f>
        <v>221929.61</v>
      </c>
      <c r="E14">
        <f>SUM(E2:E13)</f>
        <v>304001.29</v>
      </c>
      <c r="H14">
        <f>SUM(H1:H13)</f>
        <v>153979.57</v>
      </c>
      <c r="I14">
        <f>SUM(I2:I13)</f>
        <v>0</v>
      </c>
    </row>
    <row r="18" spans="5:5">
      <c r="E18" s="1"/>
    </row>
    <row r="19" spans="5:5">
      <c r="E19" s="2">
        <f>B14+H14+I14-E14-L2</f>
        <v>-29999.9999999999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G12" sqref="G12"/>
    </sheetView>
  </sheetViews>
  <sheetFormatPr defaultColWidth="9" defaultRowHeight="13.5"/>
  <cols>
    <col min="1" max="1" width="24.375" customWidth="1"/>
    <col min="4" max="4" width="28.625" customWidth="1"/>
    <col min="7" max="7" width="22.375" customWidth="1"/>
    <col min="11" max="11" width="13" customWidth="1"/>
  </cols>
  <sheetData>
    <row r="1" spans="1:12">
      <c r="A1" t="s">
        <v>0</v>
      </c>
      <c r="B1">
        <v>10833.6</v>
      </c>
      <c r="D1" t="s">
        <v>11</v>
      </c>
      <c r="E1">
        <v>10421</v>
      </c>
      <c r="G1" t="s">
        <v>1</v>
      </c>
      <c r="H1">
        <v>40</v>
      </c>
      <c r="I1">
        <v>60</v>
      </c>
      <c r="K1" t="s">
        <v>12</v>
      </c>
      <c r="L1">
        <v>101907.89</v>
      </c>
    </row>
    <row r="2" spans="1:8">
      <c r="A2" t="s">
        <v>2</v>
      </c>
      <c r="B2">
        <f>31000+325+32400-325+925.5</f>
        <v>64325.5</v>
      </c>
      <c r="C2" t="s">
        <v>13</v>
      </c>
      <c r="D2" t="s">
        <v>14</v>
      </c>
      <c r="E2">
        <v>15000</v>
      </c>
      <c r="G2" t="s">
        <v>3</v>
      </c>
      <c r="H2">
        <v>67800</v>
      </c>
    </row>
    <row r="3" spans="1:8">
      <c r="A3" t="s">
        <v>4</v>
      </c>
      <c r="B3">
        <f>2000+125.11-925.5+235.96</f>
        <v>1435.57</v>
      </c>
      <c r="D3" t="s">
        <v>15</v>
      </c>
      <c r="E3">
        <v>15000</v>
      </c>
      <c r="G3" t="s">
        <v>16</v>
      </c>
      <c r="H3">
        <f>11450.38+90501.19</f>
        <v>101951.57</v>
      </c>
    </row>
    <row r="4" spans="1:1">
      <c r="A4" t="s">
        <v>17</v>
      </c>
    </row>
    <row r="6" spans="4:8">
      <c r="D6" t="s">
        <v>19</v>
      </c>
      <c r="E6">
        <v>15000</v>
      </c>
      <c r="G6" t="s">
        <v>20</v>
      </c>
      <c r="H6">
        <v>16350</v>
      </c>
    </row>
    <row r="7" spans="1:5">
      <c r="A7" t="s">
        <v>7</v>
      </c>
      <c r="B7">
        <v>10000</v>
      </c>
      <c r="D7" t="s">
        <v>21</v>
      </c>
      <c r="E7">
        <v>235.96</v>
      </c>
    </row>
    <row r="8" spans="1:2">
      <c r="A8" t="s">
        <v>26</v>
      </c>
      <c r="B8">
        <v>15000</v>
      </c>
    </row>
    <row r="9" spans="1:5">
      <c r="A9" t="s">
        <v>27</v>
      </c>
      <c r="B9">
        <v>15000</v>
      </c>
      <c r="D9" t="s">
        <v>5</v>
      </c>
      <c r="E9">
        <f>12000+10746+32400-22712</f>
        <v>32434</v>
      </c>
    </row>
    <row r="10" spans="1:5">
      <c r="A10" t="s">
        <v>28</v>
      </c>
      <c r="B10">
        <v>15000</v>
      </c>
      <c r="D10" t="s">
        <v>23</v>
      </c>
      <c r="E10">
        <f>-687.02-5430.07+6114.48</f>
        <v>-2.61000000000058</v>
      </c>
    </row>
    <row r="11" spans="4:5">
      <c r="D11" t="s">
        <v>8</v>
      </c>
      <c r="E11">
        <f>112800+15000</f>
        <v>127800</v>
      </c>
    </row>
    <row r="13" spans="2:9">
      <c r="B13">
        <f>SUM(B1:B12)</f>
        <v>131594.67</v>
      </c>
      <c r="E13">
        <f t="shared" ref="E13:I13" si="0">SUM(E1:E12)</f>
        <v>215888.35</v>
      </c>
      <c r="H13">
        <f t="shared" si="0"/>
        <v>186141.57</v>
      </c>
      <c r="I13">
        <f t="shared" si="0"/>
        <v>60</v>
      </c>
    </row>
    <row r="17" spans="5:5">
      <c r="E17" s="1"/>
    </row>
    <row r="18" spans="5:5">
      <c r="E18" s="2">
        <f>B13+H13+I13-E13-L1</f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10月</vt:lpstr>
      <vt:lpstr>11月</vt:lpstr>
      <vt:lpstr>录入未报账科目余额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2020-12-04T13:44:00Z</dcterms:created>
  <dcterms:modified xsi:type="dcterms:W3CDTF">2020-12-06T11:35:38Z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