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25B1600C-3A44-48F7-9F58-823EBB871408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10月账目" sheetId="1" r:id="rId1"/>
    <sheet name="10月科目余额表" sheetId="2" r:id="rId2"/>
    <sheet name="11月账目" sheetId="3" r:id="rId3"/>
    <sheet name="11月科目余额表" sheetId="4" r:id="rId4"/>
    <sheet name="Sheet1" sheetId="5" r:id="rId5"/>
    <sheet name="Sheet2" sheetId="6" r:id="rId6"/>
  </sheets>
  <externalReferences>
    <externalReference r:id="rId7"/>
  </externalReferences>
  <definedNames>
    <definedName name="_xlnm._FilterDatabase" localSheetId="0" hidden="1">'10月账目'!$A$1:$F$42</definedName>
    <definedName name="_xlnm._FilterDatabase" localSheetId="2" hidden="1">'11月账目'!$A$1:$P$87</definedName>
  </definedNames>
  <calcPr calcId="181029"/>
</workbook>
</file>

<file path=xl/calcChain.xml><?xml version="1.0" encoding="utf-8"?>
<calcChain xmlns="http://schemas.openxmlformats.org/spreadsheetml/2006/main">
  <c r="E18" i="4" l="1"/>
  <c r="D7" i="4"/>
  <c r="E28" i="4"/>
  <c r="G48" i="5" l="1"/>
  <c r="N47" i="5"/>
  <c r="L47" i="5"/>
  <c r="K47" i="5"/>
  <c r="M45" i="5"/>
  <c r="H45" i="5"/>
  <c r="H41" i="5"/>
  <c r="M40" i="5"/>
  <c r="J38" i="5"/>
  <c r="H37" i="5"/>
  <c r="M47" i="5" l="1"/>
  <c r="O47" i="5" s="1"/>
  <c r="H33" i="5"/>
  <c r="H32" i="5"/>
  <c r="H48" i="5" s="1"/>
  <c r="P47" i="5" s="1"/>
  <c r="H11" i="5"/>
  <c r="I22" i="5" l="1"/>
  <c r="I21" i="5"/>
  <c r="I14" i="5" l="1"/>
  <c r="J6" i="5"/>
  <c r="J10" i="5"/>
  <c r="F18" i="4" l="1"/>
  <c r="F7" i="4"/>
  <c r="F19" i="4"/>
  <c r="F20" i="4"/>
  <c r="F13" i="4"/>
  <c r="F14" i="4"/>
  <c r="F15" i="4"/>
  <c r="F16" i="4"/>
  <c r="F17" i="4"/>
  <c r="F21" i="4"/>
  <c r="F22" i="4"/>
  <c r="F23" i="4"/>
  <c r="F24" i="4"/>
  <c r="F25" i="4"/>
  <c r="F27" i="4"/>
  <c r="F28" i="4"/>
  <c r="F30" i="4"/>
  <c r="F31" i="4"/>
  <c r="F32" i="4"/>
  <c r="F33" i="4"/>
  <c r="F34" i="4"/>
  <c r="F35" i="4"/>
  <c r="F36" i="4"/>
  <c r="F37" i="4"/>
  <c r="F38" i="4"/>
  <c r="F39" i="4"/>
  <c r="F41" i="4"/>
  <c r="F12" i="4"/>
  <c r="F29" i="4"/>
  <c r="F26" i="4"/>
  <c r="F9" i="4"/>
  <c r="F10" i="4"/>
  <c r="F40" i="4"/>
  <c r="F11" i="4"/>
  <c r="F8" i="4"/>
  <c r="F5" i="4"/>
  <c r="F30" i="2"/>
  <c r="F11" i="2"/>
  <c r="F19" i="2"/>
  <c r="F7" i="2"/>
  <c r="F8" i="2"/>
  <c r="F5" i="2"/>
  <c r="F6" i="2"/>
  <c r="F4" i="2"/>
  <c r="F41" i="2"/>
  <c r="F3" i="2"/>
  <c r="F3" i="4" l="1"/>
  <c r="F4" i="4"/>
  <c r="F6" i="4"/>
</calcChain>
</file>

<file path=xl/sharedStrings.xml><?xml version="1.0" encoding="utf-8"?>
<sst xmlns="http://schemas.openxmlformats.org/spreadsheetml/2006/main" count="596" uniqueCount="194">
  <si>
    <t>001</t>
    <phoneticPr fontId="1" type="noConversion"/>
  </si>
  <si>
    <t>序号-10月</t>
    <phoneticPr fontId="1" type="noConversion"/>
  </si>
  <si>
    <t>摘要</t>
  </si>
  <si>
    <t>科目</t>
  </si>
  <si>
    <t>借方金额</t>
  </si>
  <si>
    <t>贷方金额</t>
  </si>
  <si>
    <t>借贷方</t>
    <phoneticPr fontId="1" type="noConversion"/>
  </si>
  <si>
    <t>收到赵迎兰注册资金</t>
    <phoneticPr fontId="1" type="noConversion"/>
  </si>
  <si>
    <t>借</t>
    <phoneticPr fontId="1" type="noConversion"/>
  </si>
  <si>
    <t>贷</t>
    <phoneticPr fontId="1" type="noConversion"/>
  </si>
  <si>
    <t>银行存款-中行2231</t>
  </si>
  <si>
    <t>银行存款-中行2231</t>
    <phoneticPr fontId="1" type="noConversion"/>
  </si>
  <si>
    <t>实收资本</t>
  </si>
  <si>
    <t>实收资本</t>
    <phoneticPr fontId="1" type="noConversion"/>
  </si>
  <si>
    <t>002</t>
    <phoneticPr fontId="1" type="noConversion"/>
  </si>
  <si>
    <t>003</t>
    <phoneticPr fontId="1" type="noConversion"/>
  </si>
  <si>
    <t>预付安徽省极兔加盟商费</t>
    <phoneticPr fontId="1" type="noConversion"/>
  </si>
  <si>
    <t>预付账款-省极兔</t>
    <phoneticPr fontId="1" type="noConversion"/>
  </si>
  <si>
    <t>支付手续费</t>
    <phoneticPr fontId="1" type="noConversion"/>
  </si>
  <si>
    <t>财务费用-手续费</t>
  </si>
  <si>
    <t>财务费用-手续费</t>
    <phoneticPr fontId="1" type="noConversion"/>
  </si>
  <si>
    <t>004</t>
    <phoneticPr fontId="1" type="noConversion"/>
  </si>
  <si>
    <t>005</t>
    <phoneticPr fontId="1" type="noConversion"/>
  </si>
  <si>
    <t>支付厂房租赁费（20201101-20210430）及押金</t>
    <phoneticPr fontId="1" type="noConversion"/>
  </si>
  <si>
    <t>长期待摊费用</t>
    <phoneticPr fontId="1" type="noConversion"/>
  </si>
  <si>
    <t>其它应收款-押金/保证金</t>
    <phoneticPr fontId="1" type="noConversion"/>
  </si>
  <si>
    <t>006</t>
    <phoneticPr fontId="1" type="noConversion"/>
  </si>
  <si>
    <t>007</t>
    <phoneticPr fontId="1" type="noConversion"/>
  </si>
  <si>
    <t>自中行2231转至巢湖集散点</t>
    <phoneticPr fontId="1" type="noConversion"/>
  </si>
  <si>
    <t>其它货币资金-巢湖集散点</t>
    <phoneticPr fontId="1" type="noConversion"/>
  </si>
  <si>
    <t>008</t>
    <phoneticPr fontId="1" type="noConversion"/>
  </si>
  <si>
    <t>转至巢湖极兔账户因账号误退回</t>
    <phoneticPr fontId="1" type="noConversion"/>
  </si>
  <si>
    <t>009</t>
    <phoneticPr fontId="1" type="noConversion"/>
  </si>
  <si>
    <t>转款至巢湖集散点</t>
    <phoneticPr fontId="1" type="noConversion"/>
  </si>
  <si>
    <t>010</t>
    <phoneticPr fontId="1" type="noConversion"/>
  </si>
  <si>
    <t>011</t>
    <phoneticPr fontId="1" type="noConversion"/>
  </si>
  <si>
    <t>转至巢湖集散点因账号误退回</t>
    <phoneticPr fontId="1" type="noConversion"/>
  </si>
  <si>
    <t>012</t>
    <phoneticPr fontId="1" type="noConversion"/>
  </si>
  <si>
    <t>收到总部9月客服补贴</t>
    <phoneticPr fontId="1" type="noConversion"/>
  </si>
  <si>
    <t>其它货币资金-合肥巢湖网点</t>
    <phoneticPr fontId="1" type="noConversion"/>
  </si>
  <si>
    <t>预收账款</t>
  </si>
  <si>
    <t>预收账款</t>
    <phoneticPr fontId="1" type="noConversion"/>
  </si>
  <si>
    <t>收到合肥巢湖网点转款</t>
    <phoneticPr fontId="1" type="noConversion"/>
  </si>
  <si>
    <t>013</t>
    <phoneticPr fontId="1" type="noConversion"/>
  </si>
  <si>
    <t>11月科目余额表</t>
  </si>
  <si>
    <t>会计科目</t>
  </si>
  <si>
    <t>明细段</t>
  </si>
  <si>
    <t>期初余额</t>
  </si>
  <si>
    <t>借方发生额</t>
  </si>
  <si>
    <t>贷方发生额</t>
  </si>
  <si>
    <t>期末余额</t>
  </si>
  <si>
    <t>其他货币资金-巢湖集散点0551012</t>
  </si>
  <si>
    <t>其他货币资金-二级网点</t>
  </si>
  <si>
    <t>其他货币资金-合肥巢湖网点</t>
  </si>
  <si>
    <t>预付账款</t>
  </si>
  <si>
    <t>安徽省极兔供应链有限公司</t>
  </si>
  <si>
    <t>其他应收款-押金-房租押金</t>
  </si>
  <si>
    <t>程燕</t>
  </si>
  <si>
    <t>其他应收款-押金/保证金</t>
  </si>
  <si>
    <t>固定资产</t>
  </si>
  <si>
    <t>长期待摊费用-12月-4月厂房房租</t>
  </si>
  <si>
    <t>应付账款</t>
  </si>
  <si>
    <t>巢湖赤兔供应链管理有限公司</t>
  </si>
  <si>
    <t>合肥民腾供应链管理有限公司</t>
  </si>
  <si>
    <t>巢湖市三度物流有限公司</t>
  </si>
  <si>
    <t>合肥极致供应链管理有限公司</t>
  </si>
  <si>
    <t>税金及附加</t>
    <phoneticPr fontId="8" type="noConversion"/>
  </si>
  <si>
    <t>应交税费-印花税</t>
  </si>
  <si>
    <t>应交税费-地方水利建设基金</t>
  </si>
  <si>
    <t>应交税费-应交增值税-进项税额</t>
  </si>
  <si>
    <t>应交税费-应交增值税-销项税额</t>
  </si>
  <si>
    <t>应交税费-应交增值税（减免税款）</t>
  </si>
  <si>
    <t>其他应付款-押金/保证金</t>
  </si>
  <si>
    <t>其他应付款-极致供应链</t>
  </si>
  <si>
    <t>资本公积</t>
  </si>
  <si>
    <t>主营业务收入</t>
  </si>
  <si>
    <t>主营业务成本</t>
  </si>
  <si>
    <t>管理费用-低值易耗品</t>
  </si>
  <si>
    <t>管理费用-福利费</t>
  </si>
  <si>
    <t>管理费用-招待费</t>
  </si>
  <si>
    <t>管理费用-车辆费用</t>
  </si>
  <si>
    <t>管理费用-工资</t>
  </si>
  <si>
    <t>管理费用-折旧费</t>
  </si>
  <si>
    <t>财务费用-利息收入</t>
  </si>
  <si>
    <t>序号-11月</t>
    <phoneticPr fontId="1" type="noConversion"/>
  </si>
  <si>
    <t>亚夫路及汽车城提现至我司账户</t>
    <phoneticPr fontId="1" type="noConversion"/>
  </si>
  <si>
    <t>其他应付款</t>
    <phoneticPr fontId="1" type="noConversion"/>
  </si>
  <si>
    <t>支付亚夫路及汽车城提现款</t>
    <phoneticPr fontId="1" type="noConversion"/>
  </si>
  <si>
    <t>支付9月客服补贴及派费补贴</t>
    <phoneticPr fontId="1" type="noConversion"/>
  </si>
  <si>
    <t>主营业务成本-二级网点</t>
    <phoneticPr fontId="1" type="noConversion"/>
  </si>
  <si>
    <t>应交税费-应交增值税（进项税额）</t>
    <phoneticPr fontId="1" type="noConversion"/>
  </si>
  <si>
    <t>收到赵迎兰注册资本金</t>
    <phoneticPr fontId="1" type="noConversion"/>
  </si>
  <si>
    <t>实收资本-赵迎兰</t>
    <phoneticPr fontId="1" type="noConversion"/>
  </si>
  <si>
    <t>主营业务成本-司机劳务费</t>
    <phoneticPr fontId="1" type="noConversion"/>
  </si>
  <si>
    <t>汽车城提现至我司账户</t>
    <phoneticPr fontId="1" type="noConversion"/>
  </si>
  <si>
    <t>其它应付款</t>
    <phoneticPr fontId="1" type="noConversion"/>
  </si>
  <si>
    <t>支付汽车城提现款及面单费</t>
    <phoneticPr fontId="1" type="noConversion"/>
  </si>
  <si>
    <t>预付账款</t>
    <phoneticPr fontId="1" type="noConversion"/>
  </si>
  <si>
    <t>收到二级网点加盟费</t>
    <phoneticPr fontId="1" type="noConversion"/>
  </si>
  <si>
    <t>其它应付款-押金/保证金</t>
    <phoneticPr fontId="1" type="noConversion"/>
  </si>
  <si>
    <t>支付二级网点加盟费</t>
    <phoneticPr fontId="1" type="noConversion"/>
  </si>
  <si>
    <t>收到总部面单费，派费及派费补贴</t>
    <phoneticPr fontId="1" type="noConversion"/>
  </si>
  <si>
    <t>与二级网点结算成本</t>
    <phoneticPr fontId="1" type="noConversion"/>
  </si>
  <si>
    <t>应付账款-赤兔</t>
    <phoneticPr fontId="1" type="noConversion"/>
  </si>
  <si>
    <t>其它货币资金-二级网点</t>
    <phoneticPr fontId="1" type="noConversion"/>
  </si>
  <si>
    <t>012</t>
    <phoneticPr fontId="1" type="noConversion"/>
  </si>
  <si>
    <t>与总部结算收入</t>
    <phoneticPr fontId="1" type="noConversion"/>
  </si>
  <si>
    <t>主营业务收入</t>
    <phoneticPr fontId="1" type="noConversion"/>
  </si>
  <si>
    <t>应交税费-应交增值税（销项税额）</t>
    <phoneticPr fontId="1" type="noConversion"/>
  </si>
  <si>
    <t>总部罚款</t>
    <phoneticPr fontId="1" type="noConversion"/>
  </si>
  <si>
    <t>其它应付款-极致供应链</t>
    <phoneticPr fontId="1" type="noConversion"/>
  </si>
  <si>
    <t>014</t>
    <phoneticPr fontId="1" type="noConversion"/>
  </si>
  <si>
    <t>巢湖集散期初余额</t>
    <phoneticPr fontId="1" type="noConversion"/>
  </si>
  <si>
    <t>015</t>
    <phoneticPr fontId="1" type="noConversion"/>
  </si>
  <si>
    <t>预收账款-省极兔</t>
    <phoneticPr fontId="1" type="noConversion"/>
  </si>
  <si>
    <t>016</t>
    <phoneticPr fontId="1" type="noConversion"/>
  </si>
  <si>
    <t>收到合肥巢湖网点提现</t>
    <phoneticPr fontId="1" type="noConversion"/>
  </si>
  <si>
    <t>017</t>
    <phoneticPr fontId="1" type="noConversion"/>
  </si>
  <si>
    <t>公司成立前资产入账</t>
    <phoneticPr fontId="1" type="noConversion"/>
  </si>
  <si>
    <t>固定资产-电子设备</t>
    <phoneticPr fontId="1" type="noConversion"/>
  </si>
  <si>
    <t>管理费用-低值易耗品</t>
    <phoneticPr fontId="1" type="noConversion"/>
  </si>
  <si>
    <t>主营业务成本-低值易耗品</t>
    <phoneticPr fontId="1" type="noConversion"/>
  </si>
  <si>
    <t>018</t>
    <phoneticPr fontId="1" type="noConversion"/>
  </si>
  <si>
    <t>资本公积</t>
    <phoneticPr fontId="1" type="noConversion"/>
  </si>
  <si>
    <t>019</t>
    <phoneticPr fontId="1" type="noConversion"/>
  </si>
  <si>
    <t>固定资产</t>
    <phoneticPr fontId="1" type="noConversion"/>
  </si>
  <si>
    <t>020</t>
    <phoneticPr fontId="1" type="noConversion"/>
  </si>
  <si>
    <t>计提11月员工薪资</t>
    <phoneticPr fontId="1" type="noConversion"/>
  </si>
  <si>
    <t>主营业务成本-工资</t>
    <phoneticPr fontId="1" type="noConversion"/>
  </si>
  <si>
    <t>管理费用-工资</t>
    <phoneticPr fontId="1" type="noConversion"/>
  </si>
  <si>
    <t>应付职工薪酬-工资</t>
    <phoneticPr fontId="1" type="noConversion"/>
  </si>
  <si>
    <t>其它应付款-提现</t>
    <phoneticPr fontId="1" type="noConversion"/>
  </si>
  <si>
    <t>应付职工薪酬-工资</t>
    <phoneticPr fontId="1" type="noConversion"/>
  </si>
  <si>
    <t>其他应付款-极致</t>
    <phoneticPr fontId="1" type="noConversion"/>
  </si>
  <si>
    <t>属于我司收入</t>
    <phoneticPr fontId="1" type="noConversion"/>
  </si>
  <si>
    <t>主营业务成本-二级网点</t>
  </si>
  <si>
    <t>11月</t>
    <phoneticPr fontId="1" type="noConversion"/>
  </si>
  <si>
    <t>主营业务收入-二级网点</t>
    <phoneticPr fontId="1" type="noConversion"/>
  </si>
  <si>
    <t>10月</t>
    <phoneticPr fontId="1" type="noConversion"/>
  </si>
  <si>
    <t>税前</t>
    <phoneticPr fontId="1" type="noConversion"/>
  </si>
  <si>
    <t>税后</t>
    <phoneticPr fontId="1" type="noConversion"/>
  </si>
  <si>
    <t>主营业务收入-集散</t>
    <phoneticPr fontId="1" type="noConversion"/>
  </si>
  <si>
    <t>支付9月客服补贴及派费补贴</t>
    <phoneticPr fontId="1" type="noConversion"/>
  </si>
  <si>
    <t>借</t>
    <phoneticPr fontId="1" type="noConversion"/>
  </si>
  <si>
    <t>主营业务成本-二级网点</t>
    <phoneticPr fontId="1" type="noConversion"/>
  </si>
  <si>
    <t>与二级网点结算成本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</si>
  <si>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0月成本</t>
    </r>
    <phoneticPr fontId="8" type="noConversion"/>
  </si>
  <si>
    <t>11月成本</t>
    <phoneticPr fontId="8" type="noConversion"/>
  </si>
  <si>
    <t>12月成本</t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</si>
  <si>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2月未入账</t>
    </r>
    <phoneticPr fontId="8" type="noConversion"/>
  </si>
  <si>
    <t>主营业务成本-二级网点</t>
    <phoneticPr fontId="8" type="noConversion"/>
  </si>
  <si>
    <t>1月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</si>
  <si>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0月</t>
    </r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</si>
  <si>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</t>
    </r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</si>
  <si>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2月</t>
    </r>
    <phoneticPr fontId="8" type="noConversion"/>
  </si>
  <si>
    <t>1月</t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</si>
  <si>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1月加盟费</t>
    </r>
    <phoneticPr fontId="8" type="noConversion"/>
  </si>
  <si>
    <t>021</t>
    <phoneticPr fontId="1" type="noConversion"/>
  </si>
  <si>
    <t>摊销11月份厂房租赁费</t>
    <phoneticPr fontId="1" type="noConversion"/>
  </si>
  <si>
    <t>主营业务成本-房租</t>
    <phoneticPr fontId="1" type="noConversion"/>
  </si>
  <si>
    <t>长期待摊费用</t>
    <phoneticPr fontId="1" type="noConversion"/>
  </si>
  <si>
    <t>10月科目余额表</t>
    <phoneticPr fontId="1" type="noConversion"/>
  </si>
  <si>
    <t>主营业务成本-二级网点-10月</t>
    <phoneticPr fontId="1" type="noConversion"/>
  </si>
  <si>
    <t>主营业务成本-二级网点-11月</t>
    <phoneticPr fontId="1" type="noConversion"/>
  </si>
  <si>
    <t>支付10月司机劳务费</t>
    <phoneticPr fontId="1" type="noConversion"/>
  </si>
  <si>
    <t>支付手续费</t>
    <phoneticPr fontId="1" type="noConversion"/>
  </si>
  <si>
    <t>支付汽车城提现款</t>
    <phoneticPr fontId="1" type="noConversion"/>
  </si>
  <si>
    <t>支付汽车城面单费</t>
    <phoneticPr fontId="1" type="noConversion"/>
  </si>
  <si>
    <t>收到亚父路网点加盟费</t>
    <phoneticPr fontId="1" type="noConversion"/>
  </si>
  <si>
    <t>收到汽车城网点加盟费</t>
    <phoneticPr fontId="1" type="noConversion"/>
  </si>
  <si>
    <t>收到槐林网点加盟费</t>
    <phoneticPr fontId="1" type="noConversion"/>
  </si>
  <si>
    <t>收到二级网点保证金</t>
    <phoneticPr fontId="1" type="noConversion"/>
  </si>
  <si>
    <t>收到总部面单费</t>
    <phoneticPr fontId="1" type="noConversion"/>
  </si>
  <si>
    <t>收到总部派费补贴</t>
    <phoneticPr fontId="1" type="noConversion"/>
  </si>
  <si>
    <t>收到总部派费</t>
    <phoneticPr fontId="1" type="noConversion"/>
  </si>
  <si>
    <t>主营业务成本-二级网点-12月</t>
    <phoneticPr fontId="1" type="noConversion"/>
  </si>
  <si>
    <t>主营业务收入-二级网点-10月</t>
    <phoneticPr fontId="1" type="noConversion"/>
  </si>
  <si>
    <t>主营业务收入-退转件收入</t>
    <phoneticPr fontId="1" type="noConversion"/>
  </si>
  <si>
    <t>总部扣收打印机及面单费</t>
    <phoneticPr fontId="1" type="noConversion"/>
  </si>
  <si>
    <t>总部扣收漏扫罚款</t>
    <phoneticPr fontId="1" type="noConversion"/>
  </si>
  <si>
    <t>总部扣收上传不及时处罚</t>
    <phoneticPr fontId="1" type="noConversion"/>
  </si>
  <si>
    <t>总部扣收仲裁延误罚款</t>
    <phoneticPr fontId="1" type="noConversion"/>
  </si>
  <si>
    <t>总部扣收各类款项</t>
    <phoneticPr fontId="1" type="noConversion"/>
  </si>
  <si>
    <t>收到总部退转件费及操作不规范奖励反馈</t>
    <phoneticPr fontId="1" type="noConversion"/>
  </si>
  <si>
    <t>收到总部退件费</t>
    <phoneticPr fontId="1" type="noConversion"/>
  </si>
  <si>
    <t>收到总部转件费</t>
    <phoneticPr fontId="1" type="noConversion"/>
  </si>
  <si>
    <t>收到总部操作不规范奖励反馈</t>
    <phoneticPr fontId="1" type="noConversion"/>
  </si>
  <si>
    <t>总部扣收退件费</t>
    <phoneticPr fontId="1" type="noConversion"/>
  </si>
  <si>
    <t>总部扣收操作费</t>
    <phoneticPr fontId="1" type="noConversion"/>
  </si>
  <si>
    <t>总部扣收物料费</t>
    <phoneticPr fontId="1" type="noConversion"/>
  </si>
  <si>
    <t>总部扣收操作不规范处罚</t>
    <phoneticPr fontId="1" type="noConversion"/>
  </si>
  <si>
    <t>总部扣收款项</t>
    <phoneticPr fontId="1" type="noConversion"/>
  </si>
  <si>
    <t>购买固定资产入账</t>
    <phoneticPr fontId="1" type="noConversion"/>
  </si>
  <si>
    <t>长期待摊费用-11月-4月厂房房租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</si>
</sst>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#,##0.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0" borderId="0"/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>
      <alignment vertical="center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0" fillId="0" borderId="0" xfId="1" applyFo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176" fontId="6" fillId="2" borderId="0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43" fontId="0" fillId="3" borderId="0" xfId="1" applyFont="1" applyFill="1">
      <alignment vertical="center"/>
    </xf>
    <xf numFmtId="43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43" fontId="0" fillId="0" borderId="1" xfId="0" applyNumberFormat="1" applyBorder="1">
      <alignment vertical="center"/>
    </xf>
    <xf numFmtId="0" fontId="0" fillId="6" borderId="0" xfId="0" applyFill="1">
      <alignment vertical="center"/>
    </xf>
    <xf numFmtId="43" fontId="0" fillId="4" borderId="0" xfId="1" applyFont="1" applyFill="1">
      <alignment vertical="center"/>
    </xf>
    <xf numFmtId="43" fontId="0" fillId="6" borderId="0" xfId="1" applyFont="1" applyFill="1">
      <alignment vertical="center"/>
    </xf>
    <xf numFmtId="43" fontId="0" fillId="5" borderId="0" xfId="0" applyNumberFormat="1" applyFill="1">
      <alignment vertical="center"/>
    </xf>
    <xf numFmtId="43" fontId="9" fillId="0" borderId="0" xfId="1" applyFont="1">
      <alignment vertical="center"/>
    </xf>
    <xf numFmtId="176" fontId="0" fillId="2" borderId="0" xfId="0" applyNumberFormat="1" applyFill="1">
      <alignment vertical="center"/>
    </xf>
    <xf numFmtId="176" fontId="10" fillId="2" borderId="0" xfId="0" applyNumberFormat="1" applyFont="1" applyFill="1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176" fontId="0" fillId="6" borderId="0" xfId="0" applyNumberFormat="1" applyFill="1">
      <alignment vertical="center"/>
    </xf>
    <xf numFmtId="176" fontId="0" fillId="7" borderId="0" xfId="0" applyNumberFormat="1" applyFont="1" applyFill="1">
      <alignment vertical="center"/>
    </xf>
    <xf numFmtId="0" fontId="0" fillId="7" borderId="0" xfId="0" applyFill="1">
      <alignment vertical="center"/>
    </xf>
    <xf numFmtId="43" fontId="0" fillId="7" borderId="0" xfId="1" applyFont="1" applyFill="1">
      <alignment vertical="center"/>
    </xf>
    <xf numFmtId="0" fontId="0" fillId="2" borderId="0" xfId="0" applyFill="1">
      <alignment vertical="center"/>
    </xf>
    <xf numFmtId="9" fontId="0" fillId="0" borderId="0" xfId="1" applyNumberFormat="1" applyFont="1">
      <alignment vertical="center"/>
    </xf>
    <xf numFmtId="43" fontId="0" fillId="4" borderId="0" xfId="0" applyNumberFormat="1" applyFill="1">
      <alignment vertical="center"/>
    </xf>
    <xf numFmtId="43" fontId="9" fillId="4" borderId="0" xfId="1" applyFont="1" applyFill="1">
      <alignment vertical="center"/>
    </xf>
    <xf numFmtId="43" fontId="0" fillId="2" borderId="0" xfId="1" applyFont="1" applyFill="1">
      <alignment vertical="center"/>
    </xf>
    <xf numFmtId="0" fontId="5" fillId="2" borderId="2" xfId="0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01000000}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996;&#22885;&#20250;&#35745;&#19987;&#19994;/12&#26376;/12&#26376;&#31185;&#30446;&#20313;&#3906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月账"/>
      <sheetName val="12月科目余额"/>
      <sheetName val="Sheet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>
        <row r="14">
          <cell r="G14">
            <v>108068.6642</v>
          </cell>
          <cell r="H14">
            <v>107897.26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workbookViewId="0">
      <selection activeCell="D5" sqref="D5"/>
    </sheetView>
  </sheetViews>
  <sheetFormatPr defaultRowHeight="14.4" x14ac:dyDescent="0.25"/>
  <cols>
    <col min="1" max="1" width="10.44140625" style="1" customWidth="1"/>
    <col min="2" max="2" width="27.21875" customWidth="1"/>
    <col min="3" max="3" width="12.109375" customWidth="1"/>
    <col min="4" max="4" width="24.77734375" customWidth="1"/>
    <col min="5" max="6" width="12.88671875" style="7" customWidth="1"/>
  </cols>
  <sheetData>
    <row r="1" spans="1:7" x14ac:dyDescent="0.25">
      <c r="A1" s="4" t="s">
        <v>1</v>
      </c>
      <c r="B1" s="2" t="s">
        <v>2</v>
      </c>
      <c r="C1" s="3" t="s">
        <v>6</v>
      </c>
      <c r="D1" s="3" t="s">
        <v>3</v>
      </c>
      <c r="E1" s="5" t="s">
        <v>4</v>
      </c>
      <c r="F1" s="6" t="s">
        <v>5</v>
      </c>
    </row>
    <row r="2" spans="1:7" x14ac:dyDescent="0.25">
      <c r="A2" s="1" t="s">
        <v>0</v>
      </c>
      <c r="B2" t="s">
        <v>7</v>
      </c>
      <c r="C2" t="s">
        <v>8</v>
      </c>
      <c r="D2" t="s">
        <v>11</v>
      </c>
      <c r="E2" s="7">
        <v>31000</v>
      </c>
      <c r="G2" s="17"/>
    </row>
    <row r="3" spans="1:7" x14ac:dyDescent="0.25">
      <c r="B3" t="s">
        <v>7</v>
      </c>
      <c r="C3" t="s">
        <v>9</v>
      </c>
      <c r="D3" t="s">
        <v>13</v>
      </c>
      <c r="F3" s="7">
        <v>31000</v>
      </c>
      <c r="G3" s="17"/>
    </row>
    <row r="4" spans="1:7" x14ac:dyDescent="0.25">
      <c r="A4" s="1" t="s">
        <v>14</v>
      </c>
      <c r="B4" t="s">
        <v>7</v>
      </c>
      <c r="C4" t="s">
        <v>8</v>
      </c>
      <c r="D4" t="s">
        <v>11</v>
      </c>
      <c r="E4" s="7">
        <v>1000</v>
      </c>
      <c r="G4" s="17"/>
    </row>
    <row r="5" spans="1:7" x14ac:dyDescent="0.25">
      <c r="B5" t="s">
        <v>7</v>
      </c>
      <c r="C5" t="s">
        <v>9</v>
      </c>
      <c r="D5" t="s">
        <v>13</v>
      </c>
      <c r="F5" s="7">
        <v>1000</v>
      </c>
      <c r="G5" s="17"/>
    </row>
    <row r="6" spans="1:7" x14ac:dyDescent="0.25">
      <c r="A6" s="1" t="s">
        <v>15</v>
      </c>
      <c r="B6" t="s">
        <v>16</v>
      </c>
      <c r="C6" t="s">
        <v>8</v>
      </c>
      <c r="D6" t="s">
        <v>17</v>
      </c>
      <c r="E6" s="7">
        <v>31000</v>
      </c>
      <c r="G6" s="17"/>
    </row>
    <row r="7" spans="1:7" x14ac:dyDescent="0.25">
      <c r="C7" t="s">
        <v>9</v>
      </c>
      <c r="D7" t="s">
        <v>11</v>
      </c>
      <c r="F7" s="7">
        <v>31000</v>
      </c>
      <c r="G7" s="17"/>
    </row>
    <row r="8" spans="1:7" x14ac:dyDescent="0.25">
      <c r="B8" t="s">
        <v>18</v>
      </c>
      <c r="C8" t="s">
        <v>8</v>
      </c>
      <c r="D8" t="s">
        <v>20</v>
      </c>
      <c r="E8" s="7">
        <v>10</v>
      </c>
      <c r="G8" s="17"/>
    </row>
    <row r="9" spans="1:7" x14ac:dyDescent="0.25">
      <c r="B9" t="s">
        <v>18</v>
      </c>
      <c r="C9" t="s">
        <v>9</v>
      </c>
      <c r="D9" t="s">
        <v>11</v>
      </c>
      <c r="F9" s="7">
        <v>10</v>
      </c>
      <c r="G9" s="17"/>
    </row>
    <row r="10" spans="1:7" x14ac:dyDescent="0.25">
      <c r="A10" s="1" t="s">
        <v>21</v>
      </c>
      <c r="B10" t="s">
        <v>7</v>
      </c>
      <c r="C10" t="s">
        <v>8</v>
      </c>
      <c r="D10" t="s">
        <v>11</v>
      </c>
      <c r="E10" s="7">
        <v>77800</v>
      </c>
      <c r="G10" s="17"/>
    </row>
    <row r="11" spans="1:7" x14ac:dyDescent="0.25">
      <c r="B11" t="s">
        <v>7</v>
      </c>
      <c r="C11" t="s">
        <v>9</v>
      </c>
      <c r="D11" t="s">
        <v>13</v>
      </c>
      <c r="F11" s="7">
        <v>77800</v>
      </c>
      <c r="G11" s="17"/>
    </row>
    <row r="12" spans="1:7" x14ac:dyDescent="0.25">
      <c r="A12" s="1" t="s">
        <v>22</v>
      </c>
      <c r="B12" t="s">
        <v>23</v>
      </c>
      <c r="C12" t="s">
        <v>8</v>
      </c>
      <c r="D12" s="36" t="s">
        <v>24</v>
      </c>
      <c r="E12" s="40">
        <v>67800</v>
      </c>
      <c r="F12" s="40"/>
      <c r="G12" s="17"/>
    </row>
    <row r="13" spans="1:7" x14ac:dyDescent="0.25">
      <c r="C13" t="s">
        <v>8</v>
      </c>
      <c r="D13" s="36" t="s">
        <v>25</v>
      </c>
      <c r="E13" s="40">
        <v>10000</v>
      </c>
      <c r="F13" s="40"/>
      <c r="G13" s="17"/>
    </row>
    <row r="14" spans="1:7" x14ac:dyDescent="0.25">
      <c r="C14" t="s">
        <v>8</v>
      </c>
      <c r="D14" s="36" t="s">
        <v>11</v>
      </c>
      <c r="E14" s="40"/>
      <c r="F14" s="40">
        <v>77800</v>
      </c>
      <c r="G14" s="17"/>
    </row>
    <row r="15" spans="1:7" x14ac:dyDescent="0.25">
      <c r="B15" t="s">
        <v>18</v>
      </c>
      <c r="C15" t="s">
        <v>8</v>
      </c>
      <c r="D15" t="s">
        <v>20</v>
      </c>
      <c r="E15" s="7">
        <v>10</v>
      </c>
      <c r="G15" s="17"/>
    </row>
    <row r="16" spans="1:7" x14ac:dyDescent="0.25">
      <c r="C16" t="s">
        <v>9</v>
      </c>
      <c r="D16" t="s">
        <v>11</v>
      </c>
      <c r="F16" s="7">
        <v>10</v>
      </c>
      <c r="G16" s="17"/>
    </row>
    <row r="17" spans="1:7" x14ac:dyDescent="0.25">
      <c r="A17" s="1" t="s">
        <v>26</v>
      </c>
      <c r="B17" t="s">
        <v>7</v>
      </c>
      <c r="C17" t="s">
        <v>8</v>
      </c>
      <c r="D17" t="s">
        <v>11</v>
      </c>
      <c r="E17" s="7">
        <v>2000</v>
      </c>
      <c r="G17" s="17"/>
    </row>
    <row r="18" spans="1:7" x14ac:dyDescent="0.25">
      <c r="B18" t="s">
        <v>7</v>
      </c>
      <c r="C18" t="s">
        <v>9</v>
      </c>
      <c r="D18" t="s">
        <v>13</v>
      </c>
      <c r="F18" s="7">
        <v>2000</v>
      </c>
      <c r="G18" s="17"/>
    </row>
    <row r="19" spans="1:7" x14ac:dyDescent="0.25">
      <c r="A19" s="1" t="s">
        <v>27</v>
      </c>
      <c r="B19" t="s">
        <v>28</v>
      </c>
      <c r="C19" t="s">
        <v>8</v>
      </c>
      <c r="D19" t="s">
        <v>29</v>
      </c>
      <c r="E19" s="7">
        <v>1000</v>
      </c>
      <c r="G19" s="17"/>
    </row>
    <row r="20" spans="1:7" x14ac:dyDescent="0.25">
      <c r="C20" t="s">
        <v>9</v>
      </c>
      <c r="D20" t="s">
        <v>11</v>
      </c>
      <c r="F20" s="7">
        <v>1000</v>
      </c>
      <c r="G20" s="17"/>
    </row>
    <row r="21" spans="1:7" x14ac:dyDescent="0.25">
      <c r="B21" t="s">
        <v>18</v>
      </c>
      <c r="C21" t="s">
        <v>8</v>
      </c>
      <c r="D21" t="s">
        <v>20</v>
      </c>
      <c r="E21" s="7">
        <v>5</v>
      </c>
      <c r="G21" s="17"/>
    </row>
    <row r="22" spans="1:7" x14ac:dyDescent="0.25">
      <c r="C22" t="s">
        <v>9</v>
      </c>
      <c r="D22" t="s">
        <v>11</v>
      </c>
      <c r="F22" s="7">
        <v>5</v>
      </c>
      <c r="G22" s="17"/>
    </row>
    <row r="23" spans="1:7" x14ac:dyDescent="0.25">
      <c r="A23" s="1" t="s">
        <v>30</v>
      </c>
      <c r="B23" t="s">
        <v>31</v>
      </c>
      <c r="C23" t="s">
        <v>8</v>
      </c>
      <c r="D23" t="s">
        <v>11</v>
      </c>
      <c r="E23" s="7">
        <v>1000</v>
      </c>
      <c r="G23" s="17"/>
    </row>
    <row r="24" spans="1:7" x14ac:dyDescent="0.25">
      <c r="C24" t="s">
        <v>9</v>
      </c>
      <c r="D24" t="s">
        <v>29</v>
      </c>
      <c r="F24" s="7">
        <v>1000</v>
      </c>
      <c r="G24" s="17"/>
    </row>
    <row r="25" spans="1:7" x14ac:dyDescent="0.25">
      <c r="A25" s="1" t="s">
        <v>32</v>
      </c>
      <c r="B25" t="s">
        <v>33</v>
      </c>
      <c r="C25" t="s">
        <v>8</v>
      </c>
      <c r="D25" t="s">
        <v>29</v>
      </c>
      <c r="E25" s="7">
        <v>2000</v>
      </c>
      <c r="G25" s="17"/>
    </row>
    <row r="26" spans="1:7" x14ac:dyDescent="0.25">
      <c r="C26" t="s">
        <v>9</v>
      </c>
      <c r="D26" t="s">
        <v>11</v>
      </c>
      <c r="F26" s="7">
        <v>1000</v>
      </c>
      <c r="G26" s="17"/>
    </row>
    <row r="27" spans="1:7" x14ac:dyDescent="0.25">
      <c r="C27" t="s">
        <v>9</v>
      </c>
      <c r="D27" t="s">
        <v>11</v>
      </c>
      <c r="F27" s="7">
        <v>1000</v>
      </c>
      <c r="G27" s="17"/>
    </row>
    <row r="28" spans="1:7" x14ac:dyDescent="0.25">
      <c r="B28" t="s">
        <v>18</v>
      </c>
      <c r="C28" t="s">
        <v>8</v>
      </c>
      <c r="D28" t="s">
        <v>20</v>
      </c>
      <c r="E28" s="7">
        <v>10</v>
      </c>
      <c r="G28" s="17"/>
    </row>
    <row r="29" spans="1:7" x14ac:dyDescent="0.25">
      <c r="C29" t="s">
        <v>9</v>
      </c>
      <c r="D29" t="s">
        <v>11</v>
      </c>
      <c r="F29" s="7">
        <v>5</v>
      </c>
      <c r="G29" s="17"/>
    </row>
    <row r="30" spans="1:7" x14ac:dyDescent="0.25">
      <c r="C30" t="s">
        <v>9</v>
      </c>
      <c r="D30" t="s">
        <v>11</v>
      </c>
      <c r="F30" s="7">
        <v>5</v>
      </c>
      <c r="G30" s="17"/>
    </row>
    <row r="31" spans="1:7" x14ac:dyDescent="0.25">
      <c r="A31" s="1" t="s">
        <v>34</v>
      </c>
      <c r="B31" t="s">
        <v>36</v>
      </c>
      <c r="C31" t="s">
        <v>8</v>
      </c>
      <c r="D31" t="s">
        <v>11</v>
      </c>
      <c r="E31" s="7">
        <v>1000</v>
      </c>
      <c r="G31" s="17"/>
    </row>
    <row r="32" spans="1:7" x14ac:dyDescent="0.25">
      <c r="C32" t="s">
        <v>9</v>
      </c>
      <c r="D32" t="s">
        <v>29</v>
      </c>
      <c r="F32" s="7">
        <v>1000</v>
      </c>
      <c r="G32" s="17"/>
    </row>
    <row r="33" spans="1:7" x14ac:dyDescent="0.25">
      <c r="B33" t="s">
        <v>33</v>
      </c>
      <c r="C33" t="s">
        <v>8</v>
      </c>
      <c r="D33" t="s">
        <v>29</v>
      </c>
      <c r="E33" s="7">
        <v>1000</v>
      </c>
      <c r="G33" s="17"/>
    </row>
    <row r="34" spans="1:7" x14ac:dyDescent="0.25">
      <c r="C34" t="s">
        <v>9</v>
      </c>
      <c r="D34" t="s">
        <v>11</v>
      </c>
      <c r="F34" s="7">
        <v>1000</v>
      </c>
      <c r="G34" s="17"/>
    </row>
    <row r="35" spans="1:7" x14ac:dyDescent="0.25">
      <c r="B35" t="s">
        <v>18</v>
      </c>
      <c r="C35" t="s">
        <v>8</v>
      </c>
      <c r="D35" t="s">
        <v>20</v>
      </c>
      <c r="E35" s="7">
        <v>5</v>
      </c>
      <c r="G35" s="17"/>
    </row>
    <row r="36" spans="1:7" x14ac:dyDescent="0.25">
      <c r="C36" t="s">
        <v>9</v>
      </c>
      <c r="D36" t="s">
        <v>11</v>
      </c>
      <c r="F36" s="7">
        <v>5</v>
      </c>
      <c r="G36" s="17"/>
    </row>
    <row r="37" spans="1:7" x14ac:dyDescent="0.25">
      <c r="A37" s="1" t="s">
        <v>35</v>
      </c>
      <c r="B37" t="s">
        <v>7</v>
      </c>
      <c r="C37" t="s">
        <v>8</v>
      </c>
      <c r="D37" t="s">
        <v>11</v>
      </c>
      <c r="E37" s="7">
        <v>1000</v>
      </c>
      <c r="G37" s="17"/>
    </row>
    <row r="38" spans="1:7" x14ac:dyDescent="0.25">
      <c r="B38" t="s">
        <v>7</v>
      </c>
      <c r="C38" t="s">
        <v>9</v>
      </c>
      <c r="D38" t="s">
        <v>13</v>
      </c>
      <c r="F38" s="7">
        <v>1000</v>
      </c>
      <c r="G38" s="17"/>
    </row>
    <row r="39" spans="1:7" x14ac:dyDescent="0.25">
      <c r="A39" s="1" t="s">
        <v>37</v>
      </c>
      <c r="B39" t="s">
        <v>38</v>
      </c>
      <c r="C39" t="s">
        <v>8</v>
      </c>
      <c r="D39" t="s">
        <v>39</v>
      </c>
      <c r="E39" s="7">
        <v>12000</v>
      </c>
      <c r="G39" s="17"/>
    </row>
    <row r="40" spans="1:7" x14ac:dyDescent="0.25">
      <c r="C40" t="s">
        <v>9</v>
      </c>
      <c r="D40" t="s">
        <v>41</v>
      </c>
      <c r="F40" s="7">
        <v>12000</v>
      </c>
      <c r="G40" s="17"/>
    </row>
    <row r="41" spans="1:7" x14ac:dyDescent="0.25">
      <c r="B41" t="s">
        <v>42</v>
      </c>
      <c r="C41" t="s">
        <v>8</v>
      </c>
      <c r="D41" t="s">
        <v>11</v>
      </c>
      <c r="E41" s="7">
        <v>12000</v>
      </c>
      <c r="G41" s="17"/>
    </row>
    <row r="42" spans="1:7" x14ac:dyDescent="0.25">
      <c r="C42" t="s">
        <v>9</v>
      </c>
      <c r="D42" t="s">
        <v>39</v>
      </c>
      <c r="F42" s="7">
        <v>12000</v>
      </c>
      <c r="G42" s="1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topLeftCell="A27" workbookViewId="0">
      <selection activeCell="A2" sqref="A2:F42"/>
    </sheetView>
  </sheetViews>
  <sheetFormatPr defaultColWidth="9" defaultRowHeight="14.4" x14ac:dyDescent="0.25"/>
  <cols>
    <col min="1" max="1" width="32" style="15" customWidth="1"/>
    <col min="2" max="2" width="31" style="8" customWidth="1"/>
    <col min="3" max="6" width="15.6640625" style="16" customWidth="1"/>
    <col min="7" max="10" width="9" style="8"/>
    <col min="11" max="11" width="10.33203125" style="8" customWidth="1"/>
    <col min="12" max="12" width="14.109375" style="8" customWidth="1"/>
    <col min="13" max="16384" width="9" style="8"/>
  </cols>
  <sheetData>
    <row r="1" spans="1:13" ht="29.1" customHeight="1" x14ac:dyDescent="0.25">
      <c r="A1" s="41" t="s">
        <v>161</v>
      </c>
      <c r="B1" s="41"/>
      <c r="C1" s="41"/>
      <c r="D1" s="41"/>
      <c r="E1" s="41"/>
      <c r="F1" s="41"/>
    </row>
    <row r="2" spans="1:13" ht="24" customHeight="1" x14ac:dyDescent="0.25">
      <c r="A2" s="9" t="s">
        <v>45</v>
      </c>
      <c r="B2" s="9" t="s">
        <v>46</v>
      </c>
      <c r="C2" s="10" t="s">
        <v>47</v>
      </c>
      <c r="D2" s="10" t="s">
        <v>48</v>
      </c>
      <c r="E2" s="10" t="s">
        <v>49</v>
      </c>
      <c r="F2" s="10" t="s">
        <v>50</v>
      </c>
    </row>
    <row r="3" spans="1:13" ht="24" customHeight="1" x14ac:dyDescent="0.25">
      <c r="A3" s="11" t="s">
        <v>10</v>
      </c>
      <c r="B3" s="12"/>
      <c r="C3" s="13">
        <v>0</v>
      </c>
      <c r="D3" s="13">
        <v>126800</v>
      </c>
      <c r="E3" s="13">
        <v>112840</v>
      </c>
      <c r="F3" s="13">
        <f>C3+D3-E3</f>
        <v>13960</v>
      </c>
    </row>
    <row r="4" spans="1:13" ht="24" customHeight="1" x14ac:dyDescent="0.25">
      <c r="A4" s="11" t="s">
        <v>51</v>
      </c>
      <c r="B4" s="12"/>
      <c r="C4" s="13">
        <v>0</v>
      </c>
      <c r="D4" s="13">
        <v>4000</v>
      </c>
      <c r="E4" s="13">
        <v>2000</v>
      </c>
      <c r="F4" s="13">
        <f>C4+D4-E4</f>
        <v>2000</v>
      </c>
    </row>
    <row r="5" spans="1:13" ht="24" customHeight="1" x14ac:dyDescent="0.25">
      <c r="A5" s="11" t="s">
        <v>52</v>
      </c>
      <c r="B5" s="12"/>
      <c r="C5" s="13"/>
      <c r="D5" s="13"/>
      <c r="E5" s="13"/>
      <c r="F5" s="13">
        <f t="shared" ref="F5:F8" si="0">C5+D5-E5</f>
        <v>0</v>
      </c>
    </row>
    <row r="6" spans="1:13" ht="24" customHeight="1" x14ac:dyDescent="0.25">
      <c r="A6" s="11" t="s">
        <v>53</v>
      </c>
      <c r="B6" s="12"/>
      <c r="C6" s="13">
        <v>0</v>
      </c>
      <c r="D6" s="13">
        <v>12000</v>
      </c>
      <c r="E6" s="13">
        <v>12000</v>
      </c>
      <c r="F6" s="13">
        <f t="shared" si="0"/>
        <v>0</v>
      </c>
    </row>
    <row r="7" spans="1:13" ht="24" customHeight="1" x14ac:dyDescent="0.25">
      <c r="A7" s="11" t="s">
        <v>54</v>
      </c>
      <c r="B7" s="12" t="s">
        <v>55</v>
      </c>
      <c r="C7" s="13">
        <v>0</v>
      </c>
      <c r="D7" s="13">
        <v>31000</v>
      </c>
      <c r="E7" s="13"/>
      <c r="F7" s="13">
        <f t="shared" si="0"/>
        <v>31000</v>
      </c>
    </row>
    <row r="8" spans="1:13" ht="24" customHeight="1" x14ac:dyDescent="0.25">
      <c r="A8" s="11" t="s">
        <v>56</v>
      </c>
      <c r="B8" s="12" t="s">
        <v>57</v>
      </c>
      <c r="C8" s="13">
        <v>0</v>
      </c>
      <c r="D8" s="13">
        <v>10000</v>
      </c>
      <c r="E8" s="13"/>
      <c r="F8" s="13">
        <f t="shared" si="0"/>
        <v>10000</v>
      </c>
      <c r="M8" s="14"/>
    </row>
    <row r="9" spans="1:13" ht="24" customHeight="1" x14ac:dyDescent="0.25">
      <c r="A9" s="11" t="s">
        <v>58</v>
      </c>
      <c r="B9" s="12" t="s">
        <v>55</v>
      </c>
      <c r="C9" s="13"/>
      <c r="D9" s="13"/>
      <c r="E9" s="13"/>
      <c r="F9" s="13"/>
    </row>
    <row r="10" spans="1:13" ht="24" customHeight="1" x14ac:dyDescent="0.25">
      <c r="A10" s="11" t="s">
        <v>59</v>
      </c>
      <c r="B10" s="12"/>
      <c r="C10" s="13"/>
      <c r="D10" s="13"/>
      <c r="E10" s="13"/>
      <c r="F10" s="13"/>
    </row>
    <row r="11" spans="1:13" ht="24" customHeight="1" x14ac:dyDescent="0.25">
      <c r="A11" s="11" t="s">
        <v>60</v>
      </c>
      <c r="B11" s="12"/>
      <c r="C11" s="13">
        <v>0</v>
      </c>
      <c r="D11" s="13">
        <v>67800</v>
      </c>
      <c r="E11" s="13"/>
      <c r="F11" s="13">
        <f t="shared" ref="F11" si="1">C11+D11-E11</f>
        <v>67800</v>
      </c>
    </row>
    <row r="12" spans="1:13" ht="24" customHeight="1" x14ac:dyDescent="0.25">
      <c r="A12" s="11" t="s">
        <v>61</v>
      </c>
      <c r="B12" s="12" t="s">
        <v>62</v>
      </c>
      <c r="C12" s="13"/>
      <c r="D12" s="13"/>
      <c r="E12" s="13"/>
      <c r="F12" s="13"/>
    </row>
    <row r="13" spans="1:13" ht="24" customHeight="1" x14ac:dyDescent="0.25">
      <c r="A13" s="11" t="s">
        <v>61</v>
      </c>
      <c r="B13" s="12" t="s">
        <v>63</v>
      </c>
      <c r="C13" s="13"/>
      <c r="D13" s="13"/>
      <c r="E13" s="13"/>
      <c r="F13" s="13"/>
    </row>
    <row r="14" spans="1:13" ht="24" customHeight="1" x14ac:dyDescent="0.25">
      <c r="A14" s="11" t="s">
        <v>61</v>
      </c>
      <c r="B14" s="12" t="s">
        <v>64</v>
      </c>
      <c r="C14" s="13"/>
      <c r="D14" s="13"/>
      <c r="E14" s="13"/>
      <c r="F14" s="13"/>
    </row>
    <row r="15" spans="1:13" ht="24" customHeight="1" x14ac:dyDescent="0.25">
      <c r="A15" s="11" t="s">
        <v>61</v>
      </c>
      <c r="B15" s="12" t="s">
        <v>65</v>
      </c>
      <c r="C15" s="13"/>
      <c r="D15" s="13"/>
      <c r="E15" s="13"/>
      <c r="F15" s="13"/>
    </row>
    <row r="16" spans="1:13" ht="24" customHeight="1" x14ac:dyDescent="0.25">
      <c r="A16" s="11" t="s">
        <v>40</v>
      </c>
      <c r="B16" s="12" t="s">
        <v>64</v>
      </c>
      <c r="C16" s="13"/>
      <c r="D16" s="13"/>
      <c r="E16" s="13"/>
      <c r="F16" s="13"/>
    </row>
    <row r="17" spans="1:6" ht="24" customHeight="1" x14ac:dyDescent="0.25">
      <c r="A17" s="11" t="s">
        <v>40</v>
      </c>
      <c r="B17" s="12" t="s">
        <v>63</v>
      </c>
      <c r="C17" s="13"/>
      <c r="D17" s="13"/>
      <c r="E17" s="13"/>
      <c r="F17" s="13"/>
    </row>
    <row r="18" spans="1:6" ht="24" customHeight="1" x14ac:dyDescent="0.25">
      <c r="A18" s="11" t="s">
        <v>40</v>
      </c>
      <c r="B18" s="12" t="s">
        <v>62</v>
      </c>
      <c r="C18" s="13"/>
      <c r="D18" s="13"/>
      <c r="E18" s="13"/>
      <c r="F18" s="13"/>
    </row>
    <row r="19" spans="1:6" ht="24" customHeight="1" x14ac:dyDescent="0.25">
      <c r="A19" s="11" t="s">
        <v>40</v>
      </c>
      <c r="B19" s="12"/>
      <c r="C19" s="13">
        <v>0</v>
      </c>
      <c r="D19" s="13"/>
      <c r="E19" s="13">
        <v>12000</v>
      </c>
      <c r="F19" s="13">
        <f t="shared" ref="F19" si="2">C19+D19-E19</f>
        <v>-12000</v>
      </c>
    </row>
    <row r="20" spans="1:6" ht="24" customHeight="1" x14ac:dyDescent="0.25">
      <c r="A20" s="11" t="s">
        <v>66</v>
      </c>
      <c r="B20" s="12"/>
      <c r="C20" s="13"/>
      <c r="D20" s="13"/>
      <c r="E20" s="13"/>
      <c r="F20" s="13"/>
    </row>
    <row r="21" spans="1:6" ht="24" customHeight="1" x14ac:dyDescent="0.25">
      <c r="A21" s="11" t="s">
        <v>67</v>
      </c>
      <c r="B21" s="12"/>
      <c r="C21" s="13"/>
      <c r="D21" s="13"/>
      <c r="E21" s="13"/>
      <c r="F21" s="13"/>
    </row>
    <row r="22" spans="1:6" ht="24" customHeight="1" x14ac:dyDescent="0.25">
      <c r="A22" s="11" t="s">
        <v>68</v>
      </c>
      <c r="B22" s="12"/>
      <c r="C22" s="13"/>
      <c r="D22" s="13"/>
      <c r="E22" s="13"/>
      <c r="F22" s="13"/>
    </row>
    <row r="23" spans="1:6" ht="24" customHeight="1" x14ac:dyDescent="0.25">
      <c r="A23" s="11" t="s">
        <v>69</v>
      </c>
      <c r="B23" s="12"/>
      <c r="C23" s="13"/>
      <c r="D23" s="13"/>
      <c r="E23" s="13"/>
      <c r="F23" s="13"/>
    </row>
    <row r="24" spans="1:6" ht="24" customHeight="1" x14ac:dyDescent="0.25">
      <c r="A24" s="11" t="s">
        <v>70</v>
      </c>
      <c r="B24" s="12"/>
      <c r="C24" s="13"/>
      <c r="D24" s="13"/>
      <c r="E24" s="13"/>
      <c r="F24" s="13"/>
    </row>
    <row r="25" spans="1:6" ht="24" customHeight="1" x14ac:dyDescent="0.25">
      <c r="A25" s="11" t="s">
        <v>71</v>
      </c>
      <c r="B25" s="12"/>
      <c r="C25" s="13"/>
      <c r="D25" s="13"/>
      <c r="E25" s="13"/>
      <c r="F25" s="13"/>
    </row>
    <row r="26" spans="1:6" ht="24" customHeight="1" x14ac:dyDescent="0.25">
      <c r="A26" s="11" t="s">
        <v>72</v>
      </c>
      <c r="B26" s="12" t="s">
        <v>64</v>
      </c>
      <c r="C26" s="13"/>
      <c r="D26" s="13"/>
      <c r="E26" s="13"/>
      <c r="F26" s="13"/>
    </row>
    <row r="27" spans="1:6" ht="24" customHeight="1" x14ac:dyDescent="0.25">
      <c r="A27" s="11" t="s">
        <v>72</v>
      </c>
      <c r="B27" s="12" t="s">
        <v>63</v>
      </c>
      <c r="C27" s="13"/>
      <c r="D27" s="13"/>
      <c r="E27" s="13"/>
      <c r="F27" s="13"/>
    </row>
    <row r="28" spans="1:6" ht="24" customHeight="1" x14ac:dyDescent="0.25">
      <c r="A28" s="11" t="s">
        <v>72</v>
      </c>
      <c r="B28" s="12" t="s">
        <v>62</v>
      </c>
      <c r="C28" s="13"/>
      <c r="D28" s="13"/>
      <c r="E28" s="13"/>
      <c r="F28" s="13"/>
    </row>
    <row r="29" spans="1:6" ht="24" customHeight="1" x14ac:dyDescent="0.25">
      <c r="A29" s="11" t="s">
        <v>73</v>
      </c>
      <c r="B29" s="12" t="s">
        <v>65</v>
      </c>
      <c r="C29" s="13"/>
      <c r="D29" s="13"/>
      <c r="E29" s="13"/>
      <c r="F29" s="13"/>
    </row>
    <row r="30" spans="1:6" ht="24" customHeight="1" x14ac:dyDescent="0.25">
      <c r="A30" s="11" t="s">
        <v>12</v>
      </c>
      <c r="B30" s="12"/>
      <c r="C30" s="13"/>
      <c r="D30" s="13"/>
      <c r="E30" s="13">
        <v>112800</v>
      </c>
      <c r="F30" s="13">
        <f t="shared" ref="F30" si="3">C30+D30-E30</f>
        <v>-112800</v>
      </c>
    </row>
    <row r="31" spans="1:6" ht="24" customHeight="1" x14ac:dyDescent="0.25">
      <c r="A31" s="11" t="s">
        <v>74</v>
      </c>
      <c r="B31" s="12"/>
      <c r="C31" s="13"/>
      <c r="D31" s="13"/>
      <c r="E31" s="13"/>
      <c r="F31" s="13"/>
    </row>
    <row r="32" spans="1:6" ht="24" customHeight="1" x14ac:dyDescent="0.25">
      <c r="A32" s="11" t="s">
        <v>75</v>
      </c>
      <c r="B32" s="12"/>
      <c r="C32" s="13"/>
      <c r="D32" s="13"/>
      <c r="E32" s="13"/>
      <c r="F32" s="13"/>
    </row>
    <row r="33" spans="1:6" ht="24" customHeight="1" x14ac:dyDescent="0.25">
      <c r="A33" s="11" t="s">
        <v>76</v>
      </c>
      <c r="B33" s="12"/>
      <c r="C33" s="13"/>
      <c r="D33" s="13"/>
      <c r="E33" s="13"/>
      <c r="F33" s="13"/>
    </row>
    <row r="34" spans="1:6" ht="24" customHeight="1" x14ac:dyDescent="0.25">
      <c r="A34" s="11" t="s">
        <v>77</v>
      </c>
      <c r="B34" s="12"/>
      <c r="C34" s="13"/>
      <c r="D34" s="13"/>
      <c r="E34" s="13"/>
      <c r="F34" s="13"/>
    </row>
    <row r="35" spans="1:6" ht="24" customHeight="1" x14ac:dyDescent="0.25">
      <c r="A35" s="11" t="s">
        <v>78</v>
      </c>
      <c r="B35" s="12"/>
      <c r="C35" s="13"/>
      <c r="D35" s="13"/>
      <c r="E35" s="13"/>
      <c r="F35" s="13"/>
    </row>
    <row r="36" spans="1:6" ht="24" customHeight="1" x14ac:dyDescent="0.25">
      <c r="A36" s="11" t="s">
        <v>79</v>
      </c>
      <c r="B36" s="12"/>
      <c r="C36" s="13"/>
      <c r="D36" s="13"/>
      <c r="E36" s="13"/>
      <c r="F36" s="13"/>
    </row>
    <row r="37" spans="1:6" ht="24" customHeight="1" x14ac:dyDescent="0.25">
      <c r="A37" s="11" t="s">
        <v>80</v>
      </c>
      <c r="B37" s="12"/>
      <c r="C37" s="13"/>
      <c r="D37" s="13"/>
      <c r="E37" s="13"/>
      <c r="F37" s="13"/>
    </row>
    <row r="38" spans="1:6" ht="24" customHeight="1" x14ac:dyDescent="0.25">
      <c r="A38" s="11" t="s">
        <v>78</v>
      </c>
      <c r="B38" s="12"/>
      <c r="C38" s="13"/>
      <c r="D38" s="13"/>
      <c r="E38" s="13"/>
      <c r="F38" s="13"/>
    </row>
    <row r="39" spans="1:6" ht="24" customHeight="1" x14ac:dyDescent="0.25">
      <c r="A39" s="11" t="s">
        <v>81</v>
      </c>
      <c r="B39" s="12"/>
      <c r="C39" s="13"/>
      <c r="D39" s="13"/>
      <c r="E39" s="13"/>
      <c r="F39" s="13"/>
    </row>
    <row r="40" spans="1:6" ht="24" customHeight="1" x14ac:dyDescent="0.25">
      <c r="A40" s="11" t="s">
        <v>82</v>
      </c>
      <c r="B40" s="12"/>
      <c r="C40" s="13"/>
      <c r="D40" s="13"/>
      <c r="E40" s="13"/>
      <c r="F40" s="13"/>
    </row>
    <row r="41" spans="1:6" ht="24" customHeight="1" x14ac:dyDescent="0.25">
      <c r="A41" s="11" t="s">
        <v>19</v>
      </c>
      <c r="B41" s="12"/>
      <c r="C41" s="13">
        <v>0</v>
      </c>
      <c r="D41" s="13">
        <v>40</v>
      </c>
      <c r="E41" s="13"/>
      <c r="F41" s="13">
        <f>C41+D41-E41</f>
        <v>40</v>
      </c>
    </row>
    <row r="42" spans="1:6" ht="24" customHeight="1" x14ac:dyDescent="0.25">
      <c r="A42" s="11" t="s">
        <v>83</v>
      </c>
      <c r="B42" s="12"/>
      <c r="C42" s="13"/>
      <c r="D42" s="13"/>
      <c r="E42" s="13"/>
      <c r="F42" s="1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87"/>
  <sheetViews>
    <sheetView workbookViewId="0">
      <selection activeCell="F75" sqref="F75"/>
    </sheetView>
  </sheetViews>
  <sheetFormatPr defaultRowHeight="14.4" x14ac:dyDescent="0.25"/>
  <cols>
    <col min="1" max="1" width="9" style="1"/>
    <col min="2" max="2" width="27.77734375" customWidth="1"/>
    <col min="4" max="4" width="30" customWidth="1"/>
    <col min="5" max="6" width="14.109375" style="7" customWidth="1"/>
  </cols>
  <sheetData>
    <row r="1" spans="1:6" x14ac:dyDescent="0.25">
      <c r="A1" s="4" t="s">
        <v>84</v>
      </c>
      <c r="B1" s="2" t="s">
        <v>2</v>
      </c>
      <c r="C1" s="3" t="s">
        <v>6</v>
      </c>
      <c r="D1" s="3" t="s">
        <v>3</v>
      </c>
      <c r="E1" s="5" t="s">
        <v>4</v>
      </c>
      <c r="F1" s="6" t="s">
        <v>5</v>
      </c>
    </row>
    <row r="2" spans="1:6" hidden="1" x14ac:dyDescent="0.25">
      <c r="A2" s="1" t="s">
        <v>0</v>
      </c>
      <c r="B2" t="s">
        <v>85</v>
      </c>
      <c r="C2" t="s">
        <v>8</v>
      </c>
      <c r="D2" t="s">
        <v>11</v>
      </c>
      <c r="E2" s="7">
        <v>160000</v>
      </c>
    </row>
    <row r="3" spans="1:6" hidden="1" x14ac:dyDescent="0.25">
      <c r="B3" t="s">
        <v>85</v>
      </c>
      <c r="C3" t="s">
        <v>9</v>
      </c>
      <c r="D3" t="s">
        <v>86</v>
      </c>
      <c r="F3" s="7">
        <v>160000</v>
      </c>
    </row>
    <row r="4" spans="1:6" hidden="1" x14ac:dyDescent="0.25">
      <c r="A4" s="1" t="s">
        <v>14</v>
      </c>
      <c r="B4" t="s">
        <v>87</v>
      </c>
      <c r="C4" t="s">
        <v>8</v>
      </c>
      <c r="D4" t="s">
        <v>86</v>
      </c>
      <c r="E4" s="7">
        <v>160000</v>
      </c>
    </row>
    <row r="5" spans="1:6" hidden="1" x14ac:dyDescent="0.25">
      <c r="B5" t="s">
        <v>87</v>
      </c>
      <c r="C5" t="s">
        <v>9</v>
      </c>
      <c r="D5" t="s">
        <v>11</v>
      </c>
      <c r="F5" s="7">
        <v>60000</v>
      </c>
    </row>
    <row r="6" spans="1:6" hidden="1" x14ac:dyDescent="0.25">
      <c r="B6" t="s">
        <v>87</v>
      </c>
      <c r="C6" t="s">
        <v>9</v>
      </c>
      <c r="D6" t="s">
        <v>11</v>
      </c>
      <c r="F6" s="7">
        <v>100000</v>
      </c>
    </row>
    <row r="7" spans="1:6" hidden="1" x14ac:dyDescent="0.25">
      <c r="B7" t="s">
        <v>18</v>
      </c>
      <c r="C7" t="s">
        <v>8</v>
      </c>
      <c r="D7" t="s">
        <v>20</v>
      </c>
      <c r="E7" s="7">
        <v>20</v>
      </c>
    </row>
    <row r="8" spans="1:6" hidden="1" x14ac:dyDescent="0.25">
      <c r="B8" t="s">
        <v>18</v>
      </c>
      <c r="C8" t="s">
        <v>9</v>
      </c>
      <c r="D8" t="s">
        <v>11</v>
      </c>
      <c r="F8" s="7">
        <v>10</v>
      </c>
    </row>
    <row r="9" spans="1:6" hidden="1" x14ac:dyDescent="0.25">
      <c r="B9" t="s">
        <v>18</v>
      </c>
      <c r="C9" t="s">
        <v>9</v>
      </c>
      <c r="D9" t="s">
        <v>11</v>
      </c>
      <c r="F9" s="7">
        <v>10</v>
      </c>
    </row>
    <row r="10" spans="1:6" hidden="1" x14ac:dyDescent="0.25">
      <c r="A10" s="1" t="s">
        <v>15</v>
      </c>
      <c r="B10" t="s">
        <v>88</v>
      </c>
      <c r="C10" t="s">
        <v>8</v>
      </c>
      <c r="D10" t="s">
        <v>162</v>
      </c>
      <c r="E10" s="7">
        <v>11320.75</v>
      </c>
    </row>
    <row r="11" spans="1:6" hidden="1" x14ac:dyDescent="0.25">
      <c r="B11" t="s">
        <v>88</v>
      </c>
      <c r="C11" t="s">
        <v>8</v>
      </c>
      <c r="D11" t="s">
        <v>163</v>
      </c>
      <c r="E11" s="7">
        <v>129.63</v>
      </c>
    </row>
    <row r="12" spans="1:6" hidden="1" x14ac:dyDescent="0.25">
      <c r="B12" t="s">
        <v>88</v>
      </c>
      <c r="C12" t="s">
        <v>8</v>
      </c>
      <c r="D12" t="s">
        <v>90</v>
      </c>
      <c r="E12" s="7">
        <v>687.02</v>
      </c>
    </row>
    <row r="13" spans="1:6" hidden="1" x14ac:dyDescent="0.25">
      <c r="B13" t="s">
        <v>88</v>
      </c>
      <c r="C13" t="s">
        <v>9</v>
      </c>
      <c r="D13" t="s">
        <v>11</v>
      </c>
      <c r="F13" s="7">
        <v>12137.4</v>
      </c>
    </row>
    <row r="14" spans="1:6" hidden="1" x14ac:dyDescent="0.25">
      <c r="B14" t="s">
        <v>18</v>
      </c>
      <c r="C14" t="s">
        <v>8</v>
      </c>
      <c r="D14" t="s">
        <v>20</v>
      </c>
      <c r="E14" s="7">
        <v>10</v>
      </c>
    </row>
    <row r="15" spans="1:6" hidden="1" x14ac:dyDescent="0.25">
      <c r="B15" t="s">
        <v>18</v>
      </c>
      <c r="C15" t="s">
        <v>9</v>
      </c>
      <c r="D15" t="s">
        <v>11</v>
      </c>
      <c r="F15" s="7">
        <v>10</v>
      </c>
    </row>
    <row r="16" spans="1:6" hidden="1" x14ac:dyDescent="0.25">
      <c r="A16" s="1" t="s">
        <v>21</v>
      </c>
      <c r="B16" t="s">
        <v>91</v>
      </c>
      <c r="C16" t="s">
        <v>8</v>
      </c>
      <c r="D16" t="s">
        <v>11</v>
      </c>
      <c r="E16" s="7">
        <v>10000</v>
      </c>
    </row>
    <row r="17" spans="1:6" hidden="1" x14ac:dyDescent="0.25">
      <c r="B17" t="s">
        <v>91</v>
      </c>
      <c r="C17" t="s">
        <v>8</v>
      </c>
      <c r="D17" t="s">
        <v>11</v>
      </c>
      <c r="E17" s="7">
        <v>5000</v>
      </c>
    </row>
    <row r="18" spans="1:6" hidden="1" x14ac:dyDescent="0.25">
      <c r="B18" t="s">
        <v>91</v>
      </c>
      <c r="C18" t="s">
        <v>9</v>
      </c>
      <c r="D18" t="s">
        <v>92</v>
      </c>
      <c r="F18" s="7">
        <v>15000</v>
      </c>
    </row>
    <row r="19" spans="1:6" hidden="1" x14ac:dyDescent="0.25">
      <c r="A19" s="1" t="s">
        <v>22</v>
      </c>
      <c r="B19" t="s">
        <v>164</v>
      </c>
      <c r="C19" t="s">
        <v>8</v>
      </c>
      <c r="D19" t="s">
        <v>93</v>
      </c>
      <c r="E19" s="7">
        <v>16350</v>
      </c>
    </row>
    <row r="20" spans="1:6" hidden="1" x14ac:dyDescent="0.25">
      <c r="B20" t="s">
        <v>164</v>
      </c>
      <c r="C20" t="s">
        <v>9</v>
      </c>
      <c r="D20" t="s">
        <v>11</v>
      </c>
      <c r="F20" s="7">
        <v>16350</v>
      </c>
    </row>
    <row r="21" spans="1:6" hidden="1" x14ac:dyDescent="0.25">
      <c r="B21" t="s">
        <v>165</v>
      </c>
      <c r="C21" t="s">
        <v>8</v>
      </c>
      <c r="D21" t="s">
        <v>20</v>
      </c>
      <c r="E21" s="7">
        <v>10</v>
      </c>
    </row>
    <row r="22" spans="1:6" hidden="1" x14ac:dyDescent="0.25">
      <c r="B22" t="s">
        <v>165</v>
      </c>
      <c r="C22" t="s">
        <v>9</v>
      </c>
      <c r="D22" t="s">
        <v>11</v>
      </c>
      <c r="F22" s="7">
        <v>10</v>
      </c>
    </row>
    <row r="23" spans="1:6" hidden="1" x14ac:dyDescent="0.25">
      <c r="A23" s="1" t="s">
        <v>26</v>
      </c>
      <c r="B23" t="s">
        <v>94</v>
      </c>
      <c r="C23" t="s">
        <v>8</v>
      </c>
      <c r="D23" t="s">
        <v>11</v>
      </c>
      <c r="E23" s="7">
        <v>50000</v>
      </c>
    </row>
    <row r="24" spans="1:6" hidden="1" x14ac:dyDescent="0.25">
      <c r="B24" t="s">
        <v>94</v>
      </c>
      <c r="C24" t="s">
        <v>9</v>
      </c>
      <c r="D24" t="s">
        <v>95</v>
      </c>
      <c r="F24" s="7">
        <v>50000</v>
      </c>
    </row>
    <row r="25" spans="1:6" hidden="1" x14ac:dyDescent="0.25">
      <c r="A25" s="1" t="s">
        <v>27</v>
      </c>
      <c r="B25" t="s">
        <v>166</v>
      </c>
      <c r="C25" t="s">
        <v>8</v>
      </c>
      <c r="D25" t="s">
        <v>95</v>
      </c>
      <c r="E25" s="7">
        <v>50000</v>
      </c>
    </row>
    <row r="26" spans="1:6" hidden="1" x14ac:dyDescent="0.25">
      <c r="B26" t="s">
        <v>167</v>
      </c>
      <c r="C26" t="s">
        <v>8</v>
      </c>
      <c r="D26" t="s">
        <v>97</v>
      </c>
      <c r="E26" s="7">
        <v>325</v>
      </c>
    </row>
    <row r="27" spans="1:6" hidden="1" x14ac:dyDescent="0.25">
      <c r="B27" t="s">
        <v>96</v>
      </c>
      <c r="C27" t="s">
        <v>9</v>
      </c>
      <c r="D27" t="s">
        <v>11</v>
      </c>
      <c r="F27" s="7">
        <v>50325</v>
      </c>
    </row>
    <row r="28" spans="1:6" hidden="1" x14ac:dyDescent="0.25">
      <c r="B28" t="s">
        <v>18</v>
      </c>
      <c r="C28" t="s">
        <v>8</v>
      </c>
      <c r="D28" t="s">
        <v>20</v>
      </c>
      <c r="E28" s="7">
        <v>10</v>
      </c>
    </row>
    <row r="29" spans="1:6" hidden="1" x14ac:dyDescent="0.25">
      <c r="B29" t="s">
        <v>18</v>
      </c>
      <c r="C29" t="s">
        <v>9</v>
      </c>
      <c r="D29" t="s">
        <v>11</v>
      </c>
      <c r="F29" s="7">
        <v>10</v>
      </c>
    </row>
    <row r="30" spans="1:6" hidden="1" x14ac:dyDescent="0.25">
      <c r="A30" s="1" t="s">
        <v>30</v>
      </c>
      <c r="B30" t="s">
        <v>168</v>
      </c>
      <c r="C30" t="s">
        <v>8</v>
      </c>
      <c r="D30" t="s">
        <v>11</v>
      </c>
      <c r="E30" s="7">
        <v>27400</v>
      </c>
    </row>
    <row r="31" spans="1:6" hidden="1" x14ac:dyDescent="0.25">
      <c r="B31" t="s">
        <v>169</v>
      </c>
      <c r="C31" t="s">
        <v>8</v>
      </c>
      <c r="D31" t="s">
        <v>11</v>
      </c>
      <c r="E31" s="7">
        <v>25000</v>
      </c>
    </row>
    <row r="32" spans="1:6" hidden="1" x14ac:dyDescent="0.25">
      <c r="B32" t="s">
        <v>170</v>
      </c>
      <c r="C32" t="s">
        <v>8</v>
      </c>
      <c r="D32" t="s">
        <v>11</v>
      </c>
      <c r="E32" s="7">
        <v>25000</v>
      </c>
    </row>
    <row r="33" spans="1:16" hidden="1" x14ac:dyDescent="0.25">
      <c r="B33" t="s">
        <v>171</v>
      </c>
      <c r="C33" t="s">
        <v>9</v>
      </c>
      <c r="D33" t="s">
        <v>99</v>
      </c>
      <c r="F33" s="7">
        <v>45000</v>
      </c>
    </row>
    <row r="34" spans="1:16" hidden="1" x14ac:dyDescent="0.25">
      <c r="B34" t="s">
        <v>98</v>
      </c>
      <c r="C34" t="s">
        <v>9</v>
      </c>
      <c r="D34" t="s">
        <v>41</v>
      </c>
      <c r="F34" s="7">
        <v>32400</v>
      </c>
    </row>
    <row r="35" spans="1:16" hidden="1" x14ac:dyDescent="0.25">
      <c r="A35" s="1" t="s">
        <v>32</v>
      </c>
      <c r="B35" t="s">
        <v>100</v>
      </c>
      <c r="C35" t="s">
        <v>8</v>
      </c>
      <c r="D35" t="s">
        <v>25</v>
      </c>
      <c r="E35" s="7">
        <v>45000</v>
      </c>
    </row>
    <row r="36" spans="1:16" hidden="1" x14ac:dyDescent="0.25">
      <c r="B36" t="s">
        <v>100</v>
      </c>
      <c r="C36" t="s">
        <v>8</v>
      </c>
      <c r="D36" t="s">
        <v>17</v>
      </c>
      <c r="E36" s="7">
        <v>32400</v>
      </c>
    </row>
    <row r="37" spans="1:16" hidden="1" x14ac:dyDescent="0.25">
      <c r="B37" t="s">
        <v>100</v>
      </c>
      <c r="C37" t="s">
        <v>9</v>
      </c>
      <c r="D37" t="s">
        <v>11</v>
      </c>
      <c r="F37" s="7">
        <v>77400</v>
      </c>
    </row>
    <row r="38" spans="1:16" hidden="1" x14ac:dyDescent="0.25">
      <c r="B38" t="s">
        <v>18</v>
      </c>
      <c r="C38" t="s">
        <v>8</v>
      </c>
      <c r="D38" t="s">
        <v>20</v>
      </c>
      <c r="E38" s="7">
        <v>10</v>
      </c>
    </row>
    <row r="39" spans="1:16" hidden="1" x14ac:dyDescent="0.25">
      <c r="B39" t="s">
        <v>18</v>
      </c>
      <c r="C39" t="s">
        <v>9</v>
      </c>
      <c r="D39" t="s">
        <v>11</v>
      </c>
      <c r="F39" s="7">
        <v>10</v>
      </c>
    </row>
    <row r="40" spans="1:16" hidden="1" x14ac:dyDescent="0.25">
      <c r="A40" s="1" t="s">
        <v>34</v>
      </c>
      <c r="B40" t="s">
        <v>101</v>
      </c>
      <c r="C40" t="s">
        <v>8</v>
      </c>
      <c r="D40" t="s">
        <v>39</v>
      </c>
      <c r="E40" s="7">
        <v>14491.2</v>
      </c>
    </row>
    <row r="41" spans="1:16" hidden="1" x14ac:dyDescent="0.25">
      <c r="B41" t="s">
        <v>172</v>
      </c>
      <c r="C41" t="s">
        <v>9</v>
      </c>
      <c r="D41" t="s">
        <v>41</v>
      </c>
      <c r="F41" s="7">
        <v>12840</v>
      </c>
    </row>
    <row r="42" spans="1:16" hidden="1" x14ac:dyDescent="0.25">
      <c r="B42" t="s">
        <v>173</v>
      </c>
      <c r="C42" t="s">
        <v>9</v>
      </c>
      <c r="D42" t="s">
        <v>41</v>
      </c>
      <c r="F42" s="7">
        <v>137.4</v>
      </c>
    </row>
    <row r="43" spans="1:16" hidden="1" x14ac:dyDescent="0.25">
      <c r="B43" t="s">
        <v>172</v>
      </c>
      <c r="C43" t="s">
        <v>9</v>
      </c>
      <c r="D43" t="s">
        <v>41</v>
      </c>
      <c r="F43" s="7">
        <v>1503</v>
      </c>
    </row>
    <row r="44" spans="1:16" hidden="1" x14ac:dyDescent="0.25">
      <c r="B44" t="s">
        <v>174</v>
      </c>
      <c r="C44" t="s">
        <v>9</v>
      </c>
      <c r="D44" t="s">
        <v>41</v>
      </c>
      <c r="F44" s="7">
        <v>10.8</v>
      </c>
    </row>
    <row r="45" spans="1:16" s="36" customFormat="1" hidden="1" x14ac:dyDescent="0.25">
      <c r="A45" s="1" t="s">
        <v>35</v>
      </c>
      <c r="B45" s="36" t="s">
        <v>102</v>
      </c>
      <c r="C45" s="36" t="s">
        <v>8</v>
      </c>
      <c r="D45" s="36" t="s">
        <v>162</v>
      </c>
      <c r="E45" s="7">
        <v>90469.11</v>
      </c>
      <c r="F45" s="7"/>
      <c r="G45"/>
      <c r="H45"/>
      <c r="I45"/>
      <c r="J45"/>
      <c r="K45"/>
      <c r="L45"/>
      <c r="M45"/>
      <c r="N45"/>
      <c r="O45"/>
      <c r="P45"/>
    </row>
    <row r="46" spans="1:16" s="36" customFormat="1" hidden="1" x14ac:dyDescent="0.25">
      <c r="A46" s="1"/>
      <c r="B46" s="36" t="s">
        <v>102</v>
      </c>
      <c r="C46" s="36" t="s">
        <v>8</v>
      </c>
      <c r="D46" s="36" t="s">
        <v>175</v>
      </c>
      <c r="E46" s="7">
        <v>32.08</v>
      </c>
      <c r="F46" s="7"/>
      <c r="G46"/>
      <c r="H46"/>
      <c r="I46"/>
      <c r="J46"/>
      <c r="K46"/>
      <c r="L46"/>
      <c r="M46"/>
      <c r="N46"/>
      <c r="O46"/>
      <c r="P46"/>
    </row>
    <row r="47" spans="1:16" hidden="1" x14ac:dyDescent="0.25">
      <c r="B47" s="36" t="s">
        <v>102</v>
      </c>
      <c r="C47" t="s">
        <v>8</v>
      </c>
      <c r="D47" t="s">
        <v>90</v>
      </c>
      <c r="E47" s="7">
        <v>5430.07</v>
      </c>
    </row>
    <row r="48" spans="1:16" hidden="1" x14ac:dyDescent="0.25">
      <c r="B48" s="36" t="s">
        <v>102</v>
      </c>
      <c r="C48" t="s">
        <v>9</v>
      </c>
      <c r="D48" t="s">
        <v>97</v>
      </c>
      <c r="F48" s="7">
        <v>325</v>
      </c>
    </row>
    <row r="49" spans="1:6" hidden="1" x14ac:dyDescent="0.25">
      <c r="B49" s="36" t="s">
        <v>102</v>
      </c>
      <c r="C49" t="s">
        <v>9</v>
      </c>
      <c r="D49" t="s">
        <v>103</v>
      </c>
      <c r="F49" s="7">
        <v>10421</v>
      </c>
    </row>
    <row r="50" spans="1:6" hidden="1" x14ac:dyDescent="0.25">
      <c r="B50" s="36" t="s">
        <v>102</v>
      </c>
      <c r="C50" t="s">
        <v>9</v>
      </c>
      <c r="D50" t="s">
        <v>104</v>
      </c>
      <c r="F50" s="7">
        <v>85185.26</v>
      </c>
    </row>
    <row r="51" spans="1:6" hidden="1" x14ac:dyDescent="0.25">
      <c r="A51" s="1" t="s">
        <v>105</v>
      </c>
      <c r="B51" t="s">
        <v>106</v>
      </c>
      <c r="C51" t="s">
        <v>8</v>
      </c>
      <c r="D51" t="s">
        <v>114</v>
      </c>
      <c r="E51" s="7">
        <v>22712</v>
      </c>
    </row>
    <row r="52" spans="1:6" hidden="1" x14ac:dyDescent="0.25">
      <c r="B52" t="s">
        <v>106</v>
      </c>
      <c r="C52" t="s">
        <v>8</v>
      </c>
      <c r="D52" t="s">
        <v>104</v>
      </c>
      <c r="E52" s="7">
        <v>85185.26</v>
      </c>
    </row>
    <row r="53" spans="1:6" hidden="1" x14ac:dyDescent="0.25">
      <c r="B53" t="s">
        <v>106</v>
      </c>
      <c r="C53" t="s">
        <v>8</v>
      </c>
      <c r="D53" t="s">
        <v>29</v>
      </c>
      <c r="E53" s="7">
        <v>125.11</v>
      </c>
    </row>
    <row r="54" spans="1:6" hidden="1" x14ac:dyDescent="0.25">
      <c r="B54" t="s">
        <v>106</v>
      </c>
      <c r="C54" t="s">
        <v>9</v>
      </c>
      <c r="D54" t="s">
        <v>176</v>
      </c>
      <c r="F54" s="7">
        <v>101799.34</v>
      </c>
    </row>
    <row r="55" spans="1:6" hidden="1" x14ac:dyDescent="0.25">
      <c r="B55" t="s">
        <v>106</v>
      </c>
      <c r="C55" t="s">
        <v>9</v>
      </c>
      <c r="D55" t="s">
        <v>177</v>
      </c>
      <c r="F55" s="7">
        <v>108.55</v>
      </c>
    </row>
    <row r="56" spans="1:6" hidden="1" x14ac:dyDescent="0.25">
      <c r="B56" t="s">
        <v>106</v>
      </c>
      <c r="C56" t="s">
        <v>9</v>
      </c>
      <c r="D56" t="s">
        <v>108</v>
      </c>
      <c r="F56" s="7">
        <v>6114.48</v>
      </c>
    </row>
    <row r="57" spans="1:6" hidden="1" x14ac:dyDescent="0.25">
      <c r="A57" s="1" t="s">
        <v>43</v>
      </c>
      <c r="B57" t="s">
        <v>109</v>
      </c>
      <c r="C57" t="s">
        <v>8</v>
      </c>
      <c r="D57" t="s">
        <v>97</v>
      </c>
      <c r="E57" s="7">
        <v>925.5</v>
      </c>
    </row>
    <row r="58" spans="1:6" hidden="1" x14ac:dyDescent="0.25">
      <c r="B58" t="s">
        <v>109</v>
      </c>
      <c r="C58" t="s">
        <v>9</v>
      </c>
      <c r="D58" t="s">
        <v>29</v>
      </c>
      <c r="F58" s="7">
        <v>925.5</v>
      </c>
    </row>
    <row r="59" spans="1:6" hidden="1" x14ac:dyDescent="0.25">
      <c r="B59" t="s">
        <v>112</v>
      </c>
      <c r="C59" t="s">
        <v>8</v>
      </c>
      <c r="D59" t="s">
        <v>29</v>
      </c>
      <c r="E59" s="7">
        <v>235.96</v>
      </c>
    </row>
    <row r="60" spans="1:6" hidden="1" x14ac:dyDescent="0.25">
      <c r="B60" t="s">
        <v>112</v>
      </c>
      <c r="C60" t="s">
        <v>9</v>
      </c>
      <c r="D60" t="s">
        <v>110</v>
      </c>
      <c r="F60" s="7">
        <v>235.96</v>
      </c>
    </row>
    <row r="61" spans="1:6" hidden="1" x14ac:dyDescent="0.25">
      <c r="A61" s="1" t="s">
        <v>111</v>
      </c>
      <c r="B61" t="s">
        <v>178</v>
      </c>
      <c r="C61" t="s">
        <v>8</v>
      </c>
      <c r="D61" t="s">
        <v>17</v>
      </c>
      <c r="E61" s="7">
        <v>356</v>
      </c>
    </row>
    <row r="62" spans="1:6" hidden="1" x14ac:dyDescent="0.25">
      <c r="B62" t="s">
        <v>179</v>
      </c>
      <c r="C62" t="s">
        <v>8</v>
      </c>
      <c r="D62" t="s">
        <v>17</v>
      </c>
      <c r="E62" s="7">
        <v>26.5</v>
      </c>
    </row>
    <row r="63" spans="1:6" hidden="1" x14ac:dyDescent="0.25">
      <c r="B63" t="s">
        <v>180</v>
      </c>
      <c r="C63" t="s">
        <v>8</v>
      </c>
      <c r="D63" t="s">
        <v>17</v>
      </c>
      <c r="E63" s="7">
        <v>49.9</v>
      </c>
    </row>
    <row r="64" spans="1:6" hidden="1" x14ac:dyDescent="0.25">
      <c r="B64" t="s">
        <v>181</v>
      </c>
      <c r="C64" t="s">
        <v>8</v>
      </c>
      <c r="D64" t="s">
        <v>17</v>
      </c>
      <c r="E64" s="7">
        <v>210</v>
      </c>
    </row>
    <row r="65" spans="1:6" hidden="1" x14ac:dyDescent="0.25">
      <c r="B65" t="s">
        <v>182</v>
      </c>
      <c r="C65" t="s">
        <v>9</v>
      </c>
      <c r="D65" t="s">
        <v>29</v>
      </c>
      <c r="F65" s="7">
        <v>642.4</v>
      </c>
    </row>
    <row r="66" spans="1:6" hidden="1" x14ac:dyDescent="0.25">
      <c r="A66" s="1" t="s">
        <v>113</v>
      </c>
      <c r="B66" t="s">
        <v>183</v>
      </c>
      <c r="C66" t="s">
        <v>8</v>
      </c>
      <c r="D66" t="s">
        <v>29</v>
      </c>
      <c r="E66" s="7">
        <v>246.74</v>
      </c>
    </row>
    <row r="67" spans="1:6" hidden="1" x14ac:dyDescent="0.25">
      <c r="B67" t="s">
        <v>184</v>
      </c>
      <c r="C67" t="s">
        <v>9</v>
      </c>
      <c r="D67" t="s">
        <v>114</v>
      </c>
      <c r="F67" s="7">
        <v>173.52</v>
      </c>
    </row>
    <row r="68" spans="1:6" hidden="1" x14ac:dyDescent="0.25">
      <c r="B68" t="s">
        <v>185</v>
      </c>
      <c r="C68" t="s">
        <v>9</v>
      </c>
      <c r="D68" t="s">
        <v>114</v>
      </c>
      <c r="F68" s="7">
        <v>34.22</v>
      </c>
    </row>
    <row r="69" spans="1:6" hidden="1" x14ac:dyDescent="0.25">
      <c r="B69" t="s">
        <v>186</v>
      </c>
      <c r="C69" t="s">
        <v>9</v>
      </c>
      <c r="D69" t="s">
        <v>114</v>
      </c>
      <c r="F69" s="7">
        <v>39</v>
      </c>
    </row>
    <row r="70" spans="1:6" hidden="1" x14ac:dyDescent="0.25">
      <c r="A70" s="1" t="s">
        <v>115</v>
      </c>
      <c r="B70" t="s">
        <v>116</v>
      </c>
      <c r="C70" t="s">
        <v>8</v>
      </c>
      <c r="D70" t="s">
        <v>11</v>
      </c>
      <c r="E70" s="7">
        <v>10746</v>
      </c>
    </row>
    <row r="71" spans="1:6" hidden="1" x14ac:dyDescent="0.25">
      <c r="B71" t="s">
        <v>116</v>
      </c>
      <c r="C71" t="s">
        <v>9</v>
      </c>
      <c r="D71" t="s">
        <v>39</v>
      </c>
      <c r="F71" s="7">
        <v>10746</v>
      </c>
    </row>
    <row r="72" spans="1:6" hidden="1" x14ac:dyDescent="0.25">
      <c r="A72" s="1" t="s">
        <v>117</v>
      </c>
      <c r="B72" t="s">
        <v>118</v>
      </c>
      <c r="C72" t="s">
        <v>8</v>
      </c>
      <c r="D72" t="s">
        <v>119</v>
      </c>
      <c r="E72" s="7">
        <v>5343</v>
      </c>
    </row>
    <row r="73" spans="1:6" hidden="1" x14ac:dyDescent="0.25">
      <c r="B73" t="s">
        <v>118</v>
      </c>
      <c r="C73" t="s">
        <v>8</v>
      </c>
      <c r="D73" t="s">
        <v>120</v>
      </c>
      <c r="E73" s="7">
        <v>1868</v>
      </c>
    </row>
    <row r="74" spans="1:6" hidden="1" x14ac:dyDescent="0.25">
      <c r="B74" t="s">
        <v>118</v>
      </c>
      <c r="C74" t="s">
        <v>8</v>
      </c>
      <c r="D74" t="s">
        <v>121</v>
      </c>
      <c r="E74" s="7">
        <v>11610</v>
      </c>
    </row>
    <row r="75" spans="1:6" x14ac:dyDescent="0.25">
      <c r="B75" t="s">
        <v>118</v>
      </c>
      <c r="C75" t="s">
        <v>9</v>
      </c>
      <c r="D75" t="s">
        <v>123</v>
      </c>
      <c r="F75" s="7">
        <v>18821</v>
      </c>
    </row>
    <row r="76" spans="1:6" hidden="1" x14ac:dyDescent="0.25">
      <c r="A76" s="1" t="s">
        <v>122</v>
      </c>
      <c r="B76" t="s">
        <v>187</v>
      </c>
      <c r="C76" t="s">
        <v>8</v>
      </c>
      <c r="D76" t="s">
        <v>97</v>
      </c>
      <c r="E76" s="7">
        <v>3</v>
      </c>
    </row>
    <row r="77" spans="1:6" hidden="1" x14ac:dyDescent="0.25">
      <c r="B77" t="s">
        <v>188</v>
      </c>
      <c r="C77" t="s">
        <v>8</v>
      </c>
      <c r="D77" t="s">
        <v>97</v>
      </c>
      <c r="E77" s="7">
        <v>0.36</v>
      </c>
    </row>
    <row r="78" spans="1:6" hidden="1" x14ac:dyDescent="0.25">
      <c r="B78" t="s">
        <v>189</v>
      </c>
      <c r="C78" t="s">
        <v>8</v>
      </c>
      <c r="D78" t="s">
        <v>97</v>
      </c>
      <c r="E78" s="7">
        <v>645</v>
      </c>
    </row>
    <row r="79" spans="1:6" hidden="1" x14ac:dyDescent="0.25">
      <c r="B79" t="s">
        <v>190</v>
      </c>
      <c r="C79" t="s">
        <v>8</v>
      </c>
      <c r="D79" t="s">
        <v>97</v>
      </c>
      <c r="E79" s="7">
        <v>0.1</v>
      </c>
    </row>
    <row r="80" spans="1:6" hidden="1" x14ac:dyDescent="0.25">
      <c r="B80" t="s">
        <v>191</v>
      </c>
      <c r="C80" t="s">
        <v>9</v>
      </c>
      <c r="D80" t="s">
        <v>39</v>
      </c>
      <c r="F80" s="7">
        <v>648.46</v>
      </c>
    </row>
    <row r="81" spans="1:6" hidden="1" x14ac:dyDescent="0.25">
      <c r="A81" s="1" t="s">
        <v>124</v>
      </c>
      <c r="B81" t="s">
        <v>192</v>
      </c>
      <c r="C81" t="s">
        <v>8</v>
      </c>
      <c r="D81" t="s">
        <v>125</v>
      </c>
      <c r="E81" s="7">
        <v>71830</v>
      </c>
    </row>
    <row r="82" spans="1:6" hidden="1" x14ac:dyDescent="0.25">
      <c r="B82" t="s">
        <v>192</v>
      </c>
      <c r="C82" t="s">
        <v>9</v>
      </c>
      <c r="D82" t="s">
        <v>133</v>
      </c>
      <c r="F82" s="7">
        <v>71830</v>
      </c>
    </row>
    <row r="83" spans="1:6" hidden="1" x14ac:dyDescent="0.25">
      <c r="A83" s="1" t="s">
        <v>126</v>
      </c>
      <c r="B83" t="s">
        <v>127</v>
      </c>
      <c r="C83" t="s">
        <v>8</v>
      </c>
      <c r="D83" t="s">
        <v>128</v>
      </c>
      <c r="E83" s="7">
        <v>3700</v>
      </c>
    </row>
    <row r="84" spans="1:6" hidden="1" x14ac:dyDescent="0.25">
      <c r="B84" t="s">
        <v>127</v>
      </c>
      <c r="C84" t="s">
        <v>8</v>
      </c>
      <c r="D84" t="s">
        <v>129</v>
      </c>
      <c r="E84" s="7">
        <v>1379.31</v>
      </c>
    </row>
    <row r="85" spans="1:6" hidden="1" x14ac:dyDescent="0.25">
      <c r="B85" t="s">
        <v>127</v>
      </c>
      <c r="C85" t="s">
        <v>9</v>
      </c>
      <c r="D85" t="s">
        <v>130</v>
      </c>
      <c r="F85" s="7">
        <v>5079.3100000000004</v>
      </c>
    </row>
    <row r="86" spans="1:6" hidden="1" x14ac:dyDescent="0.25">
      <c r="A86" s="1" t="s">
        <v>157</v>
      </c>
      <c r="B86" t="s">
        <v>158</v>
      </c>
      <c r="C86" t="s">
        <v>8</v>
      </c>
      <c r="D86" t="s">
        <v>159</v>
      </c>
      <c r="E86" s="7">
        <v>11300</v>
      </c>
    </row>
    <row r="87" spans="1:6" hidden="1" x14ac:dyDescent="0.25">
      <c r="B87" t="s">
        <v>158</v>
      </c>
      <c r="C87" t="s">
        <v>9</v>
      </c>
      <c r="D87" t="s">
        <v>160</v>
      </c>
      <c r="F87" s="7">
        <v>11300</v>
      </c>
    </row>
  </sheetData>
  <autoFilter ref="A1:P87" xr:uid="{C51E27AE-D8D6-408F-AF01-72CFFF6D3559}">
    <filterColumn colId="3">
      <filters>
        <filter val="资本公积"/>
      </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tabSelected="1" workbookViewId="0">
      <selection activeCell="C38" sqref="C38"/>
    </sheetView>
  </sheetViews>
  <sheetFormatPr defaultColWidth="9" defaultRowHeight="14.4" x14ac:dyDescent="0.25"/>
  <cols>
    <col min="1" max="1" width="32" style="15" customWidth="1"/>
    <col min="2" max="2" width="31" style="8" customWidth="1"/>
    <col min="3" max="6" width="15.6640625" style="16" customWidth="1"/>
    <col min="7" max="16384" width="9" style="8"/>
  </cols>
  <sheetData>
    <row r="1" spans="1:6" ht="29.1" customHeight="1" x14ac:dyDescent="0.25">
      <c r="A1" s="41" t="s">
        <v>44</v>
      </c>
      <c r="B1" s="41"/>
      <c r="C1" s="41"/>
      <c r="D1" s="41"/>
      <c r="E1" s="41"/>
      <c r="F1" s="41"/>
    </row>
    <row r="2" spans="1:6" ht="24" customHeight="1" x14ac:dyDescent="0.25">
      <c r="A2" s="9" t="s">
        <v>45</v>
      </c>
      <c r="B2" s="9" t="s">
        <v>46</v>
      </c>
      <c r="C2" s="10" t="s">
        <v>47</v>
      </c>
      <c r="D2" s="10" t="s">
        <v>48</v>
      </c>
      <c r="E2" s="10" t="s">
        <v>49</v>
      </c>
      <c r="F2" s="10" t="s">
        <v>50</v>
      </c>
    </row>
    <row r="3" spans="1:6" ht="24" customHeight="1" x14ac:dyDescent="0.25">
      <c r="A3" s="11" t="s">
        <v>10</v>
      </c>
      <c r="B3" s="12"/>
      <c r="C3" s="13">
        <v>13960</v>
      </c>
      <c r="D3" s="13">
        <v>313146</v>
      </c>
      <c r="E3" s="13">
        <v>316272.40000000002</v>
      </c>
      <c r="F3" s="13">
        <f>C3+D3-E3</f>
        <v>10833.599999999977</v>
      </c>
    </row>
    <row r="4" spans="1:6" ht="24" customHeight="1" x14ac:dyDescent="0.25">
      <c r="A4" s="11" t="s">
        <v>51</v>
      </c>
      <c r="B4" s="12"/>
      <c r="C4" s="13">
        <v>2000</v>
      </c>
      <c r="D4" s="13">
        <v>607.80999999999995</v>
      </c>
      <c r="E4" s="13">
        <v>1567.9</v>
      </c>
      <c r="F4" s="13">
        <f>C4+D4-E4</f>
        <v>1039.9099999999999</v>
      </c>
    </row>
    <row r="5" spans="1:6" ht="24" customHeight="1" x14ac:dyDescent="0.25">
      <c r="A5" s="11" t="s">
        <v>52</v>
      </c>
      <c r="B5" s="12"/>
      <c r="C5" s="13">
        <v>0</v>
      </c>
      <c r="D5" s="13">
        <v>85185.26</v>
      </c>
      <c r="E5" s="13">
        <v>85185.26</v>
      </c>
      <c r="F5" s="13">
        <f t="shared" ref="F5:F10" si="0">C5+D5-E5</f>
        <v>0</v>
      </c>
    </row>
    <row r="6" spans="1:6" ht="24" customHeight="1" x14ac:dyDescent="0.25">
      <c r="A6" s="11" t="s">
        <v>53</v>
      </c>
      <c r="B6" s="12"/>
      <c r="C6" s="13">
        <v>0</v>
      </c>
      <c r="D6" s="13">
        <v>14491.2</v>
      </c>
      <c r="E6" s="13">
        <v>11394.46</v>
      </c>
      <c r="F6" s="13">
        <f t="shared" si="0"/>
        <v>3096.7400000000016</v>
      </c>
    </row>
    <row r="7" spans="1:6" ht="24" customHeight="1" x14ac:dyDescent="0.25">
      <c r="A7" s="11" t="s">
        <v>54</v>
      </c>
      <c r="B7" s="12"/>
      <c r="C7" s="13">
        <v>31000</v>
      </c>
      <c r="D7" s="13">
        <f>1898.96+33042.4</f>
        <v>34941.360000000001</v>
      </c>
      <c r="E7" s="13">
        <v>325</v>
      </c>
      <c r="F7" s="13">
        <f t="shared" si="0"/>
        <v>65616.36</v>
      </c>
    </row>
    <row r="8" spans="1:6" ht="24" customHeight="1" x14ac:dyDescent="0.25">
      <c r="A8" s="11" t="s">
        <v>56</v>
      </c>
      <c r="B8" s="12" t="s">
        <v>57</v>
      </c>
      <c r="C8" s="13">
        <v>10000</v>
      </c>
      <c r="D8" s="13"/>
      <c r="E8" s="13"/>
      <c r="F8" s="13">
        <f t="shared" si="0"/>
        <v>10000</v>
      </c>
    </row>
    <row r="9" spans="1:6" ht="24" customHeight="1" x14ac:dyDescent="0.25">
      <c r="A9" s="11" t="s">
        <v>58</v>
      </c>
      <c r="B9" s="12" t="s">
        <v>55</v>
      </c>
      <c r="C9" s="13">
        <v>0</v>
      </c>
      <c r="D9" s="13">
        <v>45000</v>
      </c>
      <c r="E9" s="13"/>
      <c r="F9" s="13">
        <f t="shared" si="0"/>
        <v>45000</v>
      </c>
    </row>
    <row r="10" spans="1:6" ht="24" customHeight="1" x14ac:dyDescent="0.25">
      <c r="A10" s="11" t="s">
        <v>59</v>
      </c>
      <c r="B10" s="12"/>
      <c r="C10" s="13">
        <v>0</v>
      </c>
      <c r="D10" s="13">
        <v>77173</v>
      </c>
      <c r="E10" s="13"/>
      <c r="F10" s="13">
        <f t="shared" si="0"/>
        <v>77173</v>
      </c>
    </row>
    <row r="11" spans="1:6" ht="24" customHeight="1" x14ac:dyDescent="0.25">
      <c r="A11" s="11" t="s">
        <v>193</v>
      </c>
      <c r="B11" s="12"/>
      <c r="C11" s="13">
        <v>67800</v>
      </c>
      <c r="D11" s="13"/>
      <c r="E11" s="13">
        <v>11300</v>
      </c>
      <c r="F11" s="13">
        <f t="shared" ref="F11:F41" si="1">C11+D11-E11</f>
        <v>56500</v>
      </c>
    </row>
    <row r="12" spans="1:6" ht="24" customHeight="1" x14ac:dyDescent="0.25">
      <c r="A12" s="11" t="s">
        <v>61</v>
      </c>
      <c r="B12" s="12" t="s">
        <v>62</v>
      </c>
      <c r="C12" s="13">
        <v>0</v>
      </c>
      <c r="D12" s="13"/>
      <c r="E12" s="13">
        <v>10421</v>
      </c>
      <c r="F12" s="13">
        <f t="shared" si="1"/>
        <v>-10421</v>
      </c>
    </row>
    <row r="13" spans="1:6" ht="24" customHeight="1" x14ac:dyDescent="0.25">
      <c r="A13" s="11" t="s">
        <v>61</v>
      </c>
      <c r="B13" s="12" t="s">
        <v>63</v>
      </c>
      <c r="C13" s="13"/>
      <c r="D13" s="13"/>
      <c r="E13" s="13"/>
      <c r="F13" s="13">
        <f t="shared" si="1"/>
        <v>0</v>
      </c>
    </row>
    <row r="14" spans="1:6" ht="24" customHeight="1" x14ac:dyDescent="0.25">
      <c r="A14" s="11" t="s">
        <v>61</v>
      </c>
      <c r="B14" s="12" t="s">
        <v>64</v>
      </c>
      <c r="C14" s="13"/>
      <c r="D14" s="13"/>
      <c r="E14" s="13"/>
      <c r="F14" s="13">
        <f t="shared" si="1"/>
        <v>0</v>
      </c>
    </row>
    <row r="15" spans="1:6" ht="24" customHeight="1" x14ac:dyDescent="0.25">
      <c r="A15" s="11" t="s">
        <v>40</v>
      </c>
      <c r="B15" s="12" t="s">
        <v>64</v>
      </c>
      <c r="C15" s="13"/>
      <c r="D15" s="13"/>
      <c r="E15" s="13">
        <v>12400</v>
      </c>
      <c r="F15" s="13">
        <f t="shared" si="1"/>
        <v>-12400</v>
      </c>
    </row>
    <row r="16" spans="1:6" ht="24" customHeight="1" x14ac:dyDescent="0.25">
      <c r="A16" s="11" t="s">
        <v>40</v>
      </c>
      <c r="B16" s="12" t="s">
        <v>63</v>
      </c>
      <c r="C16" s="13"/>
      <c r="D16" s="13"/>
      <c r="E16" s="13">
        <v>10000</v>
      </c>
      <c r="F16" s="13">
        <f t="shared" si="1"/>
        <v>-10000</v>
      </c>
    </row>
    <row r="17" spans="1:6" ht="24" customHeight="1" x14ac:dyDescent="0.25">
      <c r="A17" s="11" t="s">
        <v>40</v>
      </c>
      <c r="B17" s="12" t="s">
        <v>62</v>
      </c>
      <c r="C17" s="13"/>
      <c r="D17" s="13"/>
      <c r="E17" s="13">
        <v>10000</v>
      </c>
      <c r="F17" s="13">
        <f t="shared" si="1"/>
        <v>-10000</v>
      </c>
    </row>
    <row r="18" spans="1:6" ht="24" customHeight="1" x14ac:dyDescent="0.25">
      <c r="A18" s="11" t="s">
        <v>40</v>
      </c>
      <c r="B18" s="12"/>
      <c r="C18" s="13">
        <v>-12000</v>
      </c>
      <c r="D18" s="13">
        <v>22712</v>
      </c>
      <c r="E18" s="13">
        <f>14491.2+246.74</f>
        <v>14737.94</v>
      </c>
      <c r="F18" s="13">
        <f t="shared" si="1"/>
        <v>-4025.9400000000005</v>
      </c>
    </row>
    <row r="19" spans="1:6" ht="24" customHeight="1" x14ac:dyDescent="0.25">
      <c r="A19" s="11" t="s">
        <v>132</v>
      </c>
      <c r="B19" s="12"/>
      <c r="C19" s="13">
        <v>0</v>
      </c>
      <c r="D19" s="13"/>
      <c r="E19" s="7">
        <v>5079.3100000000004</v>
      </c>
      <c r="F19" s="13">
        <f t="shared" si="1"/>
        <v>-5079.3100000000004</v>
      </c>
    </row>
    <row r="20" spans="1:6" ht="24" customHeight="1" x14ac:dyDescent="0.25">
      <c r="A20" s="11" t="s">
        <v>66</v>
      </c>
      <c r="B20" s="12"/>
      <c r="C20" s="13"/>
      <c r="D20" s="13"/>
      <c r="E20" s="13"/>
      <c r="F20" s="13">
        <f t="shared" si="1"/>
        <v>0</v>
      </c>
    </row>
    <row r="21" spans="1:6" ht="24" customHeight="1" x14ac:dyDescent="0.25">
      <c r="A21" s="11" t="s">
        <v>67</v>
      </c>
      <c r="B21" s="12"/>
      <c r="C21" s="13"/>
      <c r="D21" s="13"/>
      <c r="E21" s="13"/>
      <c r="F21" s="13">
        <f t="shared" si="1"/>
        <v>0</v>
      </c>
    </row>
    <row r="22" spans="1:6" ht="24" customHeight="1" x14ac:dyDescent="0.25">
      <c r="A22" s="11" t="s">
        <v>68</v>
      </c>
      <c r="B22" s="12"/>
      <c r="C22" s="13"/>
      <c r="D22" s="13"/>
      <c r="E22" s="13"/>
      <c r="F22" s="13">
        <f t="shared" si="1"/>
        <v>0</v>
      </c>
    </row>
    <row r="23" spans="1:6" ht="24" customHeight="1" x14ac:dyDescent="0.25">
      <c r="A23" s="11" t="s">
        <v>69</v>
      </c>
      <c r="B23" s="12"/>
      <c r="C23" s="13">
        <v>0</v>
      </c>
      <c r="D23" s="13">
        <v>6117.09</v>
      </c>
      <c r="E23" s="13"/>
      <c r="F23" s="13">
        <f t="shared" si="1"/>
        <v>6117.09</v>
      </c>
    </row>
    <row r="24" spans="1:6" ht="24" customHeight="1" x14ac:dyDescent="0.25">
      <c r="A24" s="11" t="s">
        <v>70</v>
      </c>
      <c r="B24" s="12"/>
      <c r="C24" s="13">
        <v>0</v>
      </c>
      <c r="D24" s="13"/>
      <c r="E24" s="13">
        <v>6114.48</v>
      </c>
      <c r="F24" s="13">
        <f t="shared" si="1"/>
        <v>-6114.48</v>
      </c>
    </row>
    <row r="25" spans="1:6" ht="24" customHeight="1" x14ac:dyDescent="0.25">
      <c r="A25" s="11" t="s">
        <v>71</v>
      </c>
      <c r="B25" s="12"/>
      <c r="C25" s="13"/>
      <c r="D25" s="13"/>
      <c r="E25" s="13"/>
      <c r="F25" s="13">
        <f t="shared" si="1"/>
        <v>0</v>
      </c>
    </row>
    <row r="26" spans="1:6" ht="24" customHeight="1" x14ac:dyDescent="0.25">
      <c r="A26" s="11" t="s">
        <v>131</v>
      </c>
      <c r="B26" s="12"/>
      <c r="C26" s="13">
        <v>0</v>
      </c>
      <c r="D26" s="13">
        <v>210000</v>
      </c>
      <c r="E26" s="13">
        <v>210000</v>
      </c>
      <c r="F26" s="13">
        <f t="shared" si="1"/>
        <v>0</v>
      </c>
    </row>
    <row r="27" spans="1:6" ht="24" customHeight="1" x14ac:dyDescent="0.25">
      <c r="A27" s="11" t="s">
        <v>72</v>
      </c>
      <c r="B27" s="12"/>
      <c r="C27" s="13">
        <v>0</v>
      </c>
      <c r="D27" s="13"/>
      <c r="E27" s="13">
        <v>45000</v>
      </c>
      <c r="F27" s="13">
        <f t="shared" si="1"/>
        <v>-45000</v>
      </c>
    </row>
    <row r="28" spans="1:6" ht="24" customHeight="1" x14ac:dyDescent="0.25">
      <c r="A28" s="11" t="s">
        <v>73</v>
      </c>
      <c r="B28" s="12"/>
      <c r="C28" s="13">
        <v>0</v>
      </c>
      <c r="D28" s="13"/>
      <c r="E28" s="13">
        <f>71830+235.96</f>
        <v>72065.960000000006</v>
      </c>
      <c r="F28" s="13">
        <f t="shared" si="1"/>
        <v>-72065.960000000006</v>
      </c>
    </row>
    <row r="29" spans="1:6" ht="24" customHeight="1" x14ac:dyDescent="0.25">
      <c r="A29" s="11" t="s">
        <v>12</v>
      </c>
      <c r="B29" s="12"/>
      <c r="C29" s="13">
        <v>-112800</v>
      </c>
      <c r="D29" s="13"/>
      <c r="E29" s="13">
        <v>15000</v>
      </c>
      <c r="F29" s="13">
        <f t="shared" si="1"/>
        <v>-127800</v>
      </c>
    </row>
    <row r="30" spans="1:6" ht="24" customHeight="1" x14ac:dyDescent="0.25">
      <c r="A30" s="11" t="s">
        <v>74</v>
      </c>
      <c r="B30" s="12"/>
      <c r="C30" s="13">
        <v>0</v>
      </c>
      <c r="D30" s="13"/>
      <c r="E30" s="13">
        <v>18821</v>
      </c>
      <c r="F30" s="13">
        <f t="shared" si="1"/>
        <v>-18821</v>
      </c>
    </row>
    <row r="31" spans="1:6" ht="24" customHeight="1" x14ac:dyDescent="0.25">
      <c r="A31" s="11" t="s">
        <v>75</v>
      </c>
      <c r="B31" s="12"/>
      <c r="C31" s="13">
        <v>0</v>
      </c>
      <c r="D31" s="13"/>
      <c r="E31" s="13">
        <v>101907.89</v>
      </c>
      <c r="F31" s="13">
        <f t="shared" si="1"/>
        <v>-101907.89</v>
      </c>
    </row>
    <row r="32" spans="1:6" ht="24" customHeight="1" x14ac:dyDescent="0.25">
      <c r="A32" s="11" t="s">
        <v>76</v>
      </c>
      <c r="B32" s="12"/>
      <c r="C32" s="13">
        <v>0</v>
      </c>
      <c r="D32" s="13">
        <v>144911.57</v>
      </c>
      <c r="E32" s="13"/>
      <c r="F32" s="13">
        <f t="shared" si="1"/>
        <v>144911.57</v>
      </c>
    </row>
    <row r="33" spans="1:6" ht="24" customHeight="1" x14ac:dyDescent="0.25">
      <c r="A33" s="11" t="s">
        <v>77</v>
      </c>
      <c r="B33" s="12"/>
      <c r="C33" s="13">
        <v>0</v>
      </c>
      <c r="D33" s="13">
        <v>1868</v>
      </c>
      <c r="E33" s="13"/>
      <c r="F33" s="13">
        <f t="shared" si="1"/>
        <v>1868</v>
      </c>
    </row>
    <row r="34" spans="1:6" ht="24" customHeight="1" x14ac:dyDescent="0.25">
      <c r="A34" s="11" t="s">
        <v>78</v>
      </c>
      <c r="B34" s="12"/>
      <c r="C34" s="13"/>
      <c r="D34" s="13"/>
      <c r="E34" s="13"/>
      <c r="F34" s="13">
        <f t="shared" si="1"/>
        <v>0</v>
      </c>
    </row>
    <row r="35" spans="1:6" ht="24" customHeight="1" x14ac:dyDescent="0.25">
      <c r="A35" s="11" t="s">
        <v>79</v>
      </c>
      <c r="B35" s="12"/>
      <c r="C35" s="13"/>
      <c r="D35" s="13"/>
      <c r="E35" s="13"/>
      <c r="F35" s="13">
        <f t="shared" si="1"/>
        <v>0</v>
      </c>
    </row>
    <row r="36" spans="1:6" ht="24" customHeight="1" x14ac:dyDescent="0.25">
      <c r="A36" s="11" t="s">
        <v>80</v>
      </c>
      <c r="B36" s="12"/>
      <c r="C36" s="13"/>
      <c r="D36" s="13"/>
      <c r="E36" s="13"/>
      <c r="F36" s="13">
        <f t="shared" si="1"/>
        <v>0</v>
      </c>
    </row>
    <row r="37" spans="1:6" ht="24" customHeight="1" x14ac:dyDescent="0.25">
      <c r="A37" s="11" t="s">
        <v>78</v>
      </c>
      <c r="B37" s="12"/>
      <c r="C37" s="13"/>
      <c r="D37" s="13"/>
      <c r="E37" s="13"/>
      <c r="F37" s="13">
        <f t="shared" si="1"/>
        <v>0</v>
      </c>
    </row>
    <row r="38" spans="1:6" ht="24" customHeight="1" x14ac:dyDescent="0.25">
      <c r="A38" s="11" t="s">
        <v>81</v>
      </c>
      <c r="B38" s="12"/>
      <c r="C38" s="13">
        <v>0</v>
      </c>
      <c r="D38" s="13">
        <v>1379.31</v>
      </c>
      <c r="E38" s="13"/>
      <c r="F38" s="13">
        <f t="shared" si="1"/>
        <v>1379.31</v>
      </c>
    </row>
    <row r="39" spans="1:6" ht="24" customHeight="1" x14ac:dyDescent="0.25">
      <c r="A39" s="11" t="s">
        <v>82</v>
      </c>
      <c r="B39" s="12"/>
      <c r="C39" s="13"/>
      <c r="D39" s="13"/>
      <c r="E39" s="13"/>
      <c r="F39" s="13">
        <f t="shared" si="1"/>
        <v>0</v>
      </c>
    </row>
    <row r="40" spans="1:6" ht="24" customHeight="1" x14ac:dyDescent="0.25">
      <c r="A40" s="11" t="s">
        <v>19</v>
      </c>
      <c r="B40" s="12"/>
      <c r="C40" s="13">
        <v>40</v>
      </c>
      <c r="D40" s="13">
        <v>60</v>
      </c>
      <c r="E40" s="13"/>
      <c r="F40" s="13">
        <f t="shared" si="1"/>
        <v>100</v>
      </c>
    </row>
    <row r="41" spans="1:6" ht="24" customHeight="1" x14ac:dyDescent="0.25">
      <c r="A41" s="11" t="s">
        <v>83</v>
      </c>
      <c r="B41" s="12"/>
      <c r="C41" s="13"/>
      <c r="D41" s="13"/>
      <c r="E41" s="13"/>
      <c r="F41" s="13">
        <f t="shared" si="1"/>
        <v>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6:P53"/>
  <sheetViews>
    <sheetView topLeftCell="A43" workbookViewId="0">
      <selection activeCell="H57" sqref="H57"/>
    </sheetView>
  </sheetViews>
  <sheetFormatPr defaultRowHeight="14.4" x14ac:dyDescent="0.25"/>
  <cols>
    <col min="7" max="7" width="22.88671875" customWidth="1"/>
    <col min="8" max="8" width="16.109375" bestFit="1" customWidth="1"/>
    <col min="9" max="10" width="13.88671875" bestFit="1" customWidth="1"/>
    <col min="11" max="11" width="18.33203125" customWidth="1"/>
    <col min="12" max="12" width="16" customWidth="1"/>
    <col min="13" max="13" width="22.88671875" customWidth="1"/>
    <col min="14" max="14" width="16.33203125" customWidth="1"/>
    <col min="15" max="15" width="16.109375" style="7" bestFit="1" customWidth="1"/>
    <col min="16" max="16" width="9.44140625" bestFit="1" customWidth="1"/>
  </cols>
  <sheetData>
    <row r="6" spans="5:12" x14ac:dyDescent="0.25">
      <c r="J6" s="19">
        <f>[1]Sheet2!G14-[1]Sheet2!H14</f>
        <v>171.40420000000449</v>
      </c>
    </row>
    <row r="8" spans="5:12" x14ac:dyDescent="0.25">
      <c r="F8" t="s">
        <v>97</v>
      </c>
      <c r="G8" s="7"/>
      <c r="H8" s="7">
        <v>325</v>
      </c>
      <c r="J8" s="19"/>
    </row>
    <row r="9" spans="5:12" x14ac:dyDescent="0.25">
      <c r="F9" t="s">
        <v>103</v>
      </c>
      <c r="G9" s="7"/>
      <c r="H9" s="7">
        <v>10421</v>
      </c>
    </row>
    <row r="10" spans="5:12" x14ac:dyDescent="0.25">
      <c r="F10" t="s">
        <v>104</v>
      </c>
      <c r="G10" s="7"/>
      <c r="H10" s="7">
        <v>85185.26</v>
      </c>
      <c r="I10">
        <v>10712</v>
      </c>
      <c r="J10" s="19">
        <f>H10+I10</f>
        <v>95897.26</v>
      </c>
    </row>
    <row r="11" spans="5:12" x14ac:dyDescent="0.25">
      <c r="H11" s="26">
        <f>SUM(H8:H10)</f>
        <v>95931.26</v>
      </c>
    </row>
    <row r="14" spans="5:12" x14ac:dyDescent="0.25">
      <c r="E14" t="s">
        <v>9</v>
      </c>
      <c r="F14" t="s">
        <v>107</v>
      </c>
      <c r="G14" s="18"/>
      <c r="H14" s="18">
        <v>101907.89</v>
      </c>
      <c r="I14" s="19">
        <f>H14*1.06</f>
        <v>108022.3634</v>
      </c>
      <c r="J14" s="20">
        <v>107897.26</v>
      </c>
      <c r="K14">
        <v>125.11</v>
      </c>
      <c r="L14" t="s">
        <v>134</v>
      </c>
    </row>
    <row r="20" spans="4:14" x14ac:dyDescent="0.25">
      <c r="H20" s="21"/>
      <c r="I20" s="21" t="s">
        <v>139</v>
      </c>
      <c r="J20" s="21" t="s">
        <v>140</v>
      </c>
      <c r="K20" s="21"/>
      <c r="L20" s="21" t="s">
        <v>139</v>
      </c>
      <c r="M20" s="21" t="s">
        <v>140</v>
      </c>
    </row>
    <row r="21" spans="4:14" x14ac:dyDescent="0.25">
      <c r="G21" t="s">
        <v>89</v>
      </c>
      <c r="H21" s="21" t="s">
        <v>138</v>
      </c>
      <c r="I21" s="22">
        <f>J21/1.06</f>
        <v>101789.8679245283</v>
      </c>
      <c r="J21" s="22">
        <v>107897.26</v>
      </c>
      <c r="K21" s="21" t="s">
        <v>136</v>
      </c>
      <c r="L21" s="21"/>
      <c r="M21" s="21">
        <v>171.4</v>
      </c>
    </row>
    <row r="22" spans="4:14" x14ac:dyDescent="0.25">
      <c r="G22" t="s">
        <v>137</v>
      </c>
      <c r="H22" s="21" t="s">
        <v>138</v>
      </c>
      <c r="I22" s="22">
        <f>J22/1.06</f>
        <v>101789.8679245283</v>
      </c>
      <c r="J22" s="22">
        <v>107897.26</v>
      </c>
    </row>
    <row r="24" spans="4:14" x14ac:dyDescent="0.25">
      <c r="G24" s="23" t="s">
        <v>141</v>
      </c>
      <c r="H24" s="23"/>
      <c r="I24" s="23"/>
      <c r="J24" s="23">
        <v>125.11</v>
      </c>
    </row>
    <row r="29" spans="4:14" x14ac:dyDescent="0.25">
      <c r="H29">
        <v>124715.14</v>
      </c>
      <c r="I29">
        <v>132198.04999999999</v>
      </c>
    </row>
    <row r="30" spans="4:14" x14ac:dyDescent="0.25">
      <c r="K30" s="27" t="s">
        <v>146</v>
      </c>
      <c r="L30" s="27" t="s">
        <v>147</v>
      </c>
      <c r="M30" s="27" t="s">
        <v>148</v>
      </c>
      <c r="N30" s="27" t="s">
        <v>151</v>
      </c>
    </row>
    <row r="31" spans="4:14" x14ac:dyDescent="0.25">
      <c r="L31" s="20"/>
      <c r="M31" s="20"/>
    </row>
    <row r="32" spans="4:14" x14ac:dyDescent="0.25">
      <c r="D32" t="s">
        <v>142</v>
      </c>
      <c r="E32" t="s">
        <v>143</v>
      </c>
      <c r="F32" t="s">
        <v>144</v>
      </c>
      <c r="G32" s="7">
        <v>11450.38</v>
      </c>
      <c r="H32" s="19">
        <f>G32*1.06</f>
        <v>12137.4028</v>
      </c>
      <c r="K32" s="20">
        <v>12000</v>
      </c>
      <c r="L32" s="20">
        <v>137.4</v>
      </c>
      <c r="M32" s="24"/>
      <c r="N32" s="19"/>
    </row>
    <row r="33" spans="4:16" x14ac:dyDescent="0.25">
      <c r="D33" t="s">
        <v>145</v>
      </c>
      <c r="E33" t="s">
        <v>143</v>
      </c>
      <c r="F33" t="s">
        <v>144</v>
      </c>
      <c r="G33" s="7">
        <v>90501.19</v>
      </c>
      <c r="H33" s="19">
        <f>G33*1.06</f>
        <v>95931.261400000003</v>
      </c>
      <c r="K33" s="20">
        <v>95897.26</v>
      </c>
      <c r="L33" s="38">
        <v>34</v>
      </c>
      <c r="M33" s="24"/>
    </row>
    <row r="34" spans="4:16" x14ac:dyDescent="0.25">
      <c r="H34" s="19"/>
      <c r="I34" s="36"/>
      <c r="K34" s="24"/>
      <c r="L34" s="20"/>
      <c r="M34" s="24"/>
    </row>
    <row r="35" spans="4:16" x14ac:dyDescent="0.25">
      <c r="H35" s="7"/>
      <c r="I35" s="27"/>
      <c r="L35" s="20"/>
      <c r="M35" s="20"/>
    </row>
    <row r="36" spans="4:16" x14ac:dyDescent="0.25">
      <c r="H36" s="7"/>
      <c r="I36" s="7"/>
      <c r="K36" s="7"/>
      <c r="L36" s="24"/>
      <c r="M36" s="24"/>
    </row>
    <row r="37" spans="4:16" x14ac:dyDescent="0.25">
      <c r="F37" s="28" t="s">
        <v>135</v>
      </c>
      <c r="G37" s="29">
        <v>2839.67</v>
      </c>
      <c r="H37" s="7">
        <f>G37*1.06</f>
        <v>3010.0502000000001</v>
      </c>
      <c r="I37" s="7"/>
      <c r="K37" s="7">
        <v>10.050000000000001</v>
      </c>
      <c r="L37" s="24"/>
      <c r="M37" s="24">
        <v>3000</v>
      </c>
    </row>
    <row r="38" spans="4:16" x14ac:dyDescent="0.25">
      <c r="F38" s="28" t="s">
        <v>135</v>
      </c>
      <c r="G38" s="29">
        <v>127228.91</v>
      </c>
      <c r="H38" s="7">
        <v>134862.65</v>
      </c>
      <c r="I38" s="7">
        <v>132198.04999999999</v>
      </c>
      <c r="J38" s="19">
        <f>H38-I38</f>
        <v>2664.6000000000058</v>
      </c>
      <c r="K38" s="24">
        <v>132198.04999999999</v>
      </c>
      <c r="L38" s="24">
        <v>2094</v>
      </c>
      <c r="M38" s="24">
        <v>570.59999999999991</v>
      </c>
    </row>
    <row r="39" spans="4:16" x14ac:dyDescent="0.25">
      <c r="F39" s="28" t="s">
        <v>135</v>
      </c>
      <c r="G39" s="29">
        <v>47803.81</v>
      </c>
      <c r="H39" s="7">
        <v>50672.05</v>
      </c>
      <c r="I39" s="7"/>
      <c r="K39" s="24">
        <v>50672.05</v>
      </c>
      <c r="L39" s="24"/>
      <c r="M39" s="24"/>
      <c r="N39" s="19"/>
    </row>
    <row r="40" spans="4:16" x14ac:dyDescent="0.25">
      <c r="F40" s="28" t="s">
        <v>135</v>
      </c>
      <c r="G40" s="29">
        <v>274888.15999999997</v>
      </c>
      <c r="H40" s="7">
        <v>291381.46000000002</v>
      </c>
      <c r="I40" s="7">
        <v>279053.56</v>
      </c>
      <c r="K40" s="24"/>
      <c r="L40" s="24">
        <v>279053.56</v>
      </c>
      <c r="M40" s="24">
        <f>11800+190.8+3337.1-3000</f>
        <v>12327.9</v>
      </c>
    </row>
    <row r="41" spans="4:16" x14ac:dyDescent="0.25">
      <c r="F41" s="28" t="s">
        <v>135</v>
      </c>
      <c r="G41" s="29">
        <v>28352.55</v>
      </c>
      <c r="H41" s="7">
        <f t="shared" ref="H41" si="0">G41*1.06</f>
        <v>30053.703000000001</v>
      </c>
      <c r="I41" s="7">
        <v>30053.703000000001</v>
      </c>
      <c r="K41" s="7"/>
      <c r="L41" s="24">
        <v>30053.703000000001</v>
      </c>
      <c r="M41" s="24"/>
    </row>
    <row r="42" spans="4:16" x14ac:dyDescent="0.25">
      <c r="F42" t="s">
        <v>135</v>
      </c>
      <c r="G42">
        <v>16415.099999999999</v>
      </c>
      <c r="H42" s="7">
        <v>17400</v>
      </c>
      <c r="I42" s="7"/>
      <c r="K42" s="7"/>
      <c r="L42" s="24">
        <v>17400</v>
      </c>
      <c r="M42" s="24"/>
      <c r="N42" s="30"/>
    </row>
    <row r="43" spans="4:16" x14ac:dyDescent="0.25">
      <c r="H43" s="7"/>
      <c r="I43" s="7"/>
      <c r="K43" s="7"/>
      <c r="L43" s="24"/>
      <c r="M43" s="24"/>
    </row>
    <row r="44" spans="4:16" x14ac:dyDescent="0.25">
      <c r="F44" s="33" t="s">
        <v>149</v>
      </c>
      <c r="G44" s="34">
        <v>0</v>
      </c>
      <c r="H44" s="35"/>
      <c r="I44" s="35"/>
      <c r="J44" s="34"/>
      <c r="K44" s="35"/>
      <c r="L44" s="24">
        <v>1503</v>
      </c>
      <c r="M44" s="24">
        <v>-1503</v>
      </c>
    </row>
    <row r="45" spans="4:16" x14ac:dyDescent="0.25">
      <c r="F45" s="31" t="s">
        <v>150</v>
      </c>
      <c r="G45" s="28">
        <v>356520.16</v>
      </c>
      <c r="H45" s="7">
        <f>G45*1.06</f>
        <v>377911.36959999998</v>
      </c>
      <c r="L45" s="20"/>
      <c r="M45" s="20">
        <f>335484.5+18553</f>
        <v>354037.5</v>
      </c>
      <c r="N45" s="20">
        <v>23873.87</v>
      </c>
    </row>
    <row r="46" spans="4:16" x14ac:dyDescent="0.25">
      <c r="F46" s="31" t="s">
        <v>150</v>
      </c>
      <c r="G46" s="28">
        <v>87688.33</v>
      </c>
      <c r="H46" s="7">
        <v>92949.62</v>
      </c>
      <c r="L46" s="20"/>
      <c r="M46" s="20">
        <v>92949.62</v>
      </c>
      <c r="N46" s="20"/>
    </row>
    <row r="47" spans="4:16" x14ac:dyDescent="0.25">
      <c r="F47" s="31" t="s">
        <v>150</v>
      </c>
      <c r="G47" s="32">
        <v>570.80999999999995</v>
      </c>
      <c r="H47" s="25">
        <v>645</v>
      </c>
      <c r="K47" s="34">
        <f>SUM(K32:K46)</f>
        <v>290777.40999999997</v>
      </c>
      <c r="L47" s="34">
        <f t="shared" ref="L47:N47" si="1">SUM(L32:L46)</f>
        <v>330275.663</v>
      </c>
      <c r="M47" s="34">
        <f t="shared" si="1"/>
        <v>461382.62</v>
      </c>
      <c r="N47" s="34">
        <f t="shared" si="1"/>
        <v>23873.87</v>
      </c>
      <c r="O47" s="35">
        <f>K47+L47+M47+N47</f>
        <v>1106309.5630000001</v>
      </c>
      <c r="P47" s="19">
        <f>H48-O47</f>
        <v>3.9999999571591616E-3</v>
      </c>
    </row>
    <row r="48" spans="4:16" x14ac:dyDescent="0.25">
      <c r="G48" s="19">
        <f>SUM(G32:G47)-G47</f>
        <v>1043688.2599999999</v>
      </c>
      <c r="H48" s="19">
        <f>SUM(H32:H47)-H47</f>
        <v>1106309.567</v>
      </c>
      <c r="M48" s="20"/>
      <c r="N48" s="20"/>
    </row>
    <row r="49" spans="7:14" x14ac:dyDescent="0.25">
      <c r="K49" s="27" t="s">
        <v>152</v>
      </c>
      <c r="L49" s="27" t="s">
        <v>153</v>
      </c>
      <c r="M49" s="39" t="s">
        <v>154</v>
      </c>
      <c r="N49" s="39" t="s">
        <v>155</v>
      </c>
    </row>
    <row r="50" spans="7:14" x14ac:dyDescent="0.25">
      <c r="K50" s="24">
        <v>290767.35999999999</v>
      </c>
      <c r="L50" s="24">
        <v>312875.65999999997</v>
      </c>
      <c r="M50" s="24">
        <v>461382.62</v>
      </c>
      <c r="N50" s="24">
        <v>23873.87</v>
      </c>
    </row>
    <row r="51" spans="7:14" x14ac:dyDescent="0.25">
      <c r="K51" s="7">
        <v>10.050000000000001</v>
      </c>
      <c r="L51" s="24"/>
      <c r="M51" s="7"/>
      <c r="N51" s="7"/>
    </row>
    <row r="52" spans="7:14" x14ac:dyDescent="0.25">
      <c r="G52" s="19"/>
      <c r="K52" s="7">
        <v>16415.099999999999</v>
      </c>
      <c r="L52" s="24">
        <v>17400</v>
      </c>
      <c r="M52" s="7"/>
      <c r="N52" s="7"/>
    </row>
    <row r="53" spans="7:14" x14ac:dyDescent="0.25">
      <c r="K53" s="32">
        <v>570.80999999999995</v>
      </c>
      <c r="L53" s="24">
        <v>645</v>
      </c>
      <c r="M53" s="37">
        <v>0.13</v>
      </c>
      <c r="N53" s="27" t="s">
        <v>156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30CD-9576-4559-8609-9B90DE803461}">
  <dimension ref="A1:H12"/>
  <sheetViews>
    <sheetView workbookViewId="0">
      <selection activeCell="I13" sqref="I13"/>
    </sheetView>
  </sheetViews>
  <sheetFormatPr defaultRowHeight="14.4" x14ac:dyDescent="0.25"/>
  <cols>
    <col min="3" max="3" width="29.21875" bestFit="1" customWidth="1"/>
    <col min="4" max="4" width="16.33203125" customWidth="1"/>
    <col min="5" max="5" width="13.88671875" bestFit="1" customWidth="1"/>
  </cols>
  <sheetData>
    <row r="1" spans="1:8" x14ac:dyDescent="0.25">
      <c r="A1" t="s">
        <v>88</v>
      </c>
      <c r="B1" t="s">
        <v>8</v>
      </c>
      <c r="C1" t="s">
        <v>162</v>
      </c>
      <c r="D1" s="7">
        <v>11320.75</v>
      </c>
    </row>
    <row r="2" spans="1:8" x14ac:dyDescent="0.25">
      <c r="A2" t="s">
        <v>88</v>
      </c>
      <c r="B2" t="s">
        <v>8</v>
      </c>
      <c r="C2" t="s">
        <v>163</v>
      </c>
      <c r="D2" s="7">
        <v>129.63</v>
      </c>
    </row>
    <row r="3" spans="1:8" x14ac:dyDescent="0.25">
      <c r="A3" t="s">
        <v>164</v>
      </c>
      <c r="B3" t="s">
        <v>8</v>
      </c>
      <c r="C3" t="s">
        <v>93</v>
      </c>
      <c r="D3" s="7">
        <v>16350</v>
      </c>
    </row>
    <row r="4" spans="1:8" x14ac:dyDescent="0.25">
      <c r="A4" s="36" t="s">
        <v>102</v>
      </c>
      <c r="B4" s="36" t="s">
        <v>8</v>
      </c>
      <c r="C4" s="36" t="s">
        <v>162</v>
      </c>
      <c r="D4" s="7">
        <v>90469.11</v>
      </c>
    </row>
    <row r="5" spans="1:8" x14ac:dyDescent="0.25">
      <c r="A5" s="36" t="s">
        <v>102</v>
      </c>
      <c r="B5" s="36" t="s">
        <v>8</v>
      </c>
      <c r="C5" s="36" t="s">
        <v>175</v>
      </c>
      <c r="D5" s="7">
        <v>32.08</v>
      </c>
    </row>
    <row r="6" spans="1:8" x14ac:dyDescent="0.25">
      <c r="A6" t="s">
        <v>118</v>
      </c>
      <c r="B6" t="s">
        <v>8</v>
      </c>
      <c r="C6" t="s">
        <v>121</v>
      </c>
      <c r="D6" s="7">
        <v>11610</v>
      </c>
    </row>
    <row r="7" spans="1:8" x14ac:dyDescent="0.25">
      <c r="A7" t="s">
        <v>127</v>
      </c>
      <c r="B7" t="s">
        <v>8</v>
      </c>
      <c r="C7" t="s">
        <v>128</v>
      </c>
      <c r="D7" s="7">
        <v>3700</v>
      </c>
    </row>
    <row r="8" spans="1:8" x14ac:dyDescent="0.25">
      <c r="A8" t="s">
        <v>158</v>
      </c>
      <c r="B8" t="s">
        <v>8</v>
      </c>
      <c r="C8" t="s">
        <v>159</v>
      </c>
      <c r="D8" s="7">
        <v>11300</v>
      </c>
    </row>
    <row r="11" spans="1:8" x14ac:dyDescent="0.25">
      <c r="A11" t="s">
        <v>106</v>
      </c>
      <c r="B11" t="s">
        <v>9</v>
      </c>
      <c r="C11" t="s">
        <v>176</v>
      </c>
      <c r="D11" s="7"/>
      <c r="E11" s="7">
        <v>101799.34</v>
      </c>
      <c r="H11" s="19"/>
    </row>
    <row r="12" spans="1:8" x14ac:dyDescent="0.25">
      <c r="A12" t="s">
        <v>106</v>
      </c>
      <c r="B12" t="s">
        <v>9</v>
      </c>
      <c r="C12" t="s">
        <v>177</v>
      </c>
      <c r="D12" s="7"/>
      <c r="E12" s="7">
        <v>108.55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10月账目</vt:lpstr>
      <vt:lpstr>10月科目余额表</vt:lpstr>
      <vt:lpstr>11月账目</vt:lpstr>
      <vt:lpstr>11月科目余额表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2021-02-19T06:38:04Z</dcterms:modified>
</cp:coreProperties>
</file>