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G:\东奥会计专业\12月\"/>
    </mc:Choice>
  </mc:AlternateContent>
  <xr:revisionPtr revIDLastSave="0" documentId="13_ncr:1_{F2C079AC-E8A9-4192-92DE-1666EAB39373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12月账" sheetId="1" r:id="rId1"/>
    <sheet name="12月科目余额" sheetId="2" r:id="rId2"/>
    <sheet name="Sheet4" sheetId="7" r:id="rId3"/>
    <sheet name="Sheet1" sheetId="4" r:id="rId4"/>
    <sheet name="Sheet2" sheetId="5" r:id="rId5"/>
    <sheet name="Sheet3" sheetId="6" r:id="rId6"/>
  </sheets>
  <definedNames>
    <definedName name="_xlnm._FilterDatabase" localSheetId="0" hidden="1">'12月账'!$A$1:$I$163</definedName>
  </definedNames>
  <calcPr calcId="181029"/>
</workbook>
</file>

<file path=xl/calcChain.xml><?xml version="1.0" encoding="utf-8"?>
<calcChain xmlns="http://schemas.openxmlformats.org/spreadsheetml/2006/main">
  <c r="F47" i="2" l="1"/>
  <c r="F44" i="2" l="1"/>
  <c r="F43" i="2"/>
  <c r="M28" i="5" l="1"/>
  <c r="L29" i="5"/>
  <c r="F82" i="5" l="1"/>
  <c r="I69" i="5" l="1"/>
  <c r="J15" i="5" l="1"/>
  <c r="J17" i="5" s="1"/>
  <c r="J18" i="5" s="1"/>
  <c r="I7" i="5"/>
  <c r="M12" i="5" s="1"/>
  <c r="G17" i="5"/>
  <c r="C12" i="6" l="1"/>
  <c r="G12" i="5"/>
  <c r="G13" i="5"/>
  <c r="H14" i="5"/>
  <c r="O42" i="5"/>
  <c r="Q53" i="5"/>
  <c r="P53" i="5"/>
  <c r="O53" i="5"/>
  <c r="N53" i="5"/>
  <c r="R52" i="5"/>
  <c r="R51" i="5"/>
  <c r="R50" i="5"/>
  <c r="R49" i="5"/>
  <c r="G14" i="5" l="1"/>
  <c r="N14" i="5"/>
  <c r="R53" i="5"/>
  <c r="I65" i="5"/>
  <c r="J65" i="5" s="1"/>
  <c r="L65" i="5" s="1"/>
  <c r="N43" i="5"/>
  <c r="P43" i="5" s="1"/>
  <c r="I27" i="5" l="1"/>
  <c r="G30" i="5"/>
  <c r="G26" i="5"/>
  <c r="G5" i="5"/>
  <c r="G6" i="5"/>
  <c r="G3" i="5"/>
  <c r="D38" i="2" l="1"/>
  <c r="F38" i="2" s="1"/>
  <c r="F21" i="2"/>
  <c r="D6" i="2"/>
  <c r="F6" i="2" s="1"/>
  <c r="D9" i="2"/>
  <c r="F29" i="2"/>
  <c r="F30" i="2"/>
  <c r="F11" i="2"/>
  <c r="F42" i="2"/>
  <c r="F39" i="2"/>
  <c r="F34" i="2"/>
  <c r="F31" i="2"/>
  <c r="F24" i="2"/>
  <c r="F20" i="2"/>
  <c r="F16" i="2"/>
  <c r="F13" i="2"/>
  <c r="F8" i="2"/>
  <c r="F5" i="2"/>
  <c r="F45" i="2"/>
  <c r="F46" i="2"/>
  <c r="F41" i="2"/>
  <c r="F40" i="2"/>
  <c r="F37" i="2"/>
  <c r="F35" i="2"/>
  <c r="F33" i="2"/>
  <c r="F32" i="2"/>
  <c r="F28" i="2"/>
  <c r="F27" i="2"/>
  <c r="F26" i="2"/>
  <c r="F25" i="2"/>
  <c r="F23" i="2"/>
  <c r="F22" i="2"/>
  <c r="F36" i="2"/>
  <c r="F19" i="2"/>
  <c r="F18" i="2"/>
  <c r="F17" i="2"/>
  <c r="F15" i="2"/>
  <c r="F14" i="2"/>
  <c r="F12" i="2"/>
  <c r="F10" i="2"/>
  <c r="F9" i="2"/>
  <c r="F7" i="2"/>
  <c r="F4" i="2"/>
  <c r="F3" i="2"/>
</calcChain>
</file>

<file path=xl/sharedStrings.xml><?xml version="1.0" encoding="utf-8"?>
<sst xmlns="http://schemas.openxmlformats.org/spreadsheetml/2006/main" count="937" uniqueCount="322">
  <si>
    <t>编号</t>
  </si>
  <si>
    <t>摘要</t>
  </si>
  <si>
    <t>科目</t>
  </si>
  <si>
    <t>借方金额</t>
  </si>
  <si>
    <t>贷方金额</t>
  </si>
  <si>
    <t>001</t>
  </si>
  <si>
    <t>支付赤兔10月面单返利</t>
  </si>
  <si>
    <t>借：</t>
  </si>
  <si>
    <t>应付账款-赤兔</t>
  </si>
  <si>
    <t>贷</t>
  </si>
  <si>
    <t>银行存款-中行2231</t>
  </si>
  <si>
    <t>支付手续费</t>
  </si>
  <si>
    <t>财务费用-手续费</t>
  </si>
  <si>
    <t>002</t>
  </si>
  <si>
    <t>收到亚夫路网点提现款</t>
  </si>
  <si>
    <t>其他应付款-三度物流</t>
  </si>
  <si>
    <t>003</t>
  </si>
  <si>
    <t>支付亚夫路提现款</t>
  </si>
  <si>
    <t>004</t>
  </si>
  <si>
    <t>收到槐林网点提现</t>
  </si>
  <si>
    <t>其他应付款-赤兔</t>
  </si>
  <si>
    <t>005</t>
  </si>
  <si>
    <t>收到赵迎兰注册资金</t>
  </si>
  <si>
    <t>实收资本-赵迎兰</t>
  </si>
  <si>
    <t>006</t>
  </si>
  <si>
    <t>支付11月司机劳务费</t>
  </si>
  <si>
    <t>主营业务成本-司机劳务费</t>
  </si>
  <si>
    <t>007</t>
  </si>
  <si>
    <t>支付槐林网点提现款</t>
  </si>
  <si>
    <t>008</t>
  </si>
  <si>
    <t>发放11月员工工资</t>
  </si>
  <si>
    <t>应付职工薪酬-工资</t>
  </si>
  <si>
    <t>支付发放工资手续费</t>
  </si>
  <si>
    <t>009</t>
  </si>
  <si>
    <t>收到汽车城提现款</t>
  </si>
  <si>
    <t>其他应付款-民腾</t>
  </si>
  <si>
    <t>010</t>
  </si>
  <si>
    <t>计提11月印花税及地方水利建设基金</t>
  </si>
  <si>
    <t>税金及附加</t>
  </si>
  <si>
    <t>应交税费-印花税</t>
  </si>
  <si>
    <t>应交税费-地方水利建设基金</t>
  </si>
  <si>
    <t>缴纳11月印花税及地方水利建设基金</t>
  </si>
  <si>
    <t>011</t>
  </si>
  <si>
    <t>时欣报销监控及安装费</t>
  </si>
  <si>
    <t>012</t>
  </si>
  <si>
    <t>时欣报销临时租车费</t>
  </si>
  <si>
    <t>主营业务成本-运输费</t>
  </si>
  <si>
    <t>时欣报销税盘及技术费</t>
  </si>
  <si>
    <t>管理费用</t>
  </si>
  <si>
    <t>税盘及技术费递减税款</t>
  </si>
  <si>
    <t>应交税费-应交增值税（减免税款）</t>
  </si>
  <si>
    <t>013</t>
  </si>
  <si>
    <t>计提时欣报销国庆员工福利费</t>
  </si>
  <si>
    <t>管理费用-福利费</t>
  </si>
  <si>
    <t>应付职工薪酬-职工福利</t>
  </si>
  <si>
    <t>时欣报销国庆员工福利费</t>
  </si>
  <si>
    <t>014</t>
  </si>
  <si>
    <t>时欣报销招待费</t>
  </si>
  <si>
    <t>管理费用-招待费</t>
  </si>
  <si>
    <t>时欣报销加油费</t>
  </si>
  <si>
    <t>管理费用-车辆费用</t>
  </si>
  <si>
    <t>时欣报销招待费及加油费</t>
  </si>
  <si>
    <t>015</t>
  </si>
  <si>
    <t>计提双十一慰问费</t>
  </si>
  <si>
    <t>016</t>
  </si>
  <si>
    <t>收到银行四季度结息</t>
  </si>
  <si>
    <t>财务费用-利息收入</t>
  </si>
  <si>
    <t>017</t>
  </si>
  <si>
    <t>支付汽车城提现款</t>
  </si>
  <si>
    <t>018</t>
  </si>
  <si>
    <t>收到二级网点保证金（亚夫路）</t>
  </si>
  <si>
    <t>收到二级网点保证金（汽车城）</t>
  </si>
  <si>
    <t>收到二级网点保证金（槐林）</t>
  </si>
  <si>
    <t>收到二级网点保证金</t>
  </si>
  <si>
    <t>其他应付款-押金/保证金</t>
  </si>
  <si>
    <t>019</t>
  </si>
  <si>
    <t>收到汽车城提现及巢湖网点转款</t>
  </si>
  <si>
    <t>其他货币资金-合肥巢湖网点</t>
  </si>
  <si>
    <t>020</t>
  </si>
  <si>
    <t>支付省极兔二级网点保证金</t>
  </si>
  <si>
    <t>其他应收款-押金/保证金</t>
  </si>
  <si>
    <t>021</t>
  </si>
  <si>
    <t>支付槐林10月客服补贴、发二期三期补贴及10月面单余额</t>
  </si>
  <si>
    <t>022</t>
  </si>
  <si>
    <t>支付汽车城10月客服补贴、发二期三期补贴及10月面单余额及提现款</t>
  </si>
  <si>
    <t>应付账款-民腾</t>
  </si>
  <si>
    <t>与肥东网点结算11月成本</t>
  </si>
  <si>
    <t>主营业务成本-二级网点</t>
  </si>
  <si>
    <t>应交税费-应交增值税（进项税额）</t>
  </si>
  <si>
    <t>支付肥东网点客服补贴、退转件费及期初余额</t>
  </si>
  <si>
    <t>其他应付款-极致</t>
  </si>
  <si>
    <t>应付账款</t>
  </si>
  <si>
    <t>024</t>
  </si>
  <si>
    <t>收到肥东网点仲裁遗失罚款及退件费</t>
  </si>
  <si>
    <t>主营业务收入-二级网点</t>
  </si>
  <si>
    <t>应交税费-应交增值税（销项税额）</t>
  </si>
  <si>
    <t>025</t>
  </si>
  <si>
    <t>充值至巢湖集散点</t>
  </si>
  <si>
    <t>其他货币资金-合肥巢湖集散</t>
  </si>
  <si>
    <t>026</t>
  </si>
  <si>
    <t>与亚夫路结算10月成本</t>
  </si>
  <si>
    <t>其他货币资金-二级网点</t>
  </si>
  <si>
    <t>应付账款-三度物流</t>
  </si>
  <si>
    <t>027</t>
  </si>
  <si>
    <t>与省极兔结算10月收入</t>
  </si>
  <si>
    <t>028</t>
  </si>
  <si>
    <t>与省公司结算10月成本</t>
  </si>
  <si>
    <t>预付账款-省极兔</t>
  </si>
  <si>
    <t>029</t>
  </si>
  <si>
    <t>与二级网点结算10月收入</t>
  </si>
  <si>
    <t>030</t>
  </si>
  <si>
    <t>与二级网点结算11月成本</t>
  </si>
  <si>
    <t>031</t>
  </si>
  <si>
    <t>与省极兔结算11月收入</t>
  </si>
  <si>
    <t>预收账款-省极兔</t>
  </si>
  <si>
    <t>032</t>
  </si>
  <si>
    <t>与总部结算11月成本</t>
  </si>
  <si>
    <t>033</t>
  </si>
  <si>
    <t>与二级网点结算11月收入</t>
  </si>
  <si>
    <t>034</t>
  </si>
  <si>
    <t>计提12月员工工资</t>
  </si>
  <si>
    <t>主营业务成本-工资</t>
  </si>
  <si>
    <t>管理费用-工资</t>
  </si>
  <si>
    <t>035</t>
  </si>
  <si>
    <t>摊销12月厂房租赁费</t>
  </si>
  <si>
    <t>主营业务成本-房租费</t>
  </si>
  <si>
    <t>长期待摊费用</t>
  </si>
  <si>
    <t>036</t>
  </si>
  <si>
    <t>037</t>
  </si>
  <si>
    <t>038</t>
  </si>
  <si>
    <t>计提12月固资折旧</t>
  </si>
  <si>
    <t>管理费用-折旧费</t>
  </si>
  <si>
    <t>主营业务成本-折旧费</t>
  </si>
  <si>
    <t>累计折旧</t>
  </si>
  <si>
    <t>039</t>
  </si>
  <si>
    <t>主营业务成本-加盟费</t>
  </si>
  <si>
    <t>其他应收款-押金/保证金-省极兔</t>
  </si>
  <si>
    <t>会计科目</t>
  </si>
  <si>
    <t>明细段</t>
  </si>
  <si>
    <t>期初余额</t>
  </si>
  <si>
    <t>借方发生额</t>
  </si>
  <si>
    <t>贷方发生额</t>
  </si>
  <si>
    <t>期末余额</t>
  </si>
  <si>
    <t>其他货币资金-巢湖集散点0551012</t>
  </si>
  <si>
    <t>预付账款</t>
  </si>
  <si>
    <t>安徽省极兔供应链有限公司</t>
  </si>
  <si>
    <t>其他应收款-押金-房租押金</t>
  </si>
  <si>
    <t>程燕</t>
  </si>
  <si>
    <t>固定资产</t>
  </si>
  <si>
    <t>巢湖赤兔供应链管理有限公司</t>
  </si>
  <si>
    <t>合肥民腾供应链管理有限公司</t>
  </si>
  <si>
    <t>巢湖市三度物流有限公司</t>
  </si>
  <si>
    <t>预收账款</t>
  </si>
  <si>
    <t>应交税费-应交增值税-进项税额</t>
  </si>
  <si>
    <t>应交税费-应交增值税-销项税额</t>
  </si>
  <si>
    <t>其他应付款-极致供应链</t>
  </si>
  <si>
    <t>实收资本</t>
  </si>
  <si>
    <t>资本公积</t>
  </si>
  <si>
    <t>主营业务收入</t>
  </si>
  <si>
    <t>主营业务成本</t>
  </si>
  <si>
    <t>管理费用-低值易耗品</t>
  </si>
  <si>
    <t>固定资产</t>
    <phoneticPr fontId="6" type="noConversion"/>
  </si>
  <si>
    <t>023</t>
    <phoneticPr fontId="6" type="noConversion"/>
  </si>
  <si>
    <t>主营业务收入-二级网点</t>
    <phoneticPr fontId="6" type="noConversion"/>
  </si>
  <si>
    <t>主营业务成本-二级网点</t>
    <phoneticPr fontId="6" type="noConversion"/>
  </si>
  <si>
    <t>主营业务成本-巢湖集散点</t>
    <phoneticPr fontId="6" type="noConversion"/>
  </si>
  <si>
    <t>应付职工薪酬-工资</t>
    <phoneticPr fontId="10" type="noConversion"/>
  </si>
  <si>
    <t>税金及附加</t>
    <phoneticPr fontId="11" type="noConversion"/>
  </si>
  <si>
    <t>其它应付款-提现</t>
    <phoneticPr fontId="10" type="noConversion"/>
  </si>
  <si>
    <t>12月科目余额表</t>
    <phoneticPr fontId="6" type="noConversion"/>
  </si>
  <si>
    <t>累计折旧</t>
    <phoneticPr fontId="6" type="noConversion"/>
  </si>
  <si>
    <t>其他货币资金-合肥巢湖网点</t>
    <phoneticPr fontId="6" type="noConversion"/>
  </si>
  <si>
    <t>应付职工薪酬-职工福利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</si>
  <si>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0月成本</t>
    </r>
    <phoneticPr fontId="6" type="noConversion"/>
  </si>
  <si>
    <t>返1元</t>
  </si>
  <si>
    <t>同城0-1</t>
  </si>
  <si>
    <t>同城1-3</t>
  </si>
  <si>
    <t>0-0.5</t>
  </si>
  <si>
    <t>0.5-1</t>
  </si>
  <si>
    <t>1-3</t>
  </si>
  <si>
    <t>总合计</t>
  </si>
  <si>
    <t>网点名称</t>
    <phoneticPr fontId="6" type="noConversion"/>
  </si>
  <si>
    <t>金额</t>
    <phoneticPr fontId="6" type="noConversion"/>
  </si>
  <si>
    <t>合肥巢湖槐林网点</t>
  </si>
  <si>
    <t>合肥巢湖汽车城网点</t>
  </si>
  <si>
    <t>合肥巢湖亚父路网点</t>
  </si>
  <si>
    <t>中心应付派费调整</t>
  </si>
  <si>
    <t>中心应付派费</t>
  </si>
  <si>
    <t>电子面单折扣</t>
  </si>
  <si>
    <t>派费补贴</t>
  </si>
  <si>
    <t>电子面单折扣（10.26-10.31）</t>
  </si>
  <si>
    <t>操作不规范处罚</t>
  </si>
  <si>
    <t>线下物料</t>
  </si>
  <si>
    <t>应收操作费</t>
  </si>
  <si>
    <t>提现</t>
  </si>
  <si>
    <t>上年余额</t>
  </si>
  <si>
    <t>应付退件费</t>
  </si>
  <si>
    <t>应付退件费调整</t>
  </si>
  <si>
    <t>应付转件费</t>
  </si>
  <si>
    <t>上传不及时处罚</t>
  </si>
  <si>
    <t>仲裁延误罚款</t>
  </si>
  <si>
    <t>仲裁遗失罚款</t>
  </si>
  <si>
    <t>线上充值</t>
  </si>
  <si>
    <t>操作不规范反馈奖励</t>
  </si>
  <si>
    <t>漏扫处罚</t>
  </si>
  <si>
    <t>物料费</t>
  </si>
  <si>
    <t>打印机一台310，面单46</t>
  </si>
  <si>
    <t>电子面单折扣（10.1-10.11）</t>
  </si>
  <si>
    <t>应收退件费调整</t>
  </si>
  <si>
    <t>电子面单折扣（10.12-10.18）</t>
  </si>
  <si>
    <t>9月客服补贴</t>
  </si>
  <si>
    <t>电子面单折扣（10.19-10.25）</t>
  </si>
  <si>
    <t>电子面单补贴（11月6317+至12.27日18553）</t>
  </si>
  <si>
    <t>电子面单补贴调减</t>
  </si>
  <si>
    <t>提现至中行2231</t>
  </si>
  <si>
    <t>10月份发二期三期派费补贴</t>
  </si>
  <si>
    <t>10月专职客服补贴</t>
  </si>
  <si>
    <t>11月专职客服补贴</t>
  </si>
  <si>
    <t>集散派费截留返款</t>
  </si>
  <si>
    <t>11月发发二期三期派费补贴</t>
  </si>
  <si>
    <t>网络建设费返款</t>
  </si>
  <si>
    <t>应收续重派费调整</t>
  </si>
  <si>
    <t>应收中转费</t>
  </si>
  <si>
    <t>12月成本</t>
    <phoneticPr fontId="6" type="noConversion"/>
  </si>
  <si>
    <r>
      <t>J</t>
    </r>
    <r>
      <rPr>
        <sz val="11"/>
        <color theme="1"/>
        <rFont val="宋体"/>
        <family val="3"/>
        <charset val="134"/>
        <scheme val="minor"/>
      </rPr>
      <t>MS系统</t>
    </r>
    <phoneticPr fontId="6" type="noConversion"/>
  </si>
  <si>
    <t>网点名称</t>
  </si>
  <si>
    <t>二级JMS账户系统费用</t>
  </si>
  <si>
    <t>10月份客服补贴</t>
  </si>
  <si>
    <t>一期发二期三期明细</t>
  </si>
  <si>
    <t>10月返面单费余额</t>
  </si>
  <si>
    <t>合计</t>
  </si>
  <si>
    <t>槐林路</t>
  </si>
  <si>
    <t>汽车城</t>
  </si>
  <si>
    <t>亚父路</t>
  </si>
  <si>
    <t>肥东</t>
  </si>
  <si>
    <t>11月成本</t>
    <phoneticPr fontId="6" type="noConversion"/>
  </si>
  <si>
    <t>11月主营业务成本</t>
    <phoneticPr fontId="10" type="noConversion"/>
  </si>
  <si>
    <t>10月主营业务成本</t>
    <phoneticPr fontId="10" type="noConversion"/>
  </si>
  <si>
    <t>主营业务成本-二级网点</t>
    <phoneticPr fontId="10" type="noConversion"/>
  </si>
  <si>
    <t>借</t>
    <phoneticPr fontId="10" type="noConversion"/>
  </si>
  <si>
    <t>与二级网点结算成本</t>
    <phoneticPr fontId="10" type="noConversion"/>
  </si>
  <si>
    <t>支付9月客服补贴及派费补贴</t>
    <phoneticPr fontId="10" type="noConversion"/>
  </si>
  <si>
    <t>主营业务成本-二级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</si>
  <si>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0月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</si>
  <si>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</si>
  <si>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2月</t>
    </r>
    <phoneticPr fontId="6" type="noConversion"/>
  </si>
  <si>
    <t>含税金额</t>
    <phoneticPr fontId="6" type="noConversion"/>
  </si>
  <si>
    <t>税前金额</t>
    <phoneticPr fontId="6" type="noConversion"/>
  </si>
  <si>
    <t>账务</t>
    <phoneticPr fontId="6" type="noConversion"/>
  </si>
  <si>
    <t>11月账</t>
    <phoneticPr fontId="6" type="noConversion"/>
  </si>
  <si>
    <t>12月账</t>
    <phoneticPr fontId="6" type="noConversion"/>
  </si>
  <si>
    <t>10月收入</t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</si>
  <si>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1月收入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</si>
  <si>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2月收入</t>
    </r>
    <phoneticPr fontId="6" type="noConversion"/>
  </si>
  <si>
    <t>主营业务成本-巢湖集散点</t>
  </si>
  <si>
    <r>
      <t>1</t>
    </r>
    <r>
      <rPr>
        <sz val="11"/>
        <color theme="1"/>
        <rFont val="宋体"/>
        <family val="3"/>
        <charset val="134"/>
        <scheme val="minor"/>
      </rPr>
      <t>1月份加盟费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</si>
  <si>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2月未入账</t>
    </r>
    <phoneticPr fontId="6" type="noConversion"/>
  </si>
  <si>
    <r>
      <t>主营业务成本-二级网点</t>
    </r>
    <r>
      <rPr>
        <sz val="11"/>
        <color theme="1"/>
        <rFont val="宋体"/>
        <family val="3"/>
        <charset val="134"/>
        <scheme val="minor"/>
      </rPr>
      <t>-10月</t>
    </r>
    <phoneticPr fontId="6" type="noConversion"/>
  </si>
  <si>
    <r>
      <t>主营业务成本-二级网点</t>
    </r>
    <r>
      <rPr>
        <sz val="11"/>
        <color theme="1"/>
        <rFont val="宋体"/>
        <family val="3"/>
        <charset val="134"/>
        <scheme val="minor"/>
      </rPr>
      <t>-12月</t>
    </r>
    <phoneticPr fontId="6" type="noConversion"/>
  </si>
  <si>
    <t>支付肥东网点客服补贴、退转件费</t>
    <phoneticPr fontId="6" type="noConversion"/>
  </si>
  <si>
    <t>支付肥东网点垫付期初余额</t>
    <phoneticPr fontId="6" type="noConversion"/>
  </si>
  <si>
    <r>
      <t>主营业务收入-二级网点</t>
    </r>
    <r>
      <rPr>
        <sz val="11"/>
        <color theme="1"/>
        <rFont val="宋体"/>
        <family val="3"/>
        <charset val="134"/>
        <scheme val="minor"/>
      </rPr>
      <t>-10月</t>
    </r>
    <phoneticPr fontId="6" type="noConversion"/>
  </si>
  <si>
    <r>
      <t>主营业务成本-二级网点</t>
    </r>
    <r>
      <rPr>
        <sz val="11"/>
        <color theme="1"/>
        <rFont val="宋体"/>
        <family val="3"/>
        <charset val="134"/>
        <scheme val="minor"/>
      </rPr>
      <t>-11月</t>
    </r>
    <phoneticPr fontId="6" type="noConversion"/>
  </si>
  <si>
    <t>与亚夫路结算成本</t>
    <phoneticPr fontId="6" type="noConversion"/>
  </si>
  <si>
    <r>
      <t>主营业务收入-二级网点</t>
    </r>
    <r>
      <rPr>
        <sz val="11"/>
        <color theme="1"/>
        <rFont val="宋体"/>
        <family val="3"/>
        <charset val="134"/>
        <scheme val="minor"/>
      </rPr>
      <t>-10月</t>
    </r>
    <phoneticPr fontId="6" type="noConversion"/>
  </si>
  <si>
    <t>主营业务成本-系统罚款</t>
  </si>
  <si>
    <t>主营业务成本-系统罚款</t>
    <phoneticPr fontId="6" type="noConversion"/>
  </si>
  <si>
    <r>
      <t>主营业务成本-二级网点</t>
    </r>
    <r>
      <rPr>
        <sz val="11"/>
        <color theme="1"/>
        <rFont val="宋体"/>
        <family val="3"/>
        <charset val="134"/>
        <scheme val="minor"/>
      </rPr>
      <t>-10月</t>
    </r>
    <phoneticPr fontId="6" type="noConversion"/>
  </si>
  <si>
    <t>主营业务成本-二级网点-12月</t>
  </si>
  <si>
    <t>主营业务成本-二级网点-12月</t>
    <phoneticPr fontId="6" type="noConversion"/>
  </si>
  <si>
    <r>
      <t>主营业务收入-二级网点</t>
    </r>
    <r>
      <rPr>
        <sz val="11"/>
        <color theme="1"/>
        <rFont val="宋体"/>
        <family val="3"/>
        <charset val="134"/>
        <scheme val="minor"/>
      </rPr>
      <t>-11月</t>
    </r>
    <phoneticPr fontId="6" type="noConversion"/>
  </si>
  <si>
    <t>主营业务收入-二级网点-12月</t>
  </si>
  <si>
    <t>主营业务收入-二级网点-12月</t>
    <phoneticPr fontId="6" type="noConversion"/>
  </si>
  <si>
    <t>主营业务收入-退转件费</t>
    <phoneticPr fontId="6" type="noConversion"/>
  </si>
  <si>
    <t>主营业务收入-系统派件收入</t>
  </si>
  <si>
    <t>主营业务收入-系统派件收入</t>
    <phoneticPr fontId="6" type="noConversion"/>
  </si>
  <si>
    <t>主营业务收入-操作不规范反馈奖励</t>
  </si>
  <si>
    <t>主营业务收入-操作不规范反馈奖励</t>
    <phoneticPr fontId="6" type="noConversion"/>
  </si>
  <si>
    <r>
      <t>主营业务成本-二级网点</t>
    </r>
    <r>
      <rPr>
        <sz val="11"/>
        <color theme="1"/>
        <rFont val="宋体"/>
        <family val="3"/>
        <charset val="134"/>
        <scheme val="minor"/>
      </rPr>
      <t>-11月</t>
    </r>
    <phoneticPr fontId="6" type="noConversion"/>
  </si>
  <si>
    <t>主营业务成本-退转件及操作费</t>
  </si>
  <si>
    <t>主营业务成本-退转件及操作费</t>
    <phoneticPr fontId="6" type="noConversion"/>
  </si>
  <si>
    <t>总部扣收12月罚款及操作费</t>
    <phoneticPr fontId="6" type="noConversion"/>
  </si>
  <si>
    <t>收到总部12月操作费及反馈奖励</t>
    <phoneticPr fontId="6" type="noConversion"/>
  </si>
  <si>
    <t>总部扣收操作费</t>
    <phoneticPr fontId="6" type="noConversion"/>
  </si>
  <si>
    <t>收到总部各项补贴、返款及操作费</t>
    <phoneticPr fontId="6" type="noConversion"/>
  </si>
  <si>
    <t>管理费用-系统使用费</t>
  </si>
  <si>
    <t>管理费用-系统使用费</t>
    <phoneticPr fontId="6" type="noConversion"/>
  </si>
  <si>
    <t>管理费用-网络建设费</t>
  </si>
  <si>
    <t>管理费用-网络建设费</t>
    <phoneticPr fontId="6" type="noConversion"/>
  </si>
  <si>
    <r>
      <t>主营业务成本-二级网点</t>
    </r>
    <r>
      <rPr>
        <sz val="11"/>
        <color theme="1"/>
        <rFont val="宋体"/>
        <family val="3"/>
        <charset val="134"/>
        <scheme val="minor"/>
      </rPr>
      <t>-加盟费</t>
    </r>
    <phoneticPr fontId="6" type="noConversion"/>
  </si>
  <si>
    <t>主营业务成本-二级网点-肥东系统使用费</t>
  </si>
  <si>
    <t>主营业务成本-二级网点-肥东系统使用费</t>
    <phoneticPr fontId="6" type="noConversion"/>
  </si>
  <si>
    <r>
      <t>我司2</t>
    </r>
    <r>
      <rPr>
        <sz val="11"/>
        <color theme="1"/>
        <rFont val="宋体"/>
        <family val="3"/>
        <charset val="134"/>
        <scheme val="minor"/>
      </rPr>
      <t>02010-202102系统使用费入账</t>
    </r>
    <phoneticPr fontId="6" type="noConversion"/>
  </si>
  <si>
    <t>网络建设费入账</t>
    <phoneticPr fontId="6" type="noConversion"/>
  </si>
  <si>
    <t>应收肥东网点3月-9月系统使用费</t>
    <phoneticPr fontId="6" type="noConversion"/>
  </si>
  <si>
    <t>二级网点加盟费入账</t>
    <phoneticPr fontId="6" type="noConversion"/>
  </si>
  <si>
    <t>我司及二级网点加盟费入账</t>
    <phoneticPr fontId="6" type="noConversion"/>
  </si>
  <si>
    <t>我司加盟保证金入账</t>
    <phoneticPr fontId="6" type="noConversion"/>
  </si>
  <si>
    <t>收到总部返还网络建设费</t>
    <phoneticPr fontId="6" type="noConversion"/>
  </si>
  <si>
    <t>收到加盟及保证金发票入账及收到总部返还网络建设费</t>
    <phoneticPr fontId="6" type="noConversion"/>
  </si>
  <si>
    <t>长期待摊费用-11月-4月厂房房租</t>
    <phoneticPr fontId="6" type="noConversion"/>
  </si>
  <si>
    <r>
      <t>主营业务收入-二级网点</t>
    </r>
    <r>
      <rPr>
        <sz val="11"/>
        <color theme="1"/>
        <rFont val="宋体"/>
        <family val="3"/>
        <charset val="134"/>
        <scheme val="minor"/>
      </rPr>
      <t>-11月</t>
    </r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</si>
  <si>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40</t>
    </r>
    <phoneticPr fontId="6" type="noConversion"/>
  </si>
  <si>
    <t>结转本年收入</t>
    <phoneticPr fontId="6" type="noConversion"/>
  </si>
  <si>
    <t>主营业务收入-二级网点-10月</t>
  </si>
  <si>
    <t>主营业务收入-二级网点-11月</t>
  </si>
  <si>
    <t>主营业务收入-退转件收入</t>
  </si>
  <si>
    <t>本年利润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</si>
  <si>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41</t>
    </r>
    <phoneticPr fontId="6" type="noConversion"/>
  </si>
  <si>
    <t>结转本年成本费用</t>
    <phoneticPr fontId="6" type="noConversion"/>
  </si>
  <si>
    <t>借：</t>
    <phoneticPr fontId="6" type="noConversion"/>
  </si>
  <si>
    <t>贷：</t>
    <phoneticPr fontId="6" type="noConversion"/>
  </si>
  <si>
    <t>主营业务成本-二级网点-10月</t>
  </si>
  <si>
    <t>主营业务成本-二级网点-11月</t>
  </si>
  <si>
    <t>主营业务成本-低值易耗品</t>
  </si>
  <si>
    <t>主营业务成本-房租</t>
  </si>
  <si>
    <t>主营业务成本-二级网点-加盟费</t>
  </si>
  <si>
    <t>主营业务成本-司机劳务费</t>
    <phoneticPr fontId="6" type="noConversion"/>
  </si>
  <si>
    <r>
      <t>0</t>
    </r>
    <r>
      <rPr>
        <sz val="11"/>
        <color theme="1"/>
        <rFont val="宋体"/>
        <family val="3"/>
        <charset val="134"/>
        <scheme val="minor"/>
      </rPr>
      <t>42</t>
    </r>
    <phoneticPr fontId="6" type="noConversion"/>
  </si>
  <si>
    <t>结转本年利润</t>
    <phoneticPr fontId="6" type="noConversion"/>
  </si>
  <si>
    <t>利润分配-未分配利润</t>
    <phoneticPr fontId="6" type="noConversion"/>
  </si>
  <si>
    <t>利润分配-未分配利润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</si>
</sst>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_ "/>
    <numFmt numFmtId="177" formatCode="m&quot;月&quot;d&quot;日&quot;;@"/>
    <numFmt numFmtId="178" formatCode="[DBNum1][$-804]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</borders>
  <cellStyleXfs count="3">
    <xf numFmtId="0" fontId="0" fillId="0" borderId="0">
      <alignment vertical="center"/>
    </xf>
    <xf numFmtId="0" fontId="5" fillId="0" borderId="0"/>
    <xf numFmtId="43" fontId="14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1" fillId="2" borderId="0" xfId="0" applyNumberFormat="1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176" fontId="9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4" fillId="2" borderId="0" xfId="0" applyNumberFormat="1" applyFont="1" applyFill="1">
      <alignment vertical="center"/>
    </xf>
    <xf numFmtId="176" fontId="7" fillId="2" borderId="0" xfId="0" applyNumberFormat="1" applyFont="1" applyFill="1">
      <alignment vertical="center"/>
    </xf>
    <xf numFmtId="176" fontId="12" fillId="2" borderId="0" xfId="0" applyNumberFormat="1" applyFont="1" applyFill="1">
      <alignment vertical="center"/>
    </xf>
    <xf numFmtId="0" fontId="13" fillId="2" borderId="0" xfId="0" applyFont="1" applyFill="1">
      <alignment vertical="center"/>
    </xf>
    <xf numFmtId="43" fontId="0" fillId="0" borderId="0" xfId="2" applyFont="1">
      <alignment vertical="center"/>
    </xf>
    <xf numFmtId="43" fontId="0" fillId="3" borderId="0" xfId="2" applyFont="1" applyFill="1">
      <alignment vertical="center"/>
    </xf>
    <xf numFmtId="43" fontId="0" fillId="4" borderId="0" xfId="2" applyFont="1" applyFill="1">
      <alignment vertical="center"/>
    </xf>
    <xf numFmtId="0" fontId="13" fillId="0" borderId="0" xfId="0" applyFont="1">
      <alignment vertical="center"/>
    </xf>
    <xf numFmtId="43" fontId="13" fillId="0" borderId="0" xfId="2" applyFont="1">
      <alignment vertical="center"/>
    </xf>
    <xf numFmtId="43" fontId="0" fillId="0" borderId="0" xfId="0" applyNumberFormat="1">
      <alignment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3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0" fontId="15" fillId="2" borderId="3" xfId="0" applyFont="1" applyFill="1" applyBorder="1" applyAlignment="1"/>
    <xf numFmtId="0" fontId="16" fillId="2" borderId="3" xfId="0" applyFont="1" applyFill="1" applyBorder="1" applyAlignment="1"/>
    <xf numFmtId="43" fontId="16" fillId="2" borderId="3" xfId="2" applyFont="1" applyFill="1" applyBorder="1" applyAlignment="1"/>
    <xf numFmtId="177" fontId="16" fillId="2" borderId="3" xfId="0" applyNumberFormat="1" applyFont="1" applyFill="1" applyBorder="1" applyAlignment="1"/>
    <xf numFmtId="43" fontId="17" fillId="2" borderId="3" xfId="2" applyFont="1" applyFill="1" applyBorder="1" applyAlignment="1"/>
    <xf numFmtId="58" fontId="16" fillId="2" borderId="4" xfId="0" applyNumberFormat="1" applyFont="1" applyFill="1" applyBorder="1" applyAlignment="1"/>
    <xf numFmtId="43" fontId="16" fillId="2" borderId="4" xfId="2" applyFont="1" applyFill="1" applyBorder="1" applyAlignment="1"/>
    <xf numFmtId="43" fontId="17" fillId="2" borderId="4" xfId="2" applyFont="1" applyFill="1" applyBorder="1" applyAlignment="1"/>
    <xf numFmtId="43" fontId="0" fillId="3" borderId="1" xfId="2" applyFont="1" applyFill="1" applyBorder="1" applyAlignment="1">
      <alignment vertical="center"/>
    </xf>
    <xf numFmtId="43" fontId="0" fillId="0" borderId="1" xfId="2" applyFont="1" applyBorder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43" fontId="0" fillId="0" borderId="1" xfId="2" applyFont="1" applyFill="1" applyBorder="1" applyAlignment="1">
      <alignment horizontal="center" vertical="center"/>
    </xf>
    <xf numFmtId="43" fontId="0" fillId="5" borderId="0" xfId="2" applyFont="1" applyFill="1">
      <alignment vertical="center"/>
    </xf>
    <xf numFmtId="43" fontId="0" fillId="3" borderId="0" xfId="2" applyFont="1" applyFill="1" applyBorder="1" applyAlignment="1">
      <alignment vertical="center"/>
    </xf>
    <xf numFmtId="43" fontId="0" fillId="0" borderId="0" xfId="2" applyFont="1" applyBorder="1">
      <alignment vertical="center"/>
    </xf>
    <xf numFmtId="178" fontId="0" fillId="0" borderId="0" xfId="0" applyNumberFormat="1">
      <alignment vertical="center"/>
    </xf>
    <xf numFmtId="0" fontId="0" fillId="6" borderId="0" xfId="0" applyFill="1">
      <alignment vertical="center"/>
    </xf>
    <xf numFmtId="43" fontId="0" fillId="7" borderId="0" xfId="2" applyFont="1" applyFill="1">
      <alignment vertical="center"/>
    </xf>
    <xf numFmtId="176" fontId="0" fillId="2" borderId="0" xfId="0" applyNumberFormat="1" applyFont="1" applyFill="1">
      <alignment vertical="center"/>
    </xf>
    <xf numFmtId="0" fontId="0" fillId="7" borderId="0" xfId="0" applyFill="1">
      <alignment vertical="center"/>
    </xf>
    <xf numFmtId="178" fontId="0" fillId="8" borderId="0" xfId="0" applyNumberFormat="1" applyFill="1">
      <alignment vertical="center"/>
    </xf>
    <xf numFmtId="0" fontId="0" fillId="8" borderId="0" xfId="0" applyFill="1">
      <alignment vertical="center"/>
    </xf>
    <xf numFmtId="43" fontId="0" fillId="8" borderId="0" xfId="2" applyFont="1" applyFill="1">
      <alignment vertical="center"/>
    </xf>
    <xf numFmtId="0" fontId="8" fillId="2" borderId="2" xfId="0" applyFont="1" applyFill="1" applyBorder="1" applyAlignment="1">
      <alignment horizontal="center" vertical="center"/>
    </xf>
    <xf numFmtId="49" fontId="13" fillId="2" borderId="0" xfId="0" applyNumberFormat="1" applyFont="1" applyFill="1">
      <alignment vertical="center"/>
    </xf>
    <xf numFmtId="49" fontId="13" fillId="2" borderId="0" xfId="0" applyNumberFormat="1" applyFont="1" applyFill="1" applyAlignment="1">
      <alignment vertical="center" wrapText="1"/>
    </xf>
    <xf numFmtId="0" fontId="0" fillId="5" borderId="0" xfId="0" applyFill="1">
      <alignment vertical="center"/>
    </xf>
    <xf numFmtId="0" fontId="9" fillId="5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千位分隔" xfId="2" builtinId="3"/>
  </cellStyles>
  <dxfs count="1">
    <dxf>
      <fill>
        <patternFill patternType="solid">
          <bgColor theme="8" tint="0.799890133365886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opLeftCell="A177" workbookViewId="0">
      <selection activeCell="E196" sqref="E196"/>
    </sheetView>
  </sheetViews>
  <sheetFormatPr defaultColWidth="9" defaultRowHeight="14.4" x14ac:dyDescent="0.25"/>
  <cols>
    <col min="1" max="1" width="9" style="1"/>
    <col min="2" max="2" width="33.88671875" style="1" customWidth="1"/>
    <col min="3" max="3" width="9" style="2"/>
    <col min="4" max="4" width="36.88671875" style="2" customWidth="1"/>
    <col min="5" max="5" width="16.21875" style="3" customWidth="1"/>
    <col min="6" max="6" width="16.21875" style="4" customWidth="1"/>
    <col min="7" max="16384" width="9" style="2"/>
  </cols>
  <sheetData>
    <row r="1" spans="1:7" x14ac:dyDescent="0.25">
      <c r="A1" s="13" t="s">
        <v>0</v>
      </c>
      <c r="B1" s="13" t="s">
        <v>1</v>
      </c>
      <c r="C1" s="14"/>
      <c r="D1" s="14" t="s">
        <v>2</v>
      </c>
      <c r="E1" s="15" t="s">
        <v>3</v>
      </c>
      <c r="F1" s="16" t="s">
        <v>4</v>
      </c>
    </row>
    <row r="2" spans="1:7" x14ac:dyDescent="0.25">
      <c r="A2" s="1" t="s">
        <v>5</v>
      </c>
      <c r="B2" s="1" t="s">
        <v>6</v>
      </c>
      <c r="C2" s="2" t="s">
        <v>7</v>
      </c>
      <c r="D2" s="2" t="s">
        <v>8</v>
      </c>
      <c r="E2" s="3">
        <v>10421</v>
      </c>
      <c r="G2" s="60"/>
    </row>
    <row r="3" spans="1:7" x14ac:dyDescent="0.25">
      <c r="B3" s="1" t="s">
        <v>6</v>
      </c>
      <c r="C3" s="2" t="s">
        <v>9</v>
      </c>
      <c r="D3" s="2" t="s">
        <v>10</v>
      </c>
      <c r="F3" s="4">
        <v>10421</v>
      </c>
      <c r="G3" s="60"/>
    </row>
    <row r="4" spans="1:7" x14ac:dyDescent="0.25">
      <c r="B4" s="1" t="s">
        <v>11</v>
      </c>
      <c r="C4" s="2" t="s">
        <v>7</v>
      </c>
      <c r="D4" s="2" t="s">
        <v>12</v>
      </c>
      <c r="E4" s="3">
        <v>10</v>
      </c>
      <c r="G4" s="60"/>
    </row>
    <row r="5" spans="1:7" x14ac:dyDescent="0.25">
      <c r="B5" s="1" t="s">
        <v>11</v>
      </c>
      <c r="C5" s="2" t="s">
        <v>9</v>
      </c>
      <c r="D5" s="2" t="s">
        <v>10</v>
      </c>
      <c r="F5" s="4">
        <v>10</v>
      </c>
      <c r="G5" s="60"/>
    </row>
    <row r="6" spans="1:7" x14ac:dyDescent="0.25">
      <c r="A6" s="1" t="s">
        <v>13</v>
      </c>
      <c r="B6" s="1" t="s">
        <v>14</v>
      </c>
      <c r="C6" s="2" t="s">
        <v>7</v>
      </c>
      <c r="D6" s="2" t="s">
        <v>10</v>
      </c>
      <c r="E6" s="3">
        <v>50000</v>
      </c>
      <c r="G6" s="60"/>
    </row>
    <row r="7" spans="1:7" x14ac:dyDescent="0.25">
      <c r="B7" s="1" t="s">
        <v>14</v>
      </c>
      <c r="C7" s="2" t="s">
        <v>7</v>
      </c>
      <c r="D7" s="2" t="s">
        <v>10</v>
      </c>
      <c r="E7" s="3">
        <v>50000</v>
      </c>
      <c r="G7" s="60"/>
    </row>
    <row r="8" spans="1:7" x14ac:dyDescent="0.25">
      <c r="B8" s="1" t="s">
        <v>14</v>
      </c>
      <c r="C8" s="2" t="s">
        <v>7</v>
      </c>
      <c r="D8" s="2" t="s">
        <v>10</v>
      </c>
      <c r="E8" s="3">
        <v>50000</v>
      </c>
      <c r="G8" s="60"/>
    </row>
    <row r="9" spans="1:7" x14ac:dyDescent="0.25">
      <c r="B9" s="1" t="s">
        <v>14</v>
      </c>
      <c r="C9" s="2" t="s">
        <v>9</v>
      </c>
      <c r="D9" s="2" t="s">
        <v>15</v>
      </c>
      <c r="F9" s="4">
        <v>150000</v>
      </c>
      <c r="G9" s="60"/>
    </row>
    <row r="10" spans="1:7" x14ac:dyDescent="0.25">
      <c r="A10" s="1" t="s">
        <v>16</v>
      </c>
      <c r="B10" s="1" t="s">
        <v>17</v>
      </c>
      <c r="C10" s="2" t="s">
        <v>7</v>
      </c>
      <c r="D10" s="2" t="s">
        <v>15</v>
      </c>
      <c r="E10" s="3">
        <v>150000</v>
      </c>
      <c r="G10" s="60"/>
    </row>
    <row r="11" spans="1:7" x14ac:dyDescent="0.25">
      <c r="B11" s="1" t="s">
        <v>17</v>
      </c>
      <c r="C11" s="2" t="s">
        <v>9</v>
      </c>
      <c r="D11" s="2" t="s">
        <v>10</v>
      </c>
      <c r="F11" s="4">
        <v>150000</v>
      </c>
      <c r="G11" s="60"/>
    </row>
    <row r="12" spans="1:7" x14ac:dyDescent="0.25">
      <c r="B12" s="1" t="s">
        <v>11</v>
      </c>
      <c r="C12" s="2" t="s">
        <v>7</v>
      </c>
      <c r="D12" s="2" t="s">
        <v>12</v>
      </c>
      <c r="E12" s="3">
        <v>15</v>
      </c>
      <c r="G12" s="60"/>
    </row>
    <row r="13" spans="1:7" x14ac:dyDescent="0.25">
      <c r="B13" s="1" t="s">
        <v>11</v>
      </c>
      <c r="C13" s="2" t="s">
        <v>9</v>
      </c>
      <c r="D13" s="2" t="s">
        <v>10</v>
      </c>
      <c r="F13" s="4">
        <v>15</v>
      </c>
      <c r="G13" s="60"/>
    </row>
    <row r="14" spans="1:7" x14ac:dyDescent="0.25">
      <c r="A14" s="1" t="s">
        <v>18</v>
      </c>
      <c r="B14" s="1" t="s">
        <v>19</v>
      </c>
      <c r="C14" s="2" t="s">
        <v>7</v>
      </c>
      <c r="D14" s="2" t="s">
        <v>10</v>
      </c>
      <c r="E14" s="3">
        <v>20000</v>
      </c>
      <c r="G14" s="60"/>
    </row>
    <row r="15" spans="1:7" x14ac:dyDescent="0.25">
      <c r="B15" s="1" t="s">
        <v>19</v>
      </c>
      <c r="C15" s="2" t="s">
        <v>9</v>
      </c>
      <c r="D15" s="2" t="s">
        <v>20</v>
      </c>
      <c r="F15" s="4">
        <v>20000</v>
      </c>
      <c r="G15" s="60"/>
    </row>
    <row r="16" spans="1:7" x14ac:dyDescent="0.25">
      <c r="A16" s="1" t="s">
        <v>21</v>
      </c>
      <c r="B16" s="1" t="s">
        <v>22</v>
      </c>
      <c r="C16" s="2" t="s">
        <v>7</v>
      </c>
      <c r="D16" s="2" t="s">
        <v>10</v>
      </c>
      <c r="E16" s="3">
        <v>50000</v>
      </c>
      <c r="G16" s="60"/>
    </row>
    <row r="17" spans="1:7" x14ac:dyDescent="0.25">
      <c r="B17" s="1" t="s">
        <v>22</v>
      </c>
      <c r="C17" s="2" t="s">
        <v>9</v>
      </c>
      <c r="D17" s="2" t="s">
        <v>23</v>
      </c>
      <c r="F17" s="4">
        <v>50000</v>
      </c>
      <c r="G17" s="60"/>
    </row>
    <row r="18" spans="1:7" x14ac:dyDescent="0.25">
      <c r="A18" s="1" t="s">
        <v>24</v>
      </c>
      <c r="B18" s="1" t="s">
        <v>25</v>
      </c>
      <c r="C18" s="2" t="s">
        <v>7</v>
      </c>
      <c r="D18" s="2" t="s">
        <v>26</v>
      </c>
      <c r="E18" s="3">
        <v>25100</v>
      </c>
    </row>
    <row r="19" spans="1:7" x14ac:dyDescent="0.25">
      <c r="B19" s="1" t="s">
        <v>25</v>
      </c>
      <c r="C19" s="2" t="s">
        <v>9</v>
      </c>
      <c r="D19" s="2" t="s">
        <v>10</v>
      </c>
      <c r="F19" s="4">
        <v>25100</v>
      </c>
      <c r="G19" s="60"/>
    </row>
    <row r="20" spans="1:7" x14ac:dyDescent="0.25">
      <c r="B20" s="1" t="s">
        <v>11</v>
      </c>
      <c r="C20" s="2" t="s">
        <v>7</v>
      </c>
      <c r="D20" s="2" t="s">
        <v>12</v>
      </c>
      <c r="E20" s="3">
        <v>10</v>
      </c>
      <c r="G20" s="60"/>
    </row>
    <row r="21" spans="1:7" x14ac:dyDescent="0.25">
      <c r="B21" s="1" t="s">
        <v>11</v>
      </c>
      <c r="C21" s="2" t="s">
        <v>9</v>
      </c>
      <c r="D21" s="2" t="s">
        <v>10</v>
      </c>
      <c r="F21" s="4">
        <v>10</v>
      </c>
      <c r="G21" s="60"/>
    </row>
    <row r="22" spans="1:7" x14ac:dyDescent="0.25">
      <c r="A22" s="1" t="s">
        <v>27</v>
      </c>
      <c r="B22" s="1" t="s">
        <v>28</v>
      </c>
      <c r="C22" s="2" t="s">
        <v>7</v>
      </c>
      <c r="D22" s="2" t="s">
        <v>20</v>
      </c>
      <c r="E22" s="3">
        <v>20000</v>
      </c>
      <c r="G22" s="60"/>
    </row>
    <row r="23" spans="1:7" x14ac:dyDescent="0.25">
      <c r="B23" s="1" t="s">
        <v>28</v>
      </c>
      <c r="C23" s="2" t="s">
        <v>9</v>
      </c>
      <c r="D23" s="2" t="s">
        <v>10</v>
      </c>
      <c r="F23" s="4">
        <v>20000</v>
      </c>
      <c r="G23" s="60"/>
    </row>
    <row r="24" spans="1:7" x14ac:dyDescent="0.25">
      <c r="B24" s="1" t="s">
        <v>11</v>
      </c>
      <c r="C24" s="2" t="s">
        <v>7</v>
      </c>
      <c r="D24" s="2" t="s">
        <v>12</v>
      </c>
      <c r="E24" s="3">
        <v>10</v>
      </c>
      <c r="G24" s="60"/>
    </row>
    <row r="25" spans="1:7" x14ac:dyDescent="0.25">
      <c r="B25" s="1" t="s">
        <v>11</v>
      </c>
      <c r="C25" s="2" t="s">
        <v>9</v>
      </c>
      <c r="D25" s="2" t="s">
        <v>10</v>
      </c>
      <c r="F25" s="4">
        <v>10</v>
      </c>
      <c r="G25" s="60"/>
    </row>
    <row r="26" spans="1:7" x14ac:dyDescent="0.25">
      <c r="A26" s="1" t="s">
        <v>29</v>
      </c>
      <c r="B26" s="1" t="s">
        <v>30</v>
      </c>
      <c r="C26" s="2" t="s">
        <v>7</v>
      </c>
      <c r="D26" s="2" t="s">
        <v>31</v>
      </c>
      <c r="E26" s="3">
        <v>5079.3100000000004</v>
      </c>
      <c r="G26" s="60"/>
    </row>
    <row r="27" spans="1:7" x14ac:dyDescent="0.25">
      <c r="B27" s="1" t="s">
        <v>30</v>
      </c>
      <c r="C27" s="2" t="s">
        <v>9</v>
      </c>
      <c r="D27" s="2" t="s">
        <v>10</v>
      </c>
      <c r="F27" s="4">
        <v>3700</v>
      </c>
      <c r="G27" s="60"/>
    </row>
    <row r="28" spans="1:7" x14ac:dyDescent="0.25">
      <c r="B28" s="1" t="s">
        <v>30</v>
      </c>
      <c r="C28" s="2" t="s">
        <v>9</v>
      </c>
      <c r="D28" s="2" t="s">
        <v>10</v>
      </c>
      <c r="F28" s="4">
        <v>1379.31</v>
      </c>
      <c r="G28" s="60"/>
    </row>
    <row r="29" spans="1:7" x14ac:dyDescent="0.25">
      <c r="B29" s="1" t="s">
        <v>32</v>
      </c>
      <c r="C29" s="2" t="s">
        <v>7</v>
      </c>
      <c r="D29" s="2" t="s">
        <v>12</v>
      </c>
      <c r="E29" s="3">
        <v>5</v>
      </c>
      <c r="G29" s="60"/>
    </row>
    <row r="30" spans="1:7" x14ac:dyDescent="0.25">
      <c r="B30" s="1" t="s">
        <v>32</v>
      </c>
      <c r="C30" s="2" t="s">
        <v>9</v>
      </c>
      <c r="D30" s="2" t="s">
        <v>10</v>
      </c>
      <c r="F30" s="4">
        <v>5</v>
      </c>
      <c r="G30" s="60"/>
    </row>
    <row r="31" spans="1:7" x14ac:dyDescent="0.25">
      <c r="A31" s="1" t="s">
        <v>33</v>
      </c>
      <c r="B31" s="1" t="s">
        <v>34</v>
      </c>
      <c r="C31" s="2" t="s">
        <v>7</v>
      </c>
      <c r="D31" s="2" t="s">
        <v>10</v>
      </c>
      <c r="E31" s="3">
        <v>50000</v>
      </c>
      <c r="G31" s="60"/>
    </row>
    <row r="32" spans="1:7" x14ac:dyDescent="0.25">
      <c r="B32" s="1" t="s">
        <v>34</v>
      </c>
      <c r="C32" s="2" t="s">
        <v>9</v>
      </c>
      <c r="D32" s="2" t="s">
        <v>35</v>
      </c>
      <c r="F32" s="4">
        <v>50000</v>
      </c>
      <c r="G32" s="60"/>
    </row>
    <row r="33" spans="1:7" x14ac:dyDescent="0.25">
      <c r="A33" s="1" t="s">
        <v>36</v>
      </c>
      <c r="B33" s="1" t="s">
        <v>37</v>
      </c>
      <c r="C33" s="2" t="s">
        <v>7</v>
      </c>
      <c r="D33" s="2" t="s">
        <v>38</v>
      </c>
      <c r="E33" s="3">
        <v>115.14</v>
      </c>
    </row>
    <row r="34" spans="1:7" x14ac:dyDescent="0.25">
      <c r="B34" s="1" t="s">
        <v>37</v>
      </c>
      <c r="C34" s="2" t="s">
        <v>9</v>
      </c>
      <c r="D34" s="2" t="s">
        <v>39</v>
      </c>
      <c r="F34" s="4">
        <v>54</v>
      </c>
      <c r="G34" s="60"/>
    </row>
    <row r="35" spans="1:7" x14ac:dyDescent="0.25">
      <c r="B35" s="1" t="s">
        <v>37</v>
      </c>
      <c r="C35" s="2" t="s">
        <v>9</v>
      </c>
      <c r="D35" s="2" t="s">
        <v>40</v>
      </c>
      <c r="F35" s="4">
        <v>61.14</v>
      </c>
      <c r="G35" s="60"/>
    </row>
    <row r="36" spans="1:7" x14ac:dyDescent="0.25">
      <c r="B36" s="1" t="s">
        <v>41</v>
      </c>
      <c r="C36" s="2" t="s">
        <v>7</v>
      </c>
      <c r="D36" s="2" t="s">
        <v>39</v>
      </c>
      <c r="E36" s="3">
        <v>54</v>
      </c>
      <c r="G36" s="60"/>
    </row>
    <row r="37" spans="1:7" x14ac:dyDescent="0.25">
      <c r="B37" s="1" t="s">
        <v>41</v>
      </c>
      <c r="C37" s="2" t="s">
        <v>7</v>
      </c>
      <c r="D37" s="2" t="s">
        <v>40</v>
      </c>
      <c r="E37" s="3">
        <v>61.14</v>
      </c>
      <c r="G37" s="60"/>
    </row>
    <row r="38" spans="1:7" x14ac:dyDescent="0.25">
      <c r="B38" s="1" t="s">
        <v>41</v>
      </c>
      <c r="C38" s="2" t="s">
        <v>9</v>
      </c>
      <c r="D38" s="2" t="s">
        <v>10</v>
      </c>
      <c r="F38" s="4">
        <v>54</v>
      </c>
      <c r="G38" s="60"/>
    </row>
    <row r="39" spans="1:7" x14ac:dyDescent="0.25">
      <c r="B39" s="1" t="s">
        <v>41</v>
      </c>
      <c r="C39" s="2" t="s">
        <v>9</v>
      </c>
      <c r="D39" s="2" t="s">
        <v>10</v>
      </c>
      <c r="F39" s="4">
        <v>61.14</v>
      </c>
      <c r="G39" s="60"/>
    </row>
    <row r="40" spans="1:7" x14ac:dyDescent="0.25">
      <c r="A40" s="1" t="s">
        <v>42</v>
      </c>
      <c r="B40" s="1" t="s">
        <v>43</v>
      </c>
      <c r="C40" s="2" t="s">
        <v>7</v>
      </c>
      <c r="D40" s="2" t="s">
        <v>161</v>
      </c>
      <c r="E40" s="3">
        <v>8000</v>
      </c>
      <c r="G40" s="60"/>
    </row>
    <row r="41" spans="1:7" x14ac:dyDescent="0.25">
      <c r="B41" s="1" t="s">
        <v>43</v>
      </c>
      <c r="C41" s="2" t="s">
        <v>9</v>
      </c>
      <c r="D41" s="2" t="s">
        <v>10</v>
      </c>
      <c r="F41" s="4">
        <v>8000</v>
      </c>
      <c r="G41" s="60"/>
    </row>
    <row r="42" spans="1:7" x14ac:dyDescent="0.25">
      <c r="A42" s="1" t="s">
        <v>44</v>
      </c>
      <c r="B42" s="1" t="s">
        <v>45</v>
      </c>
      <c r="C42" s="2" t="s">
        <v>7</v>
      </c>
      <c r="D42" s="2" t="s">
        <v>46</v>
      </c>
      <c r="E42" s="3">
        <v>3918</v>
      </c>
    </row>
    <row r="43" spans="1:7" x14ac:dyDescent="0.25">
      <c r="B43" s="1" t="s">
        <v>45</v>
      </c>
      <c r="C43" s="2" t="s">
        <v>9</v>
      </c>
      <c r="D43" s="2" t="s">
        <v>10</v>
      </c>
      <c r="F43" s="4">
        <v>3918</v>
      </c>
      <c r="G43" s="60"/>
    </row>
    <row r="44" spans="1:7" x14ac:dyDescent="0.25">
      <c r="B44" s="1" t="s">
        <v>47</v>
      </c>
      <c r="C44" s="2" t="s">
        <v>7</v>
      </c>
      <c r="D44" s="2" t="s">
        <v>48</v>
      </c>
      <c r="E44" s="3">
        <v>440</v>
      </c>
      <c r="G44" s="60"/>
    </row>
    <row r="45" spans="1:7" x14ac:dyDescent="0.25">
      <c r="B45" s="1" t="s">
        <v>47</v>
      </c>
      <c r="C45" s="2" t="s">
        <v>9</v>
      </c>
      <c r="D45" s="2" t="s">
        <v>10</v>
      </c>
      <c r="F45" s="4">
        <v>440</v>
      </c>
      <c r="G45" s="60"/>
    </row>
    <row r="46" spans="1:7" x14ac:dyDescent="0.25">
      <c r="B46" s="1" t="s">
        <v>49</v>
      </c>
      <c r="C46" s="2" t="s">
        <v>7</v>
      </c>
      <c r="D46" s="2" t="s">
        <v>50</v>
      </c>
      <c r="E46" s="3">
        <v>440</v>
      </c>
      <c r="G46" s="60"/>
    </row>
    <row r="47" spans="1:7" x14ac:dyDescent="0.25">
      <c r="B47" s="1" t="s">
        <v>49</v>
      </c>
      <c r="C47" s="2" t="s">
        <v>9</v>
      </c>
      <c r="D47" s="2" t="s">
        <v>48</v>
      </c>
      <c r="F47" s="4">
        <v>440</v>
      </c>
      <c r="G47" s="60"/>
    </row>
    <row r="48" spans="1:7" x14ac:dyDescent="0.25">
      <c r="A48" s="1" t="s">
        <v>51</v>
      </c>
      <c r="B48" s="1" t="s">
        <v>52</v>
      </c>
      <c r="C48" s="2" t="s">
        <v>7</v>
      </c>
      <c r="D48" s="2" t="s">
        <v>53</v>
      </c>
      <c r="E48" s="3">
        <v>5339.71</v>
      </c>
      <c r="G48" s="60"/>
    </row>
    <row r="49" spans="1:7" x14ac:dyDescent="0.25">
      <c r="B49" s="1" t="s">
        <v>52</v>
      </c>
      <c r="C49" s="2" t="s">
        <v>9</v>
      </c>
      <c r="D49" s="2" t="s">
        <v>54</v>
      </c>
      <c r="F49" s="4">
        <v>5339.71</v>
      </c>
      <c r="G49" s="60"/>
    </row>
    <row r="50" spans="1:7" x14ac:dyDescent="0.25">
      <c r="B50" s="1" t="s">
        <v>55</v>
      </c>
      <c r="C50" s="2" t="s">
        <v>7</v>
      </c>
      <c r="D50" s="2" t="s">
        <v>54</v>
      </c>
      <c r="E50" s="3">
        <v>5339.71</v>
      </c>
      <c r="G50" s="60"/>
    </row>
    <row r="51" spans="1:7" x14ac:dyDescent="0.25">
      <c r="B51" s="1" t="s">
        <v>55</v>
      </c>
      <c r="C51" s="2" t="s">
        <v>9</v>
      </c>
      <c r="D51" s="2" t="s">
        <v>10</v>
      </c>
      <c r="F51" s="4">
        <v>5339.71</v>
      </c>
      <c r="G51" s="60"/>
    </row>
    <row r="52" spans="1:7" x14ac:dyDescent="0.25">
      <c r="A52" s="1" t="s">
        <v>56</v>
      </c>
      <c r="B52" s="1" t="s">
        <v>57</v>
      </c>
      <c r="C52" s="2" t="s">
        <v>7</v>
      </c>
      <c r="D52" s="2" t="s">
        <v>58</v>
      </c>
      <c r="E52" s="3">
        <v>364</v>
      </c>
      <c r="G52" s="60"/>
    </row>
    <row r="53" spans="1:7" x14ac:dyDescent="0.25">
      <c r="B53" s="1" t="s">
        <v>59</v>
      </c>
      <c r="C53" s="2" t="s">
        <v>7</v>
      </c>
      <c r="D53" s="2" t="s">
        <v>60</v>
      </c>
      <c r="E53" s="3">
        <v>422</v>
      </c>
      <c r="G53" s="60"/>
    </row>
    <row r="54" spans="1:7" x14ac:dyDescent="0.25">
      <c r="B54" s="1" t="s">
        <v>61</v>
      </c>
      <c r="C54" s="2" t="s">
        <v>9</v>
      </c>
      <c r="D54" s="2" t="s">
        <v>10</v>
      </c>
      <c r="F54" s="4">
        <v>786</v>
      </c>
      <c r="G54" s="60"/>
    </row>
    <row r="55" spans="1:7" x14ac:dyDescent="0.25">
      <c r="A55" s="1" t="s">
        <v>62</v>
      </c>
      <c r="B55" s="1" t="s">
        <v>63</v>
      </c>
      <c r="C55" s="2" t="s">
        <v>7</v>
      </c>
      <c r="D55" s="2" t="s">
        <v>53</v>
      </c>
      <c r="E55" s="3">
        <v>413.9</v>
      </c>
      <c r="G55" s="60"/>
    </row>
    <row r="56" spans="1:7" x14ac:dyDescent="0.25">
      <c r="B56" s="1" t="s">
        <v>63</v>
      </c>
      <c r="C56" s="2" t="s">
        <v>9</v>
      </c>
      <c r="D56" s="2" t="s">
        <v>54</v>
      </c>
      <c r="F56" s="4">
        <v>413.9</v>
      </c>
      <c r="G56" s="60"/>
    </row>
    <row r="57" spans="1:7" x14ac:dyDescent="0.25">
      <c r="B57" s="1" t="s">
        <v>63</v>
      </c>
      <c r="C57" s="2" t="s">
        <v>7</v>
      </c>
      <c r="D57" s="2" t="s">
        <v>54</v>
      </c>
      <c r="E57" s="3">
        <v>413.9</v>
      </c>
      <c r="G57" s="60"/>
    </row>
    <row r="58" spans="1:7" x14ac:dyDescent="0.25">
      <c r="B58" s="1" t="s">
        <v>63</v>
      </c>
      <c r="C58" s="2" t="s">
        <v>9</v>
      </c>
      <c r="D58" s="2" t="s">
        <v>10</v>
      </c>
      <c r="F58" s="4">
        <v>413.9</v>
      </c>
      <c r="G58" s="60"/>
    </row>
    <row r="59" spans="1:7" x14ac:dyDescent="0.25">
      <c r="A59" s="1" t="s">
        <v>64</v>
      </c>
      <c r="B59" s="1" t="s">
        <v>65</v>
      </c>
      <c r="C59" s="2" t="s">
        <v>7</v>
      </c>
      <c r="D59" s="2" t="s">
        <v>66</v>
      </c>
      <c r="E59" s="4">
        <v>19.190000000000001</v>
      </c>
      <c r="G59" s="60"/>
    </row>
    <row r="60" spans="1:7" x14ac:dyDescent="0.25">
      <c r="B60" s="1" t="s">
        <v>65</v>
      </c>
      <c r="C60" s="2" t="s">
        <v>9</v>
      </c>
      <c r="D60" s="2" t="s">
        <v>10</v>
      </c>
      <c r="E60" s="3">
        <v>19.190000000000001</v>
      </c>
      <c r="G60" s="60"/>
    </row>
    <row r="61" spans="1:7" x14ac:dyDescent="0.25">
      <c r="A61" s="1" t="s">
        <v>67</v>
      </c>
      <c r="B61" s="1" t="s">
        <v>68</v>
      </c>
      <c r="C61" s="2" t="s">
        <v>7</v>
      </c>
      <c r="D61" s="2" t="s">
        <v>35</v>
      </c>
      <c r="E61" s="3">
        <v>50000</v>
      </c>
      <c r="G61" s="60"/>
    </row>
    <row r="62" spans="1:7" x14ac:dyDescent="0.25">
      <c r="B62" s="1" t="s">
        <v>68</v>
      </c>
      <c r="C62" s="2" t="s">
        <v>9</v>
      </c>
      <c r="D62" s="2" t="s">
        <v>10</v>
      </c>
      <c r="F62" s="4">
        <v>50000</v>
      </c>
      <c r="G62" s="60"/>
    </row>
    <row r="63" spans="1:7" x14ac:dyDescent="0.25">
      <c r="B63" s="1" t="s">
        <v>11</v>
      </c>
      <c r="C63" s="2" t="s">
        <v>7</v>
      </c>
      <c r="D63" s="2" t="s">
        <v>12</v>
      </c>
      <c r="E63" s="3">
        <v>10</v>
      </c>
      <c r="G63" s="60"/>
    </row>
    <row r="64" spans="1:7" x14ac:dyDescent="0.25">
      <c r="B64" s="1" t="s">
        <v>11</v>
      </c>
      <c r="C64" s="2" t="s">
        <v>9</v>
      </c>
      <c r="D64" s="2" t="s">
        <v>10</v>
      </c>
      <c r="F64" s="4">
        <v>10</v>
      </c>
      <c r="G64" s="60"/>
    </row>
    <row r="65" spans="1:7" x14ac:dyDescent="0.25">
      <c r="A65" s="1" t="s">
        <v>69</v>
      </c>
      <c r="B65" s="1" t="s">
        <v>70</v>
      </c>
      <c r="C65" s="2" t="s">
        <v>7</v>
      </c>
      <c r="D65" s="2" t="s">
        <v>10</v>
      </c>
      <c r="E65" s="3">
        <v>20000</v>
      </c>
      <c r="G65" s="60"/>
    </row>
    <row r="66" spans="1:7" x14ac:dyDescent="0.25">
      <c r="B66" s="1" t="s">
        <v>71</v>
      </c>
      <c r="C66" s="2" t="s">
        <v>7</v>
      </c>
      <c r="D66" s="2" t="s">
        <v>10</v>
      </c>
      <c r="E66" s="3">
        <v>16666</v>
      </c>
      <c r="G66" s="60"/>
    </row>
    <row r="67" spans="1:7" x14ac:dyDescent="0.25">
      <c r="B67" s="1" t="s">
        <v>72</v>
      </c>
      <c r="C67" s="2" t="s">
        <v>7</v>
      </c>
      <c r="D67" s="2" t="s">
        <v>10</v>
      </c>
      <c r="E67" s="3">
        <v>15000</v>
      </c>
      <c r="G67" s="60"/>
    </row>
    <row r="68" spans="1:7" x14ac:dyDescent="0.25">
      <c r="B68" s="1" t="s">
        <v>73</v>
      </c>
      <c r="C68" s="2" t="s">
        <v>9</v>
      </c>
      <c r="D68" s="2" t="s">
        <v>74</v>
      </c>
      <c r="F68" s="4">
        <v>51666</v>
      </c>
      <c r="G68" s="60"/>
    </row>
    <row r="69" spans="1:7" x14ac:dyDescent="0.25">
      <c r="A69" s="1" t="s">
        <v>75</v>
      </c>
      <c r="B69" s="1" t="s">
        <v>76</v>
      </c>
      <c r="C69" s="2" t="s">
        <v>7</v>
      </c>
      <c r="D69" s="2" t="s">
        <v>10</v>
      </c>
      <c r="E69" s="3">
        <v>66035.899999999994</v>
      </c>
      <c r="G69" s="60"/>
    </row>
    <row r="70" spans="1:7" x14ac:dyDescent="0.25">
      <c r="B70" s="1" t="s">
        <v>76</v>
      </c>
      <c r="C70" s="2" t="s">
        <v>9</v>
      </c>
      <c r="D70" s="2" t="s">
        <v>35</v>
      </c>
      <c r="F70" s="4">
        <v>50000</v>
      </c>
      <c r="G70" s="60"/>
    </row>
    <row r="71" spans="1:7" x14ac:dyDescent="0.25">
      <c r="B71" s="1" t="s">
        <v>76</v>
      </c>
      <c r="C71" s="2" t="s">
        <v>9</v>
      </c>
      <c r="D71" s="2" t="s">
        <v>77</v>
      </c>
      <c r="F71" s="4">
        <v>16035.9</v>
      </c>
      <c r="G71" s="60"/>
    </row>
    <row r="72" spans="1:7" x14ac:dyDescent="0.25">
      <c r="A72" s="1" t="s">
        <v>78</v>
      </c>
      <c r="B72" s="1" t="s">
        <v>79</v>
      </c>
      <c r="C72" s="2" t="s">
        <v>7</v>
      </c>
      <c r="D72" s="2" t="s">
        <v>80</v>
      </c>
      <c r="E72" s="3">
        <v>51666</v>
      </c>
      <c r="G72" s="60"/>
    </row>
    <row r="73" spans="1:7" x14ac:dyDescent="0.25">
      <c r="B73" s="1" t="s">
        <v>79</v>
      </c>
      <c r="C73" s="2" t="s">
        <v>9</v>
      </c>
      <c r="D73" s="2" t="s">
        <v>10</v>
      </c>
      <c r="F73" s="4">
        <v>51666</v>
      </c>
      <c r="G73" s="60"/>
    </row>
    <row r="74" spans="1:7" x14ac:dyDescent="0.25">
      <c r="B74" s="1" t="s">
        <v>11</v>
      </c>
      <c r="C74" s="2" t="s">
        <v>7</v>
      </c>
      <c r="D74" s="2" t="s">
        <v>12</v>
      </c>
      <c r="E74" s="3">
        <v>10</v>
      </c>
      <c r="G74" s="60"/>
    </row>
    <row r="75" spans="1:7" x14ac:dyDescent="0.25">
      <c r="B75" s="1" t="s">
        <v>11</v>
      </c>
      <c r="C75" s="2" t="s">
        <v>9</v>
      </c>
      <c r="D75" s="2" t="s">
        <v>10</v>
      </c>
      <c r="F75" s="4">
        <v>10</v>
      </c>
      <c r="G75" s="60"/>
    </row>
    <row r="76" spans="1:7" x14ac:dyDescent="0.25">
      <c r="A76" s="1" t="s">
        <v>81</v>
      </c>
      <c r="B76" s="1" t="s">
        <v>82</v>
      </c>
      <c r="C76" s="2" t="s">
        <v>7</v>
      </c>
      <c r="D76" s="2" t="s">
        <v>8</v>
      </c>
      <c r="E76" s="3">
        <v>5663.5</v>
      </c>
      <c r="G76" s="60"/>
    </row>
    <row r="77" spans="1:7" x14ac:dyDescent="0.25">
      <c r="B77" s="1" t="s">
        <v>82</v>
      </c>
      <c r="C77" s="2" t="s">
        <v>9</v>
      </c>
      <c r="D77" s="2" t="s">
        <v>10</v>
      </c>
      <c r="F77" s="4">
        <v>5663.5</v>
      </c>
      <c r="G77" s="60"/>
    </row>
    <row r="78" spans="1:7" x14ac:dyDescent="0.25">
      <c r="B78" s="1" t="s">
        <v>11</v>
      </c>
      <c r="C78" s="2" t="s">
        <v>7</v>
      </c>
      <c r="D78" s="2" t="s">
        <v>12</v>
      </c>
      <c r="E78" s="3">
        <v>5</v>
      </c>
      <c r="G78" s="60"/>
    </row>
    <row r="79" spans="1:7" x14ac:dyDescent="0.25">
      <c r="B79" s="1" t="s">
        <v>11</v>
      </c>
      <c r="C79" s="2" t="s">
        <v>9</v>
      </c>
      <c r="D79" s="2" t="s">
        <v>10</v>
      </c>
      <c r="F79" s="4">
        <v>5</v>
      </c>
      <c r="G79" s="60"/>
    </row>
    <row r="80" spans="1:7" x14ac:dyDescent="0.25">
      <c r="A80" s="1" t="s">
        <v>83</v>
      </c>
      <c r="B80" s="1" t="s">
        <v>84</v>
      </c>
      <c r="C80" s="2" t="s">
        <v>7</v>
      </c>
      <c r="D80" s="2" t="s">
        <v>85</v>
      </c>
      <c r="E80" s="3">
        <v>3078.2</v>
      </c>
      <c r="G80" s="60"/>
    </row>
    <row r="81" spans="1:7" x14ac:dyDescent="0.25">
      <c r="B81" s="1" t="s">
        <v>84</v>
      </c>
      <c r="C81" s="2" t="s">
        <v>7</v>
      </c>
      <c r="D81" s="2" t="s">
        <v>35</v>
      </c>
      <c r="E81" s="3">
        <v>50000</v>
      </c>
      <c r="G81" s="60"/>
    </row>
    <row r="82" spans="1:7" x14ac:dyDescent="0.25">
      <c r="B82" s="1" t="s">
        <v>84</v>
      </c>
      <c r="C82" s="2" t="s">
        <v>9</v>
      </c>
      <c r="D82" s="2" t="s">
        <v>10</v>
      </c>
      <c r="F82" s="4">
        <v>53078.2</v>
      </c>
      <c r="G82" s="60"/>
    </row>
    <row r="83" spans="1:7" x14ac:dyDescent="0.25">
      <c r="B83" s="1" t="s">
        <v>11</v>
      </c>
      <c r="C83" s="2" t="s">
        <v>7</v>
      </c>
      <c r="D83" s="2" t="s">
        <v>12</v>
      </c>
      <c r="E83" s="3">
        <v>10</v>
      </c>
      <c r="G83" s="60"/>
    </row>
    <row r="84" spans="1:7" x14ac:dyDescent="0.25">
      <c r="B84" s="1" t="s">
        <v>11</v>
      </c>
      <c r="C84" s="2" t="s">
        <v>9</v>
      </c>
      <c r="D84" s="2" t="s">
        <v>10</v>
      </c>
      <c r="F84" s="4">
        <v>10</v>
      </c>
      <c r="G84" s="60"/>
    </row>
    <row r="85" spans="1:7" x14ac:dyDescent="0.25">
      <c r="A85" s="1" t="s">
        <v>162</v>
      </c>
      <c r="B85" s="58" t="s">
        <v>259</v>
      </c>
      <c r="C85" s="2" t="s">
        <v>7</v>
      </c>
      <c r="D85" s="20" t="s">
        <v>257</v>
      </c>
      <c r="E85" s="3">
        <v>9.48</v>
      </c>
    </row>
    <row r="86" spans="1:7" x14ac:dyDescent="0.25">
      <c r="B86" s="58" t="s">
        <v>259</v>
      </c>
      <c r="D86" s="20" t="s">
        <v>258</v>
      </c>
      <c r="E86" s="3">
        <v>2830.19</v>
      </c>
    </row>
    <row r="87" spans="1:7" x14ac:dyDescent="0.25">
      <c r="B87" s="58" t="s">
        <v>259</v>
      </c>
      <c r="C87" s="2" t="s">
        <v>7</v>
      </c>
      <c r="D87" s="2" t="s">
        <v>88</v>
      </c>
      <c r="E87" s="3">
        <v>170.38</v>
      </c>
      <c r="G87" s="60"/>
    </row>
    <row r="88" spans="1:7" x14ac:dyDescent="0.25">
      <c r="B88" s="58" t="s">
        <v>260</v>
      </c>
      <c r="C88" s="2" t="s">
        <v>7</v>
      </c>
      <c r="D88" s="2" t="s">
        <v>90</v>
      </c>
      <c r="E88" s="3">
        <v>235.96</v>
      </c>
      <c r="G88" s="60"/>
    </row>
    <row r="89" spans="1:7" x14ac:dyDescent="0.25">
      <c r="B89" s="1" t="s">
        <v>89</v>
      </c>
      <c r="C89" s="2" t="s">
        <v>9</v>
      </c>
      <c r="D89" s="2" t="s">
        <v>10</v>
      </c>
      <c r="F89" s="4">
        <v>3246.01</v>
      </c>
      <c r="G89" s="60"/>
    </row>
    <row r="90" spans="1:7" x14ac:dyDescent="0.25">
      <c r="B90" s="1" t="s">
        <v>11</v>
      </c>
      <c r="C90" s="2" t="s">
        <v>7</v>
      </c>
      <c r="D90" s="2" t="s">
        <v>12</v>
      </c>
      <c r="E90" s="3">
        <v>5</v>
      </c>
      <c r="G90" s="60"/>
    </row>
    <row r="91" spans="1:7" x14ac:dyDescent="0.25">
      <c r="B91" s="1" t="s">
        <v>11</v>
      </c>
      <c r="C91" s="2" t="s">
        <v>9</v>
      </c>
      <c r="D91" s="2" t="s">
        <v>10</v>
      </c>
      <c r="F91" s="4">
        <v>5</v>
      </c>
      <c r="G91" s="60"/>
    </row>
    <row r="92" spans="1:7" x14ac:dyDescent="0.25">
      <c r="A92" s="1" t="s">
        <v>92</v>
      </c>
      <c r="B92" s="1" t="s">
        <v>93</v>
      </c>
      <c r="C92" s="2" t="s">
        <v>7</v>
      </c>
      <c r="D92" s="2" t="s">
        <v>10</v>
      </c>
      <c r="E92" s="3">
        <v>606.9</v>
      </c>
      <c r="G92" s="60"/>
    </row>
    <row r="93" spans="1:7" x14ac:dyDescent="0.25">
      <c r="B93" s="1" t="s">
        <v>93</v>
      </c>
      <c r="C93" s="2" t="s">
        <v>9</v>
      </c>
      <c r="D93" s="20" t="s">
        <v>261</v>
      </c>
      <c r="F93" s="4">
        <v>572.54999999999995</v>
      </c>
    </row>
    <row r="94" spans="1:7" x14ac:dyDescent="0.25">
      <c r="B94" s="1" t="s">
        <v>93</v>
      </c>
      <c r="C94" s="2" t="s">
        <v>9</v>
      </c>
      <c r="D94" s="2" t="s">
        <v>95</v>
      </c>
      <c r="F94" s="4">
        <v>34.35</v>
      </c>
      <c r="G94" s="60"/>
    </row>
    <row r="95" spans="1:7" x14ac:dyDescent="0.25">
      <c r="A95" s="1" t="s">
        <v>96</v>
      </c>
      <c r="B95" s="1" t="s">
        <v>97</v>
      </c>
      <c r="C95" s="2" t="s">
        <v>7</v>
      </c>
      <c r="D95" s="2" t="s">
        <v>98</v>
      </c>
      <c r="E95" s="3">
        <v>3000</v>
      </c>
      <c r="G95" s="60"/>
    </row>
    <row r="96" spans="1:7" x14ac:dyDescent="0.25">
      <c r="B96" s="1" t="s">
        <v>97</v>
      </c>
      <c r="C96" s="2" t="s">
        <v>9</v>
      </c>
      <c r="D96" s="2" t="s">
        <v>10</v>
      </c>
      <c r="F96" s="4">
        <v>3000</v>
      </c>
      <c r="G96" s="60"/>
    </row>
    <row r="97" spans="1:7" x14ac:dyDescent="0.25">
      <c r="B97" s="1" t="s">
        <v>11</v>
      </c>
      <c r="C97" s="2" t="s">
        <v>7</v>
      </c>
      <c r="D97" s="2" t="s">
        <v>12</v>
      </c>
      <c r="E97" s="3">
        <v>5</v>
      </c>
      <c r="G97" s="60"/>
    </row>
    <row r="98" spans="1:7" x14ac:dyDescent="0.25">
      <c r="B98" s="1" t="s">
        <v>11</v>
      </c>
      <c r="C98" s="2" t="s">
        <v>9</v>
      </c>
      <c r="D98" s="2" t="s">
        <v>10</v>
      </c>
      <c r="F98" s="4">
        <v>5</v>
      </c>
      <c r="G98" s="60"/>
    </row>
    <row r="99" spans="1:7" x14ac:dyDescent="0.25">
      <c r="A99" s="1" t="s">
        <v>99</v>
      </c>
      <c r="B99" s="58" t="s">
        <v>263</v>
      </c>
      <c r="C99" s="2" t="s">
        <v>7</v>
      </c>
      <c r="D99" s="20" t="s">
        <v>257</v>
      </c>
      <c r="E99" s="3">
        <v>124715.14</v>
      </c>
    </row>
    <row r="100" spans="1:7" x14ac:dyDescent="0.25">
      <c r="B100" s="58" t="s">
        <v>263</v>
      </c>
      <c r="C100" s="2" t="s">
        <v>7</v>
      </c>
      <c r="D100" s="20" t="s">
        <v>262</v>
      </c>
      <c r="E100" s="3">
        <v>2007.54</v>
      </c>
    </row>
    <row r="101" spans="1:7" x14ac:dyDescent="0.25">
      <c r="B101" s="58" t="s">
        <v>263</v>
      </c>
      <c r="C101" s="2" t="s">
        <v>7</v>
      </c>
      <c r="D101" s="20" t="s">
        <v>258</v>
      </c>
      <c r="E101" s="3">
        <v>506.23</v>
      </c>
    </row>
    <row r="102" spans="1:7" x14ac:dyDescent="0.25">
      <c r="B102" s="58" t="s">
        <v>263</v>
      </c>
      <c r="C102" s="2" t="s">
        <v>7</v>
      </c>
      <c r="D102" s="2" t="s">
        <v>88</v>
      </c>
      <c r="E102" s="3">
        <v>7633.74</v>
      </c>
      <c r="G102" s="60"/>
    </row>
    <row r="103" spans="1:7" x14ac:dyDescent="0.25">
      <c r="B103" s="58" t="s">
        <v>263</v>
      </c>
      <c r="C103" s="2" t="s">
        <v>9</v>
      </c>
      <c r="D103" s="2" t="s">
        <v>101</v>
      </c>
      <c r="F103" s="4">
        <v>132198.04999999999</v>
      </c>
      <c r="G103" s="60"/>
    </row>
    <row r="104" spans="1:7" x14ac:dyDescent="0.25">
      <c r="B104" s="58" t="s">
        <v>263</v>
      </c>
      <c r="C104" s="2" t="s">
        <v>9</v>
      </c>
      <c r="D104" s="2" t="s">
        <v>102</v>
      </c>
      <c r="F104" s="4">
        <v>2664.6</v>
      </c>
      <c r="G104" s="60"/>
    </row>
    <row r="105" spans="1:7" x14ac:dyDescent="0.25">
      <c r="A105" s="1" t="s">
        <v>103</v>
      </c>
      <c r="B105" s="1" t="s">
        <v>104</v>
      </c>
      <c r="C105" s="2" t="s">
        <v>7</v>
      </c>
      <c r="D105" s="2" t="s">
        <v>101</v>
      </c>
      <c r="E105" s="19">
        <v>132198.04999999999</v>
      </c>
      <c r="G105" s="60"/>
    </row>
    <row r="106" spans="1:7" x14ac:dyDescent="0.25">
      <c r="B106" s="1" t="s">
        <v>104</v>
      </c>
      <c r="C106" s="2" t="s">
        <v>9</v>
      </c>
      <c r="D106" s="20" t="s">
        <v>264</v>
      </c>
      <c r="F106" s="4">
        <v>124715.14</v>
      </c>
    </row>
    <row r="107" spans="1:7" x14ac:dyDescent="0.25">
      <c r="B107" s="1" t="s">
        <v>104</v>
      </c>
      <c r="C107" s="2" t="s">
        <v>9</v>
      </c>
      <c r="D107" s="2" t="s">
        <v>95</v>
      </c>
      <c r="F107" s="4">
        <v>7482.91</v>
      </c>
      <c r="G107" s="60"/>
    </row>
    <row r="108" spans="1:7" x14ac:dyDescent="0.25">
      <c r="A108" s="1" t="s">
        <v>105</v>
      </c>
      <c r="B108" s="1" t="s">
        <v>106</v>
      </c>
      <c r="C108" s="2" t="s">
        <v>7</v>
      </c>
      <c r="D108" s="20" t="s">
        <v>267</v>
      </c>
      <c r="E108" s="3">
        <v>47803.83</v>
      </c>
    </row>
    <row r="109" spans="1:7" x14ac:dyDescent="0.25">
      <c r="B109" s="1" t="s">
        <v>106</v>
      </c>
      <c r="C109" s="2" t="s">
        <v>7</v>
      </c>
      <c r="D109" s="20" t="s">
        <v>266</v>
      </c>
      <c r="E109" s="3">
        <v>303.38</v>
      </c>
    </row>
    <row r="110" spans="1:7" x14ac:dyDescent="0.25">
      <c r="B110" s="1" t="s">
        <v>106</v>
      </c>
      <c r="C110" s="2" t="s">
        <v>7</v>
      </c>
      <c r="D110" s="2" t="s">
        <v>88</v>
      </c>
      <c r="E110" s="3">
        <v>2886.44</v>
      </c>
      <c r="G110" s="60"/>
    </row>
    <row r="111" spans="1:7" x14ac:dyDescent="0.25">
      <c r="B111" s="1" t="s">
        <v>106</v>
      </c>
      <c r="C111" s="2" t="s">
        <v>9</v>
      </c>
      <c r="D111" s="2" t="s">
        <v>107</v>
      </c>
      <c r="F111" s="4">
        <v>928.5</v>
      </c>
      <c r="G111" s="60"/>
    </row>
    <row r="112" spans="1:7" x14ac:dyDescent="0.25">
      <c r="B112" s="1" t="s">
        <v>106</v>
      </c>
      <c r="C112" s="2" t="s">
        <v>9</v>
      </c>
      <c r="D112" s="2" t="s">
        <v>101</v>
      </c>
      <c r="E112" s="19"/>
      <c r="F112" s="4">
        <v>50065.15</v>
      </c>
      <c r="G112" s="60"/>
    </row>
    <row r="113" spans="1:7" x14ac:dyDescent="0.25">
      <c r="A113" s="1" t="s">
        <v>108</v>
      </c>
      <c r="B113" s="1" t="s">
        <v>109</v>
      </c>
      <c r="C113" s="2" t="s">
        <v>7</v>
      </c>
      <c r="D113" s="2" t="s">
        <v>101</v>
      </c>
      <c r="E113" s="19">
        <v>50065.15</v>
      </c>
      <c r="G113" s="60"/>
    </row>
    <row r="114" spans="1:7" x14ac:dyDescent="0.25">
      <c r="B114" s="1" t="s">
        <v>109</v>
      </c>
      <c r="C114" s="2" t="s">
        <v>9</v>
      </c>
      <c r="D114" s="20" t="s">
        <v>261</v>
      </c>
      <c r="F114" s="4">
        <v>47231.28</v>
      </c>
    </row>
    <row r="115" spans="1:7" x14ac:dyDescent="0.25">
      <c r="B115" s="1" t="s">
        <v>109</v>
      </c>
      <c r="C115" s="2" t="s">
        <v>9</v>
      </c>
      <c r="D115" s="2" t="s">
        <v>95</v>
      </c>
      <c r="F115" s="4">
        <v>2833.87</v>
      </c>
      <c r="G115" s="60"/>
    </row>
    <row r="116" spans="1:7" x14ac:dyDescent="0.25">
      <c r="A116" s="1" t="s">
        <v>110</v>
      </c>
      <c r="B116" s="1" t="s">
        <v>111</v>
      </c>
      <c r="C116" s="2" t="s">
        <v>7</v>
      </c>
      <c r="D116" s="20" t="s">
        <v>262</v>
      </c>
      <c r="E116" s="3">
        <v>263258.07999999996</v>
      </c>
    </row>
    <row r="117" spans="1:7" x14ac:dyDescent="0.25">
      <c r="B117" s="1" t="s">
        <v>111</v>
      </c>
      <c r="C117" s="2" t="s">
        <v>7</v>
      </c>
      <c r="D117" s="20" t="s">
        <v>269</v>
      </c>
      <c r="E117" s="3">
        <v>11630.080000000002</v>
      </c>
    </row>
    <row r="118" spans="1:7" x14ac:dyDescent="0.25">
      <c r="B118" s="1" t="s">
        <v>111</v>
      </c>
      <c r="C118" s="2" t="s">
        <v>7</v>
      </c>
      <c r="D118" s="2" t="s">
        <v>88</v>
      </c>
      <c r="E118" s="3">
        <v>16493.3</v>
      </c>
      <c r="G118" s="60"/>
    </row>
    <row r="119" spans="1:7" x14ac:dyDescent="0.25">
      <c r="B119" s="1" t="s">
        <v>111</v>
      </c>
      <c r="C119" s="2" t="s">
        <v>9</v>
      </c>
      <c r="D119" s="2" t="s">
        <v>101</v>
      </c>
      <c r="F119" s="4">
        <v>279053.56</v>
      </c>
      <c r="G119" s="60"/>
    </row>
    <row r="120" spans="1:7" x14ac:dyDescent="0.25">
      <c r="B120" s="1" t="s">
        <v>111</v>
      </c>
      <c r="C120" s="2" t="s">
        <v>9</v>
      </c>
      <c r="D120" s="2" t="s">
        <v>102</v>
      </c>
      <c r="F120" s="4">
        <v>3586.2</v>
      </c>
      <c r="G120" s="60"/>
    </row>
    <row r="121" spans="1:7" x14ac:dyDescent="0.25">
      <c r="B121" s="1" t="s">
        <v>111</v>
      </c>
      <c r="C121" s="2" t="s">
        <v>9</v>
      </c>
      <c r="D121" s="2" t="s">
        <v>8</v>
      </c>
      <c r="F121" s="4">
        <v>5663.5</v>
      </c>
      <c r="G121" s="60"/>
    </row>
    <row r="122" spans="1:7" x14ac:dyDescent="0.25">
      <c r="B122" s="1" t="s">
        <v>111</v>
      </c>
      <c r="C122" s="2" t="s">
        <v>9</v>
      </c>
      <c r="D122" s="2" t="s">
        <v>85</v>
      </c>
      <c r="F122" s="4">
        <v>3078.2</v>
      </c>
      <c r="G122" s="60"/>
    </row>
    <row r="123" spans="1:7" x14ac:dyDescent="0.25">
      <c r="A123" s="1" t="s">
        <v>112</v>
      </c>
      <c r="B123" s="1" t="s">
        <v>113</v>
      </c>
      <c r="C123" s="2" t="s">
        <v>7</v>
      </c>
      <c r="D123" s="2" t="s">
        <v>101</v>
      </c>
      <c r="E123" s="17">
        <v>279053.56</v>
      </c>
      <c r="G123" s="60"/>
    </row>
    <row r="124" spans="1:7" x14ac:dyDescent="0.25">
      <c r="B124" s="1" t="s">
        <v>113</v>
      </c>
      <c r="C124" s="2" t="s">
        <v>7</v>
      </c>
      <c r="D124" s="2" t="s">
        <v>114</v>
      </c>
      <c r="E124" s="3">
        <v>4025.94</v>
      </c>
      <c r="G124" s="60"/>
    </row>
    <row r="125" spans="1:7" x14ac:dyDescent="0.25">
      <c r="B125" s="1" t="s">
        <v>113</v>
      </c>
      <c r="C125" s="2" t="s">
        <v>9</v>
      </c>
      <c r="D125" s="20" t="s">
        <v>270</v>
      </c>
      <c r="F125" s="4">
        <v>265395.25</v>
      </c>
    </row>
    <row r="126" spans="1:7" x14ac:dyDescent="0.25">
      <c r="B126" s="1" t="s">
        <v>113</v>
      </c>
      <c r="C126" s="2" t="s">
        <v>9</v>
      </c>
      <c r="D126" s="20" t="s">
        <v>272</v>
      </c>
      <c r="F126" s="4">
        <v>1417.92</v>
      </c>
    </row>
    <row r="127" spans="1:7" x14ac:dyDescent="0.25">
      <c r="B127" s="1" t="s">
        <v>113</v>
      </c>
      <c r="C127" s="2" t="s">
        <v>9</v>
      </c>
      <c r="D127" s="20" t="s">
        <v>273</v>
      </c>
      <c r="F127" s="4">
        <v>195.98</v>
      </c>
    </row>
    <row r="128" spans="1:7" x14ac:dyDescent="0.25">
      <c r="B128" s="1" t="s">
        <v>113</v>
      </c>
      <c r="C128" s="2" t="s">
        <v>9</v>
      </c>
      <c r="D128" s="20" t="s">
        <v>275</v>
      </c>
      <c r="F128" s="4">
        <v>10.19</v>
      </c>
    </row>
    <row r="129" spans="1:7" x14ac:dyDescent="0.25">
      <c r="B129" s="1" t="s">
        <v>113</v>
      </c>
      <c r="C129" s="2" t="s">
        <v>9</v>
      </c>
      <c r="D129" s="20" t="s">
        <v>277</v>
      </c>
      <c r="F129" s="4">
        <v>36.79</v>
      </c>
    </row>
    <row r="130" spans="1:7" x14ac:dyDescent="0.25">
      <c r="B130" s="1" t="s">
        <v>113</v>
      </c>
      <c r="C130" s="2" t="s">
        <v>9</v>
      </c>
      <c r="D130" s="2" t="s">
        <v>95</v>
      </c>
      <c r="F130" s="4">
        <v>16023.37</v>
      </c>
      <c r="G130" s="60"/>
    </row>
    <row r="131" spans="1:7" x14ac:dyDescent="0.25">
      <c r="A131" s="1" t="s">
        <v>115</v>
      </c>
      <c r="B131" s="1" t="s">
        <v>116</v>
      </c>
      <c r="C131" s="2" t="s">
        <v>7</v>
      </c>
      <c r="D131" s="20" t="s">
        <v>278</v>
      </c>
      <c r="E131" s="3">
        <v>28352.55</v>
      </c>
    </row>
    <row r="132" spans="1:7" x14ac:dyDescent="0.25">
      <c r="B132" s="1" t="s">
        <v>116</v>
      </c>
      <c r="C132" s="2" t="s">
        <v>7</v>
      </c>
      <c r="D132" s="20" t="s">
        <v>266</v>
      </c>
      <c r="E132" s="3">
        <v>270.27999999999997</v>
      </c>
    </row>
    <row r="133" spans="1:7" x14ac:dyDescent="0.25">
      <c r="B133" s="1" t="s">
        <v>116</v>
      </c>
      <c r="C133" s="2" t="s">
        <v>7</v>
      </c>
      <c r="D133" s="20" t="s">
        <v>280</v>
      </c>
      <c r="E133" s="3">
        <v>0.34</v>
      </c>
    </row>
    <row r="134" spans="1:7" x14ac:dyDescent="0.25">
      <c r="B134" s="1" t="s">
        <v>116</v>
      </c>
      <c r="C134" s="2" t="s">
        <v>7</v>
      </c>
      <c r="D134" s="2" t="s">
        <v>88</v>
      </c>
      <c r="E134" s="3">
        <v>1717.39</v>
      </c>
      <c r="G134" s="60"/>
    </row>
    <row r="135" spans="1:7" x14ac:dyDescent="0.25">
      <c r="B135" s="1" t="s">
        <v>116</v>
      </c>
      <c r="C135" s="2" t="s">
        <v>9</v>
      </c>
      <c r="D135" s="2" t="s">
        <v>101</v>
      </c>
      <c r="F135" s="4">
        <v>30053.7</v>
      </c>
      <c r="G135" s="60"/>
    </row>
    <row r="136" spans="1:7" x14ac:dyDescent="0.25">
      <c r="B136" s="1" t="s">
        <v>116</v>
      </c>
      <c r="C136" s="2" t="s">
        <v>9</v>
      </c>
      <c r="D136" s="2" t="s">
        <v>107</v>
      </c>
      <c r="F136" s="4">
        <v>286.86</v>
      </c>
      <c r="G136" s="60"/>
    </row>
    <row r="137" spans="1:7" x14ac:dyDescent="0.25">
      <c r="A137" s="1" t="s">
        <v>117</v>
      </c>
      <c r="B137" s="1" t="s">
        <v>118</v>
      </c>
      <c r="C137" s="2" t="s">
        <v>7</v>
      </c>
      <c r="D137" s="2" t="s">
        <v>101</v>
      </c>
      <c r="E137" s="3">
        <v>30053.7</v>
      </c>
      <c r="G137" s="60"/>
    </row>
    <row r="138" spans="1:7" x14ac:dyDescent="0.25">
      <c r="B138" s="1" t="s">
        <v>118</v>
      </c>
      <c r="C138" s="2" t="s">
        <v>9</v>
      </c>
      <c r="D138" s="20" t="s">
        <v>301</v>
      </c>
      <c r="F138" s="4">
        <v>28352.55</v>
      </c>
    </row>
    <row r="139" spans="1:7" x14ac:dyDescent="0.25">
      <c r="B139" s="1" t="s">
        <v>118</v>
      </c>
      <c r="C139" s="2" t="s">
        <v>9</v>
      </c>
      <c r="D139" s="2" t="s">
        <v>95</v>
      </c>
      <c r="F139" s="4">
        <v>1701.15</v>
      </c>
      <c r="G139" s="60"/>
    </row>
    <row r="140" spans="1:7" x14ac:dyDescent="0.25">
      <c r="A140" s="1" t="s">
        <v>119</v>
      </c>
      <c r="B140" s="1" t="s">
        <v>120</v>
      </c>
      <c r="C140" s="2" t="s">
        <v>7</v>
      </c>
      <c r="D140" s="2" t="s">
        <v>121</v>
      </c>
      <c r="E140" s="3">
        <v>3700</v>
      </c>
    </row>
    <row r="141" spans="1:7" x14ac:dyDescent="0.25">
      <c r="B141" s="1" t="s">
        <v>120</v>
      </c>
      <c r="C141" s="2" t="s">
        <v>7</v>
      </c>
      <c r="D141" s="2" t="s">
        <v>122</v>
      </c>
      <c r="E141" s="3">
        <v>2000</v>
      </c>
      <c r="G141" s="60"/>
    </row>
    <row r="142" spans="1:7" x14ac:dyDescent="0.25">
      <c r="B142" s="1" t="s">
        <v>120</v>
      </c>
      <c r="C142" s="2" t="s">
        <v>9</v>
      </c>
      <c r="D142" s="2" t="s">
        <v>31</v>
      </c>
      <c r="F142" s="4">
        <v>5700</v>
      </c>
      <c r="G142" s="60"/>
    </row>
    <row r="143" spans="1:7" x14ac:dyDescent="0.25">
      <c r="A143" s="1" t="s">
        <v>123</v>
      </c>
      <c r="B143" s="1" t="s">
        <v>124</v>
      </c>
      <c r="C143" s="2" t="s">
        <v>7</v>
      </c>
      <c r="D143" s="2" t="s">
        <v>125</v>
      </c>
      <c r="E143" s="3">
        <v>11300</v>
      </c>
    </row>
    <row r="144" spans="1:7" x14ac:dyDescent="0.25">
      <c r="B144" s="1" t="s">
        <v>124</v>
      </c>
      <c r="C144" s="2" t="s">
        <v>9</v>
      </c>
      <c r="D144" s="2" t="s">
        <v>126</v>
      </c>
      <c r="F144" s="4">
        <v>11300</v>
      </c>
      <c r="G144" s="60"/>
    </row>
    <row r="145" spans="1:9" x14ac:dyDescent="0.25">
      <c r="A145" s="1" t="s">
        <v>127</v>
      </c>
      <c r="B145" s="58" t="s">
        <v>281</v>
      </c>
      <c r="C145" s="2" t="s">
        <v>7</v>
      </c>
      <c r="D145" s="2" t="s">
        <v>107</v>
      </c>
      <c r="E145" s="3">
        <v>1226.04</v>
      </c>
      <c r="G145" s="60"/>
    </row>
    <row r="146" spans="1:9" x14ac:dyDescent="0.25">
      <c r="B146" s="58" t="s">
        <v>281</v>
      </c>
      <c r="C146" s="2" t="s">
        <v>9</v>
      </c>
      <c r="D146" s="2" t="s">
        <v>98</v>
      </c>
      <c r="F146" s="4">
        <v>1226.04</v>
      </c>
      <c r="G146" s="60"/>
    </row>
    <row r="147" spans="1:9" x14ac:dyDescent="0.25">
      <c r="B147" s="58" t="s">
        <v>282</v>
      </c>
      <c r="C147" s="2" t="s">
        <v>7</v>
      </c>
      <c r="D147" s="2" t="s">
        <v>98</v>
      </c>
      <c r="E147" s="3">
        <v>384.77</v>
      </c>
      <c r="G147" s="60"/>
    </row>
    <row r="148" spans="1:9" x14ac:dyDescent="0.25">
      <c r="B148" s="58" t="s">
        <v>282</v>
      </c>
      <c r="C148" s="2" t="s">
        <v>9</v>
      </c>
      <c r="D148" s="2" t="s">
        <v>114</v>
      </c>
      <c r="F148" s="4">
        <v>384.77</v>
      </c>
      <c r="G148" s="60"/>
    </row>
    <row r="149" spans="1:9" x14ac:dyDescent="0.25">
      <c r="A149" s="1" t="s">
        <v>128</v>
      </c>
      <c r="B149" s="58" t="s">
        <v>283</v>
      </c>
      <c r="C149" s="2" t="s">
        <v>7</v>
      </c>
      <c r="D149" s="2" t="s">
        <v>107</v>
      </c>
      <c r="E149" s="3">
        <v>7.8</v>
      </c>
      <c r="G149" s="60"/>
    </row>
    <row r="150" spans="1:9" x14ac:dyDescent="0.25">
      <c r="B150" s="58" t="s">
        <v>283</v>
      </c>
      <c r="C150" s="2" t="s">
        <v>9</v>
      </c>
      <c r="D150" s="2" t="s">
        <v>77</v>
      </c>
      <c r="F150" s="4">
        <v>7.8</v>
      </c>
      <c r="G150" s="60"/>
    </row>
    <row r="151" spans="1:9" x14ac:dyDescent="0.25">
      <c r="B151" s="58" t="s">
        <v>284</v>
      </c>
      <c r="C151" s="2" t="s">
        <v>7</v>
      </c>
      <c r="D151" s="2" t="s">
        <v>77</v>
      </c>
      <c r="E151" s="3">
        <v>60949.98</v>
      </c>
      <c r="G151" s="60"/>
    </row>
    <row r="152" spans="1:9" x14ac:dyDescent="0.25">
      <c r="B152" s="58" t="s">
        <v>284</v>
      </c>
      <c r="C152" s="2" t="s">
        <v>9</v>
      </c>
      <c r="D152" s="2" t="s">
        <v>114</v>
      </c>
      <c r="F152" s="18">
        <v>60949.98</v>
      </c>
      <c r="G152" s="60"/>
    </row>
    <row r="153" spans="1:9" x14ac:dyDescent="0.25">
      <c r="A153" s="1" t="s">
        <v>129</v>
      </c>
      <c r="B153" s="1" t="s">
        <v>130</v>
      </c>
      <c r="C153" s="2" t="s">
        <v>7</v>
      </c>
      <c r="D153" s="2" t="s">
        <v>131</v>
      </c>
      <c r="E153" s="3">
        <v>141</v>
      </c>
      <c r="G153" s="60"/>
    </row>
    <row r="154" spans="1:9" x14ac:dyDescent="0.25">
      <c r="B154" s="1" t="s">
        <v>130</v>
      </c>
      <c r="C154" s="2" t="s">
        <v>7</v>
      </c>
      <c r="D154" s="2" t="s">
        <v>132</v>
      </c>
      <c r="E154" s="3">
        <v>1895.51</v>
      </c>
    </row>
    <row r="155" spans="1:9" x14ac:dyDescent="0.25">
      <c r="B155" s="1" t="s">
        <v>130</v>
      </c>
      <c r="C155" s="2" t="s">
        <v>9</v>
      </c>
      <c r="D155" s="2" t="s">
        <v>133</v>
      </c>
      <c r="F155" s="4">
        <v>2036.51</v>
      </c>
      <c r="G155" s="60"/>
    </row>
    <row r="156" spans="1:9" x14ac:dyDescent="0.25">
      <c r="A156" s="1" t="s">
        <v>134</v>
      </c>
      <c r="B156" s="58" t="s">
        <v>292</v>
      </c>
      <c r="C156" s="2" t="s">
        <v>7</v>
      </c>
      <c r="D156" s="20" t="s">
        <v>286</v>
      </c>
      <c r="E156" s="3">
        <v>2358.4899999999998</v>
      </c>
      <c r="G156" s="60"/>
      <c r="I156" s="20"/>
    </row>
    <row r="157" spans="1:9" x14ac:dyDescent="0.25">
      <c r="B157" s="58" t="s">
        <v>293</v>
      </c>
      <c r="C157" s="2" t="s">
        <v>7</v>
      </c>
      <c r="D157" s="20" t="s">
        <v>288</v>
      </c>
      <c r="E157" s="3">
        <v>9433.9599999999991</v>
      </c>
      <c r="G157" s="60"/>
    </row>
    <row r="158" spans="1:9" x14ac:dyDescent="0.25">
      <c r="B158" s="58" t="s">
        <v>294</v>
      </c>
      <c r="C158" s="2" t="s">
        <v>7</v>
      </c>
      <c r="D158" s="20" t="s">
        <v>291</v>
      </c>
      <c r="E158" s="3">
        <v>3301.89</v>
      </c>
    </row>
    <row r="159" spans="1:9" x14ac:dyDescent="0.25">
      <c r="B159" s="58" t="s">
        <v>295</v>
      </c>
      <c r="C159" s="2" t="s">
        <v>7</v>
      </c>
      <c r="D159" s="20" t="s">
        <v>289</v>
      </c>
      <c r="E159" s="3">
        <v>16415.099999999999</v>
      </c>
    </row>
    <row r="160" spans="1:9" x14ac:dyDescent="0.25">
      <c r="B160" s="58" t="s">
        <v>296</v>
      </c>
      <c r="C160" s="2" t="s">
        <v>7</v>
      </c>
      <c r="D160" s="2" t="s">
        <v>88</v>
      </c>
      <c r="E160" s="3">
        <v>1890.56</v>
      </c>
      <c r="G160" s="60"/>
    </row>
    <row r="161" spans="1:7" x14ac:dyDescent="0.25">
      <c r="B161" s="58" t="s">
        <v>297</v>
      </c>
      <c r="C161" s="2" t="s">
        <v>7</v>
      </c>
      <c r="D161" s="2" t="s">
        <v>136</v>
      </c>
      <c r="E161" s="3">
        <v>15000</v>
      </c>
      <c r="G161" s="60"/>
    </row>
    <row r="162" spans="1:7" x14ac:dyDescent="0.25">
      <c r="B162" s="58" t="s">
        <v>298</v>
      </c>
      <c r="C162" s="2" t="s">
        <v>7</v>
      </c>
      <c r="D162" s="20" t="s">
        <v>171</v>
      </c>
      <c r="E162" s="3">
        <v>15000</v>
      </c>
      <c r="G162" s="60"/>
    </row>
    <row r="163" spans="1:7" ht="34.799999999999997" customHeight="1" x14ac:dyDescent="0.25">
      <c r="B163" s="59" t="s">
        <v>299</v>
      </c>
      <c r="C163" s="20" t="s">
        <v>311</v>
      </c>
      <c r="D163" s="2" t="s">
        <v>107</v>
      </c>
      <c r="F163" s="4">
        <v>63400</v>
      </c>
      <c r="G163" s="60"/>
    </row>
    <row r="164" spans="1:7" x14ac:dyDescent="0.25">
      <c r="A164" s="58" t="s">
        <v>302</v>
      </c>
      <c r="B164" s="58" t="s">
        <v>303</v>
      </c>
      <c r="C164" s="2" t="s">
        <v>7</v>
      </c>
      <c r="D164" s="2" t="s">
        <v>304</v>
      </c>
      <c r="E164" s="3">
        <v>274318.31</v>
      </c>
    </row>
    <row r="165" spans="1:7" x14ac:dyDescent="0.25">
      <c r="B165" s="58" t="s">
        <v>303</v>
      </c>
      <c r="C165" s="2" t="s">
        <v>7</v>
      </c>
      <c r="D165" s="2" t="s">
        <v>305</v>
      </c>
      <c r="E165" s="3">
        <v>293747.8</v>
      </c>
    </row>
    <row r="166" spans="1:7" x14ac:dyDescent="0.25">
      <c r="B166" s="58" t="s">
        <v>303</v>
      </c>
      <c r="C166" s="2" t="s">
        <v>7</v>
      </c>
      <c r="D166" s="2" t="s">
        <v>271</v>
      </c>
      <c r="E166" s="3">
        <v>1417.92</v>
      </c>
    </row>
    <row r="167" spans="1:7" x14ac:dyDescent="0.25">
      <c r="B167" s="58" t="s">
        <v>303</v>
      </c>
      <c r="C167" s="2" t="s">
        <v>7</v>
      </c>
      <c r="D167" s="2" t="s">
        <v>306</v>
      </c>
      <c r="E167" s="3">
        <v>304.52999999999997</v>
      </c>
    </row>
    <row r="168" spans="1:7" x14ac:dyDescent="0.25">
      <c r="B168" s="58" t="s">
        <v>303</v>
      </c>
      <c r="C168" s="2" t="s">
        <v>7</v>
      </c>
      <c r="D168" s="2" t="s">
        <v>274</v>
      </c>
      <c r="E168" s="3">
        <v>10.19</v>
      </c>
    </row>
    <row r="169" spans="1:7" x14ac:dyDescent="0.25">
      <c r="B169" s="58" t="s">
        <v>303</v>
      </c>
      <c r="C169" s="2" t="s">
        <v>7</v>
      </c>
      <c r="D169" s="2" t="s">
        <v>276</v>
      </c>
      <c r="E169" s="3">
        <v>36.79</v>
      </c>
    </row>
    <row r="170" spans="1:7" x14ac:dyDescent="0.25">
      <c r="B170" s="58" t="s">
        <v>303</v>
      </c>
      <c r="C170" s="20" t="s">
        <v>311</v>
      </c>
      <c r="D170" s="20" t="s">
        <v>307</v>
      </c>
      <c r="F170" s="4">
        <v>569835.54</v>
      </c>
    </row>
    <row r="171" spans="1:7" x14ac:dyDescent="0.25">
      <c r="A171" s="58" t="s">
        <v>308</v>
      </c>
      <c r="B171" s="58" t="s">
        <v>309</v>
      </c>
      <c r="C171" s="20" t="s">
        <v>310</v>
      </c>
      <c r="D171" s="20" t="s">
        <v>307</v>
      </c>
    </row>
    <row r="172" spans="1:7" x14ac:dyDescent="0.25">
      <c r="B172" s="58" t="s">
        <v>309</v>
      </c>
      <c r="C172" s="20" t="s">
        <v>311</v>
      </c>
      <c r="D172" s="2" t="s">
        <v>312</v>
      </c>
      <c r="F172" s="4">
        <v>274318.31</v>
      </c>
    </row>
    <row r="173" spans="1:7" x14ac:dyDescent="0.25">
      <c r="B173" s="58" t="s">
        <v>309</v>
      </c>
      <c r="C173" s="20" t="s">
        <v>311</v>
      </c>
      <c r="D173" s="2" t="s">
        <v>313</v>
      </c>
      <c r="F173" s="4">
        <v>293747.8</v>
      </c>
    </row>
    <row r="174" spans="1:7" x14ac:dyDescent="0.25">
      <c r="B174" s="58" t="s">
        <v>309</v>
      </c>
      <c r="C174" s="20" t="s">
        <v>311</v>
      </c>
      <c r="D174" s="2" t="s">
        <v>268</v>
      </c>
      <c r="F174" s="4">
        <v>14998.58</v>
      </c>
    </row>
    <row r="175" spans="1:7" x14ac:dyDescent="0.25">
      <c r="B175" s="58" t="s">
        <v>309</v>
      </c>
      <c r="C175" s="20" t="s">
        <v>311</v>
      </c>
      <c r="D175" s="20" t="s">
        <v>317</v>
      </c>
      <c r="F175" s="4">
        <v>41450</v>
      </c>
    </row>
    <row r="176" spans="1:7" x14ac:dyDescent="0.25">
      <c r="B176" s="58" t="s">
        <v>309</v>
      </c>
      <c r="C176" s="20" t="s">
        <v>311</v>
      </c>
      <c r="D176" s="2" t="s">
        <v>265</v>
      </c>
      <c r="F176" s="4">
        <v>573.66</v>
      </c>
    </row>
    <row r="177" spans="2:6" x14ac:dyDescent="0.25">
      <c r="B177" s="58" t="s">
        <v>309</v>
      </c>
      <c r="C177" s="20" t="s">
        <v>311</v>
      </c>
      <c r="D177" s="2" t="s">
        <v>279</v>
      </c>
      <c r="F177" s="4">
        <v>0.34</v>
      </c>
    </row>
    <row r="178" spans="2:6" x14ac:dyDescent="0.25">
      <c r="B178" s="58" t="s">
        <v>309</v>
      </c>
      <c r="C178" s="20" t="s">
        <v>311</v>
      </c>
      <c r="D178" s="2" t="s">
        <v>46</v>
      </c>
      <c r="F178" s="4">
        <v>3918</v>
      </c>
    </row>
    <row r="179" spans="2:6" x14ac:dyDescent="0.25">
      <c r="B179" s="58" t="s">
        <v>309</v>
      </c>
      <c r="C179" s="20" t="s">
        <v>311</v>
      </c>
      <c r="D179" s="2" t="s">
        <v>314</v>
      </c>
      <c r="F179" s="4">
        <v>11610</v>
      </c>
    </row>
    <row r="180" spans="2:6" x14ac:dyDescent="0.25">
      <c r="B180" s="58" t="s">
        <v>309</v>
      </c>
      <c r="C180" s="20" t="s">
        <v>311</v>
      </c>
      <c r="D180" s="2" t="s">
        <v>121</v>
      </c>
      <c r="F180" s="4">
        <v>7400</v>
      </c>
    </row>
    <row r="181" spans="2:6" x14ac:dyDescent="0.25">
      <c r="B181" s="58" t="s">
        <v>309</v>
      </c>
      <c r="C181" s="20" t="s">
        <v>311</v>
      </c>
      <c r="D181" s="2" t="s">
        <v>315</v>
      </c>
      <c r="F181" s="4">
        <v>22600</v>
      </c>
    </row>
    <row r="182" spans="2:6" x14ac:dyDescent="0.25">
      <c r="B182" s="58" t="s">
        <v>309</v>
      </c>
      <c r="C182" s="20" t="s">
        <v>311</v>
      </c>
      <c r="D182" s="2" t="s">
        <v>290</v>
      </c>
      <c r="F182" s="4">
        <v>3301.89</v>
      </c>
    </row>
    <row r="183" spans="2:6" x14ac:dyDescent="0.25">
      <c r="B183" s="58" t="s">
        <v>309</v>
      </c>
      <c r="C183" s="20" t="s">
        <v>311</v>
      </c>
      <c r="D183" s="2" t="s">
        <v>316</v>
      </c>
      <c r="F183" s="4">
        <v>16415.099999999999</v>
      </c>
    </row>
    <row r="184" spans="2:6" x14ac:dyDescent="0.25">
      <c r="B184" s="58" t="s">
        <v>309</v>
      </c>
      <c r="C184" s="20" t="s">
        <v>311</v>
      </c>
      <c r="D184" s="2" t="s">
        <v>132</v>
      </c>
      <c r="F184" s="4">
        <v>1895.51</v>
      </c>
    </row>
    <row r="185" spans="2:6" x14ac:dyDescent="0.25">
      <c r="B185" s="58" t="s">
        <v>309</v>
      </c>
      <c r="C185" s="20" t="s">
        <v>311</v>
      </c>
      <c r="D185" s="2" t="s">
        <v>38</v>
      </c>
      <c r="F185" s="4">
        <v>115.14</v>
      </c>
    </row>
    <row r="186" spans="2:6" x14ac:dyDescent="0.25">
      <c r="B186" s="58" t="s">
        <v>309</v>
      </c>
      <c r="C186" s="20" t="s">
        <v>311</v>
      </c>
      <c r="D186" s="2" t="s">
        <v>160</v>
      </c>
      <c r="F186" s="4">
        <v>1868</v>
      </c>
    </row>
    <row r="187" spans="2:6" x14ac:dyDescent="0.25">
      <c r="B187" s="58" t="s">
        <v>309</v>
      </c>
      <c r="C187" s="20" t="s">
        <v>311</v>
      </c>
      <c r="D187" s="2" t="s">
        <v>53</v>
      </c>
      <c r="F187" s="4">
        <v>5753.61</v>
      </c>
    </row>
    <row r="188" spans="2:6" x14ac:dyDescent="0.25">
      <c r="B188" s="58" t="s">
        <v>309</v>
      </c>
      <c r="C188" s="20" t="s">
        <v>311</v>
      </c>
      <c r="D188" s="2" t="s">
        <v>58</v>
      </c>
      <c r="F188" s="4">
        <v>364</v>
      </c>
    </row>
    <row r="189" spans="2:6" x14ac:dyDescent="0.25">
      <c r="B189" s="58" t="s">
        <v>309</v>
      </c>
      <c r="C189" s="20" t="s">
        <v>311</v>
      </c>
      <c r="D189" s="2" t="s">
        <v>60</v>
      </c>
      <c r="F189" s="4">
        <v>422</v>
      </c>
    </row>
    <row r="190" spans="2:6" x14ac:dyDescent="0.25">
      <c r="B190" s="58" t="s">
        <v>309</v>
      </c>
      <c r="C190" s="20" t="s">
        <v>311</v>
      </c>
      <c r="D190" s="2" t="s">
        <v>122</v>
      </c>
      <c r="F190" s="4">
        <v>3379.31</v>
      </c>
    </row>
    <row r="191" spans="2:6" x14ac:dyDescent="0.25">
      <c r="B191" s="58" t="s">
        <v>309</v>
      </c>
      <c r="C191" s="20" t="s">
        <v>311</v>
      </c>
      <c r="D191" s="2" t="s">
        <v>131</v>
      </c>
      <c r="F191" s="4">
        <v>141</v>
      </c>
    </row>
    <row r="192" spans="2:6" x14ac:dyDescent="0.25">
      <c r="B192" s="58" t="s">
        <v>309</v>
      </c>
      <c r="C192" s="20" t="s">
        <v>311</v>
      </c>
      <c r="D192" s="2" t="s">
        <v>285</v>
      </c>
      <c r="F192" s="4">
        <v>2358.4899999999998</v>
      </c>
    </row>
    <row r="193" spans="1:6" x14ac:dyDescent="0.25">
      <c r="B193" s="58" t="s">
        <v>309</v>
      </c>
      <c r="C193" s="20" t="s">
        <v>311</v>
      </c>
      <c r="D193" s="2" t="s">
        <v>287</v>
      </c>
      <c r="F193" s="4">
        <v>9433.9599999999991</v>
      </c>
    </row>
    <row r="194" spans="1:6" x14ac:dyDescent="0.25">
      <c r="B194" s="58" t="s">
        <v>309</v>
      </c>
      <c r="C194" s="20" t="s">
        <v>311</v>
      </c>
      <c r="D194" s="2" t="s">
        <v>12</v>
      </c>
      <c r="F194" s="4">
        <v>195</v>
      </c>
    </row>
    <row r="195" spans="1:6" x14ac:dyDescent="0.25">
      <c r="B195" s="58" t="s">
        <v>309</v>
      </c>
      <c r="C195" s="20" t="s">
        <v>311</v>
      </c>
      <c r="D195" s="2" t="s">
        <v>66</v>
      </c>
      <c r="E195" s="4"/>
      <c r="F195" s="4">
        <v>-19.190000000000001</v>
      </c>
    </row>
    <row r="196" spans="1:6" x14ac:dyDescent="0.25">
      <c r="A196" s="58" t="s">
        <v>318</v>
      </c>
      <c r="B196" s="58" t="s">
        <v>319</v>
      </c>
      <c r="C196" s="20" t="s">
        <v>310</v>
      </c>
      <c r="D196" s="20" t="s">
        <v>320</v>
      </c>
      <c r="E196" s="3">
        <v>146404.97</v>
      </c>
    </row>
    <row r="197" spans="1:6" x14ac:dyDescent="0.25">
      <c r="B197" s="58" t="s">
        <v>319</v>
      </c>
      <c r="C197" s="20" t="s">
        <v>311</v>
      </c>
      <c r="D197" s="20" t="s">
        <v>307</v>
      </c>
      <c r="F197" s="3">
        <v>146404.97</v>
      </c>
    </row>
  </sheetData>
  <autoFilter ref="A1:I163" xr:uid="{1F286D77-FDCF-42A2-8108-7FC24747BF87}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abSelected="1" topLeftCell="A13" workbookViewId="0">
      <selection activeCell="H21" sqref="H21"/>
    </sheetView>
  </sheetViews>
  <sheetFormatPr defaultColWidth="9" defaultRowHeight="14.4" x14ac:dyDescent="0.25"/>
  <cols>
    <col min="1" max="1" width="32" style="11" customWidth="1"/>
    <col min="2" max="2" width="31" style="5" customWidth="1"/>
    <col min="3" max="6" width="15.6640625" style="12" customWidth="1"/>
    <col min="7" max="7" width="9" style="5" customWidth="1"/>
    <col min="8" max="16384" width="9" style="5"/>
  </cols>
  <sheetData>
    <row r="1" spans="1:7" ht="29.1" customHeight="1" x14ac:dyDescent="0.25">
      <c r="A1" s="57" t="s">
        <v>169</v>
      </c>
      <c r="B1" s="57"/>
      <c r="C1" s="57"/>
      <c r="D1" s="57"/>
      <c r="E1" s="57"/>
      <c r="F1" s="57"/>
    </row>
    <row r="2" spans="1:7" ht="24" customHeight="1" x14ac:dyDescent="0.25">
      <c r="A2" s="6" t="s">
        <v>137</v>
      </c>
      <c r="B2" s="6" t="s">
        <v>138</v>
      </c>
      <c r="C2" s="7" t="s">
        <v>139</v>
      </c>
      <c r="D2" s="7" t="s">
        <v>140</v>
      </c>
      <c r="E2" s="7" t="s">
        <v>141</v>
      </c>
      <c r="F2" s="7" t="s">
        <v>142</v>
      </c>
    </row>
    <row r="3" spans="1:7" ht="24" customHeight="1" x14ac:dyDescent="0.25">
      <c r="A3" s="8" t="s">
        <v>10</v>
      </c>
      <c r="B3" s="9"/>
      <c r="C3" s="10">
        <v>10833.599999999977</v>
      </c>
      <c r="D3" s="10">
        <v>388327.99</v>
      </c>
      <c r="E3" s="10">
        <v>396361.77</v>
      </c>
      <c r="F3" s="10">
        <f>C3+D3-E3</f>
        <v>2799.8199999999488</v>
      </c>
    </row>
    <row r="4" spans="1:7" ht="24" customHeight="1" x14ac:dyDescent="0.25">
      <c r="A4" s="8" t="s">
        <v>143</v>
      </c>
      <c r="B4" s="9"/>
      <c r="C4" s="10">
        <v>1039.9099999999994</v>
      </c>
      <c r="D4" s="10">
        <v>3384.77</v>
      </c>
      <c r="E4" s="3">
        <v>1226.04</v>
      </c>
      <c r="F4" s="10">
        <f>C4+D4-E4</f>
        <v>3198.6399999999994</v>
      </c>
    </row>
    <row r="5" spans="1:7" ht="24" customHeight="1" x14ac:dyDescent="0.25">
      <c r="A5" s="8" t="s">
        <v>101</v>
      </c>
      <c r="B5" s="9"/>
      <c r="C5" s="10">
        <v>0</v>
      </c>
      <c r="D5" s="10">
        <v>491370.46</v>
      </c>
      <c r="E5" s="10">
        <v>491370.46</v>
      </c>
      <c r="F5" s="10">
        <f t="shared" ref="F5:F15" si="0">C5+D5-E5</f>
        <v>0</v>
      </c>
    </row>
    <row r="6" spans="1:7" ht="24" customHeight="1" x14ac:dyDescent="0.25">
      <c r="A6" s="8" t="s">
        <v>77</v>
      </c>
      <c r="B6" s="9"/>
      <c r="C6" s="10">
        <v>3096.7400000000016</v>
      </c>
      <c r="D6" s="10">
        <f>60949.98+15000</f>
        <v>75949.98000000001</v>
      </c>
      <c r="E6" s="10">
        <v>16043.7</v>
      </c>
      <c r="F6" s="10">
        <f t="shared" si="0"/>
        <v>63003.020000000019</v>
      </c>
    </row>
    <row r="7" spans="1:7" ht="24" customHeight="1" x14ac:dyDescent="0.25">
      <c r="A7" s="8" t="s">
        <v>144</v>
      </c>
      <c r="B7" s="9"/>
      <c r="C7" s="10">
        <v>65616.36</v>
      </c>
      <c r="D7" s="10">
        <v>1233.8399999999999</v>
      </c>
      <c r="E7" s="10">
        <v>64615.360000000001</v>
      </c>
      <c r="F7" s="10">
        <f t="shared" si="0"/>
        <v>2234.8399999999965</v>
      </c>
    </row>
    <row r="8" spans="1:7" ht="24" customHeight="1" x14ac:dyDescent="0.25">
      <c r="A8" s="8" t="s">
        <v>146</v>
      </c>
      <c r="B8" s="9" t="s">
        <v>147</v>
      </c>
      <c r="C8" s="10">
        <v>10000</v>
      </c>
      <c r="D8" s="10"/>
      <c r="E8" s="10"/>
      <c r="F8" s="10">
        <f t="shared" si="0"/>
        <v>10000</v>
      </c>
    </row>
    <row r="9" spans="1:7" ht="24" customHeight="1" x14ac:dyDescent="0.25">
      <c r="A9" s="8" t="s">
        <v>80</v>
      </c>
      <c r="B9" s="9" t="s">
        <v>145</v>
      </c>
      <c r="C9" s="10">
        <v>45000</v>
      </c>
      <c r="D9" s="10">
        <f>51666+15000</f>
        <v>66666</v>
      </c>
      <c r="E9" s="10"/>
      <c r="F9" s="10">
        <f t="shared" si="0"/>
        <v>111666</v>
      </c>
    </row>
    <row r="10" spans="1:7" ht="24" customHeight="1" x14ac:dyDescent="0.25">
      <c r="A10" s="8" t="s">
        <v>148</v>
      </c>
      <c r="B10" s="9"/>
      <c r="C10" s="10">
        <v>77173</v>
      </c>
      <c r="D10" s="10">
        <v>8000</v>
      </c>
      <c r="E10" s="10"/>
      <c r="F10" s="10">
        <f t="shared" si="0"/>
        <v>85173</v>
      </c>
    </row>
    <row r="11" spans="1:7" ht="24" customHeight="1" x14ac:dyDescent="0.25">
      <c r="A11" s="8" t="s">
        <v>170</v>
      </c>
      <c r="B11" s="9"/>
      <c r="C11" s="10">
        <v>0</v>
      </c>
      <c r="D11" s="10"/>
      <c r="E11" s="19">
        <v>2036.51</v>
      </c>
      <c r="F11" s="10">
        <f t="shared" si="0"/>
        <v>-2036.51</v>
      </c>
      <c r="G11" s="61"/>
    </row>
    <row r="12" spans="1:7" ht="24" customHeight="1" x14ac:dyDescent="0.25">
      <c r="A12" s="8" t="s">
        <v>300</v>
      </c>
      <c r="B12" s="9"/>
      <c r="C12" s="10">
        <v>56500</v>
      </c>
      <c r="D12" s="10"/>
      <c r="E12" s="10">
        <v>11300</v>
      </c>
      <c r="F12" s="10">
        <f t="shared" si="0"/>
        <v>45200</v>
      </c>
    </row>
    <row r="13" spans="1:7" ht="24" customHeight="1" x14ac:dyDescent="0.25">
      <c r="A13" s="8" t="s">
        <v>91</v>
      </c>
      <c r="B13" s="9" t="s">
        <v>149</v>
      </c>
      <c r="C13" s="10">
        <v>-10421</v>
      </c>
      <c r="D13" s="10">
        <v>16084.5</v>
      </c>
      <c r="E13" s="10">
        <v>5663.5</v>
      </c>
      <c r="F13" s="10">
        <f t="shared" si="0"/>
        <v>0</v>
      </c>
    </row>
    <row r="14" spans="1:7" ht="24" customHeight="1" x14ac:dyDescent="0.25">
      <c r="A14" s="8" t="s">
        <v>91</v>
      </c>
      <c r="B14" s="9" t="s">
        <v>150</v>
      </c>
      <c r="C14" s="10">
        <v>0</v>
      </c>
      <c r="D14" s="10">
        <v>3078.2</v>
      </c>
      <c r="E14" s="10">
        <v>3078.2</v>
      </c>
      <c r="F14" s="10">
        <f t="shared" si="0"/>
        <v>0</v>
      </c>
    </row>
    <row r="15" spans="1:7" ht="24" customHeight="1" x14ac:dyDescent="0.25">
      <c r="A15" s="8" t="s">
        <v>91</v>
      </c>
      <c r="B15" s="9" t="s">
        <v>151</v>
      </c>
      <c r="C15" s="10">
        <v>0</v>
      </c>
      <c r="D15" s="10"/>
      <c r="E15" s="10">
        <v>6250.8</v>
      </c>
      <c r="F15" s="10">
        <f t="shared" si="0"/>
        <v>-6250.8</v>
      </c>
    </row>
    <row r="16" spans="1:7" ht="24" customHeight="1" x14ac:dyDescent="0.25">
      <c r="A16" s="8" t="s">
        <v>152</v>
      </c>
      <c r="B16" s="9" t="s">
        <v>151</v>
      </c>
      <c r="C16" s="10">
        <v>-12400</v>
      </c>
      <c r="D16" s="10"/>
      <c r="E16" s="10"/>
      <c r="F16" s="10">
        <f>C16+D16-E16</f>
        <v>-12400</v>
      </c>
    </row>
    <row r="17" spans="1:6" ht="24" customHeight="1" x14ac:dyDescent="0.25">
      <c r="A17" s="8" t="s">
        <v>152</v>
      </c>
      <c r="B17" s="9" t="s">
        <v>150</v>
      </c>
      <c r="C17" s="10">
        <v>-10000</v>
      </c>
      <c r="D17" s="10"/>
      <c r="E17" s="10"/>
      <c r="F17" s="10">
        <f>C17+D17-E17</f>
        <v>-10000</v>
      </c>
    </row>
    <row r="18" spans="1:6" ht="24" customHeight="1" x14ac:dyDescent="0.25">
      <c r="A18" s="8" t="s">
        <v>152</v>
      </c>
      <c r="B18" s="9" t="s">
        <v>149</v>
      </c>
      <c r="C18" s="10">
        <v>-10000</v>
      </c>
      <c r="D18" s="10"/>
      <c r="E18" s="10"/>
      <c r="F18" s="10">
        <f>C18+D18-E18</f>
        <v>-10000</v>
      </c>
    </row>
    <row r="19" spans="1:6" ht="24" customHeight="1" x14ac:dyDescent="0.25">
      <c r="A19" s="8" t="s">
        <v>152</v>
      </c>
      <c r="B19" s="9"/>
      <c r="C19" s="10">
        <v>-4025.9400000000023</v>
      </c>
      <c r="D19" s="10">
        <v>4025.94</v>
      </c>
      <c r="E19" s="10">
        <v>61334.75</v>
      </c>
      <c r="F19" s="10">
        <f>C19+D19-E19</f>
        <v>-61334.75</v>
      </c>
    </row>
    <row r="20" spans="1:6" ht="24" customHeight="1" x14ac:dyDescent="0.25">
      <c r="A20" s="8" t="s">
        <v>166</v>
      </c>
      <c r="B20" s="9"/>
      <c r="C20" s="10">
        <v>-5079.3100000000004</v>
      </c>
      <c r="D20" s="10">
        <v>5079.3100000000004</v>
      </c>
      <c r="E20" s="10">
        <v>5700</v>
      </c>
      <c r="F20" s="10">
        <f>C20+D20-E20</f>
        <v>-5700</v>
      </c>
    </row>
    <row r="21" spans="1:6" ht="24" customHeight="1" x14ac:dyDescent="0.25">
      <c r="A21" s="8" t="s">
        <v>172</v>
      </c>
      <c r="B21" s="9"/>
      <c r="C21" s="10">
        <v>0</v>
      </c>
      <c r="D21" s="10">
        <v>5753.61</v>
      </c>
      <c r="E21" s="10">
        <v>5753.61</v>
      </c>
      <c r="F21" s="10">
        <f>C21+D21-E21</f>
        <v>0</v>
      </c>
    </row>
    <row r="22" spans="1:6" ht="24" customHeight="1" x14ac:dyDescent="0.25">
      <c r="A22" s="8" t="s">
        <v>39</v>
      </c>
      <c r="B22" s="9"/>
      <c r="C22" s="10">
        <v>0</v>
      </c>
      <c r="D22" s="10">
        <v>54</v>
      </c>
      <c r="E22" s="10">
        <v>54</v>
      </c>
      <c r="F22" s="10">
        <f>C22+D22-E22</f>
        <v>0</v>
      </c>
    </row>
    <row r="23" spans="1:6" ht="24" customHeight="1" x14ac:dyDescent="0.25">
      <c r="A23" s="8" t="s">
        <v>40</v>
      </c>
      <c r="B23" s="9"/>
      <c r="C23" s="10">
        <v>0</v>
      </c>
      <c r="D23" s="10">
        <v>61.14</v>
      </c>
      <c r="E23" s="10">
        <v>61.14</v>
      </c>
      <c r="F23" s="10">
        <f>C23+D23-E23</f>
        <v>0</v>
      </c>
    </row>
    <row r="24" spans="1:6" ht="24" customHeight="1" x14ac:dyDescent="0.25">
      <c r="A24" s="8" t="s">
        <v>153</v>
      </c>
      <c r="B24" s="9"/>
      <c r="C24" s="10">
        <v>6117.09</v>
      </c>
      <c r="D24" s="10">
        <v>30791.81</v>
      </c>
      <c r="E24" s="10"/>
      <c r="F24" s="10">
        <f>C24+D24-E24</f>
        <v>36908.9</v>
      </c>
    </row>
    <row r="25" spans="1:6" ht="24" customHeight="1" x14ac:dyDescent="0.25">
      <c r="A25" s="8" t="s">
        <v>154</v>
      </c>
      <c r="B25" s="9"/>
      <c r="C25" s="10">
        <v>-6114.48</v>
      </c>
      <c r="D25" s="10"/>
      <c r="E25" s="10">
        <v>28075.65</v>
      </c>
      <c r="F25" s="10">
        <f>C25+D25-E25</f>
        <v>-34190.130000000005</v>
      </c>
    </row>
    <row r="26" spans="1:6" ht="24" customHeight="1" x14ac:dyDescent="0.25">
      <c r="A26" s="8" t="s">
        <v>50</v>
      </c>
      <c r="B26" s="9"/>
      <c r="C26" s="10">
        <v>0</v>
      </c>
      <c r="D26" s="10">
        <v>440</v>
      </c>
      <c r="E26" s="10"/>
      <c r="F26" s="10">
        <f>C26+D26-E26</f>
        <v>440</v>
      </c>
    </row>
    <row r="27" spans="1:6" ht="24" customHeight="1" x14ac:dyDescent="0.25">
      <c r="A27" s="8" t="s">
        <v>168</v>
      </c>
      <c r="B27" s="9"/>
      <c r="C27" s="10">
        <v>0</v>
      </c>
      <c r="D27" s="10">
        <v>270000</v>
      </c>
      <c r="E27" s="10">
        <v>270000</v>
      </c>
      <c r="F27" s="10">
        <f>C27+D27-E27</f>
        <v>0</v>
      </c>
    </row>
    <row r="28" spans="1:6" ht="24" customHeight="1" x14ac:dyDescent="0.25">
      <c r="A28" s="8" t="s">
        <v>74</v>
      </c>
      <c r="B28" s="9" t="s">
        <v>151</v>
      </c>
      <c r="C28" s="10">
        <v>-15000</v>
      </c>
      <c r="D28" s="10"/>
      <c r="E28" s="10">
        <v>20000</v>
      </c>
      <c r="F28" s="10">
        <f>C28+D28-E28</f>
        <v>-35000</v>
      </c>
    </row>
    <row r="29" spans="1:6" ht="24" customHeight="1" x14ac:dyDescent="0.25">
      <c r="A29" s="8" t="s">
        <v>74</v>
      </c>
      <c r="B29" s="9" t="s">
        <v>150</v>
      </c>
      <c r="C29" s="10">
        <v>-15000</v>
      </c>
      <c r="D29" s="10"/>
      <c r="E29" s="10">
        <v>16666</v>
      </c>
      <c r="F29" s="10">
        <f>C29+D29-E29</f>
        <v>-31666</v>
      </c>
    </row>
    <row r="30" spans="1:6" ht="24" customHeight="1" x14ac:dyDescent="0.25">
      <c r="A30" s="8" t="s">
        <v>74</v>
      </c>
      <c r="B30" s="9" t="s">
        <v>149</v>
      </c>
      <c r="C30" s="10">
        <v>-15000</v>
      </c>
      <c r="D30" s="10"/>
      <c r="E30" s="10">
        <v>15000</v>
      </c>
      <c r="F30" s="10">
        <f>C30+D30-E30</f>
        <v>-30000</v>
      </c>
    </row>
    <row r="31" spans="1:6" ht="24" customHeight="1" x14ac:dyDescent="0.25">
      <c r="A31" s="8" t="s">
        <v>155</v>
      </c>
      <c r="B31" s="9"/>
      <c r="C31" s="10">
        <v>-72065.960000000006</v>
      </c>
      <c r="D31" s="3">
        <v>235.96</v>
      </c>
      <c r="E31" s="10"/>
      <c r="F31" s="10">
        <f>C31+D31-E31</f>
        <v>-71830</v>
      </c>
    </row>
    <row r="32" spans="1:6" ht="24" customHeight="1" x14ac:dyDescent="0.25">
      <c r="A32" s="8" t="s">
        <v>156</v>
      </c>
      <c r="B32" s="9"/>
      <c r="C32" s="10">
        <v>-127800</v>
      </c>
      <c r="D32" s="10"/>
      <c r="E32" s="10">
        <v>50000</v>
      </c>
      <c r="F32" s="10">
        <f>C32+D32-E32</f>
        <v>-177800</v>
      </c>
    </row>
    <row r="33" spans="1:6" ht="24" customHeight="1" x14ac:dyDescent="0.25">
      <c r="A33" s="8" t="s">
        <v>157</v>
      </c>
      <c r="B33" s="9"/>
      <c r="C33" s="10">
        <v>-18821</v>
      </c>
      <c r="D33" s="10"/>
      <c r="E33" s="10"/>
      <c r="F33" s="10">
        <f>C33+D33-E33</f>
        <v>-18821</v>
      </c>
    </row>
    <row r="34" spans="1:6" ht="24" customHeight="1" x14ac:dyDescent="0.25">
      <c r="A34" s="8" t="s">
        <v>158</v>
      </c>
      <c r="B34" s="9"/>
      <c r="C34" s="10">
        <v>-101907.89</v>
      </c>
      <c r="D34" s="10">
        <v>569835.54</v>
      </c>
      <c r="E34" s="10">
        <v>467927.65</v>
      </c>
      <c r="F34" s="10">
        <f>C34+D34-E34</f>
        <v>0</v>
      </c>
    </row>
    <row r="35" spans="1:6" ht="24" customHeight="1" x14ac:dyDescent="0.25">
      <c r="A35" s="8" t="s">
        <v>159</v>
      </c>
      <c r="B35" s="9"/>
      <c r="C35" s="10">
        <v>144911.57</v>
      </c>
      <c r="D35" s="10">
        <v>547317.62</v>
      </c>
      <c r="E35" s="10">
        <v>692229.19</v>
      </c>
      <c r="F35" s="10">
        <f>C35+D35-E35</f>
        <v>0</v>
      </c>
    </row>
    <row r="36" spans="1:6" ht="24" customHeight="1" x14ac:dyDescent="0.25">
      <c r="A36" s="8" t="s">
        <v>167</v>
      </c>
      <c r="B36" s="9"/>
      <c r="C36" s="10">
        <v>0</v>
      </c>
      <c r="D36" s="10">
        <v>115.14</v>
      </c>
      <c r="E36" s="10">
        <v>115.14</v>
      </c>
      <c r="F36" s="10">
        <f>C36+D36-E36</f>
        <v>0</v>
      </c>
    </row>
    <row r="37" spans="1:6" ht="24" customHeight="1" x14ac:dyDescent="0.25">
      <c r="A37" s="8" t="s">
        <v>160</v>
      </c>
      <c r="B37" s="9"/>
      <c r="C37" s="10">
        <v>1868</v>
      </c>
      <c r="D37" s="10"/>
      <c r="E37" s="10">
        <v>1868</v>
      </c>
      <c r="F37" s="10">
        <f>C37+D37-E37</f>
        <v>0</v>
      </c>
    </row>
    <row r="38" spans="1:6" ht="24" customHeight="1" x14ac:dyDescent="0.25">
      <c r="A38" s="8" t="s">
        <v>53</v>
      </c>
      <c r="B38" s="9"/>
      <c r="C38" s="10">
        <v>0</v>
      </c>
      <c r="D38" s="10">
        <f>5339.71+413.9</f>
        <v>5753.61</v>
      </c>
      <c r="E38" s="10">
        <v>5753.61</v>
      </c>
      <c r="F38" s="10">
        <f>C38+D38-E38</f>
        <v>0</v>
      </c>
    </row>
    <row r="39" spans="1:6" ht="24" customHeight="1" x14ac:dyDescent="0.25">
      <c r="A39" s="8" t="s">
        <v>58</v>
      </c>
      <c r="B39" s="9"/>
      <c r="C39" s="10">
        <v>0</v>
      </c>
      <c r="D39" s="10">
        <v>364</v>
      </c>
      <c r="E39" s="10">
        <v>364</v>
      </c>
      <c r="F39" s="10">
        <f>C39+D39-E39</f>
        <v>0</v>
      </c>
    </row>
    <row r="40" spans="1:6" ht="24" customHeight="1" x14ac:dyDescent="0.25">
      <c r="A40" s="8" t="s">
        <v>60</v>
      </c>
      <c r="B40" s="9"/>
      <c r="C40" s="10">
        <v>0</v>
      </c>
      <c r="D40" s="10">
        <v>422</v>
      </c>
      <c r="E40" s="10">
        <v>422</v>
      </c>
      <c r="F40" s="10">
        <f>C40+D40-E40</f>
        <v>0</v>
      </c>
    </row>
    <row r="41" spans="1:6" ht="24" customHeight="1" x14ac:dyDescent="0.25">
      <c r="A41" s="8" t="s">
        <v>122</v>
      </c>
      <c r="B41" s="9"/>
      <c r="C41" s="10">
        <v>1379.31</v>
      </c>
      <c r="D41" s="10">
        <v>2000</v>
      </c>
      <c r="E41" s="10">
        <v>3379.31</v>
      </c>
      <c r="F41" s="10">
        <f>C41+D41-E41</f>
        <v>0</v>
      </c>
    </row>
    <row r="42" spans="1:6" ht="24" customHeight="1" x14ac:dyDescent="0.25">
      <c r="A42" s="8" t="s">
        <v>131</v>
      </c>
      <c r="B42" s="9"/>
      <c r="C42" s="10">
        <v>0</v>
      </c>
      <c r="D42" s="10">
        <v>141</v>
      </c>
      <c r="E42" s="10">
        <v>141</v>
      </c>
      <c r="F42" s="10">
        <f>C42+D42-E42</f>
        <v>0</v>
      </c>
    </row>
    <row r="43" spans="1:6" ht="24" customHeight="1" x14ac:dyDescent="0.25">
      <c r="A43" s="8" t="s">
        <v>285</v>
      </c>
      <c r="B43" s="9"/>
      <c r="C43" s="10">
        <v>0</v>
      </c>
      <c r="D43" s="10">
        <v>2358.4899999999998</v>
      </c>
      <c r="E43" s="10">
        <v>2358.4899999999998</v>
      </c>
      <c r="F43" s="10">
        <f>C43+D43-E43</f>
        <v>0</v>
      </c>
    </row>
    <row r="44" spans="1:6" ht="24" customHeight="1" x14ac:dyDescent="0.25">
      <c r="A44" s="8" t="s">
        <v>287</v>
      </c>
      <c r="B44" s="9"/>
      <c r="C44" s="10">
        <v>0</v>
      </c>
      <c r="D44" s="10">
        <v>9433.9599999999991</v>
      </c>
      <c r="E44" s="10">
        <v>9433.9599999999991</v>
      </c>
      <c r="F44" s="10">
        <f>C44+D44-E44</f>
        <v>0</v>
      </c>
    </row>
    <row r="45" spans="1:6" ht="24" customHeight="1" x14ac:dyDescent="0.25">
      <c r="A45" s="8" t="s">
        <v>12</v>
      </c>
      <c r="B45" s="9"/>
      <c r="C45" s="10">
        <v>100</v>
      </c>
      <c r="D45" s="10">
        <v>95</v>
      </c>
      <c r="E45" s="10">
        <v>195</v>
      </c>
      <c r="F45" s="10">
        <f>C45+D45-E45</f>
        <v>0</v>
      </c>
    </row>
    <row r="46" spans="1:6" ht="24" customHeight="1" x14ac:dyDescent="0.25">
      <c r="A46" s="8" t="s">
        <v>66</v>
      </c>
      <c r="B46" s="9"/>
      <c r="C46" s="10">
        <v>0</v>
      </c>
      <c r="D46" s="10">
        <v>-19.190000000000001</v>
      </c>
      <c r="E46" s="10">
        <v>-19.190000000000001</v>
      </c>
      <c r="F46" s="10">
        <f>C46+D46-E46</f>
        <v>0</v>
      </c>
    </row>
    <row r="47" spans="1:6" ht="24" customHeight="1" x14ac:dyDescent="0.25">
      <c r="A47" s="8" t="s">
        <v>321</v>
      </c>
      <c r="B47" s="9"/>
      <c r="C47" s="10">
        <v>0</v>
      </c>
      <c r="D47" s="10">
        <v>146404.97</v>
      </c>
      <c r="E47" s="10"/>
      <c r="F47" s="10">
        <f>C47+D47-E47</f>
        <v>146404.97</v>
      </c>
    </row>
  </sheetData>
  <mergeCells count="1">
    <mergeCell ref="A1:F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D948-4A6B-4B9E-95DA-1888635D8B70}">
  <dimension ref="A1:J19"/>
  <sheetViews>
    <sheetView workbookViewId="0">
      <selection activeCell="C1" sqref="C1:E9"/>
    </sheetView>
  </sheetViews>
  <sheetFormatPr defaultRowHeight="14.4" x14ac:dyDescent="0.25"/>
  <cols>
    <col min="3" max="3" width="34.77734375" bestFit="1" customWidth="1"/>
    <col min="5" max="5" width="12.77734375" bestFit="1" customWidth="1"/>
    <col min="9" max="9" width="40.21875" bestFit="1" customWidth="1"/>
    <col min="10" max="10" width="12.77734375" bestFit="1" customWidth="1"/>
  </cols>
  <sheetData>
    <row r="1" spans="1:10" x14ac:dyDescent="0.25">
      <c r="A1" s="1" t="s">
        <v>93</v>
      </c>
      <c r="B1" s="2" t="s">
        <v>9</v>
      </c>
      <c r="C1" s="20" t="s">
        <v>261</v>
      </c>
      <c r="D1" s="3"/>
      <c r="E1" s="4">
        <v>572.54999999999995</v>
      </c>
      <c r="G1" s="1" t="s">
        <v>25</v>
      </c>
      <c r="H1" s="2" t="s">
        <v>7</v>
      </c>
      <c r="I1" s="2" t="s">
        <v>26</v>
      </c>
      <c r="J1" s="3">
        <v>25100</v>
      </c>
    </row>
    <row r="2" spans="1:10" x14ac:dyDescent="0.25">
      <c r="A2" s="1" t="s">
        <v>104</v>
      </c>
      <c r="B2" s="2" t="s">
        <v>9</v>
      </c>
      <c r="C2" s="20" t="s">
        <v>264</v>
      </c>
      <c r="D2" s="3"/>
      <c r="E2" s="4">
        <v>124715.14</v>
      </c>
      <c r="G2" s="1" t="s">
        <v>45</v>
      </c>
      <c r="H2" s="2" t="s">
        <v>7</v>
      </c>
      <c r="I2" s="2" t="s">
        <v>46</v>
      </c>
      <c r="J2" s="3">
        <v>3918</v>
      </c>
    </row>
    <row r="3" spans="1:10" x14ac:dyDescent="0.25">
      <c r="A3" s="1" t="s">
        <v>109</v>
      </c>
      <c r="B3" s="2" t="s">
        <v>9</v>
      </c>
      <c r="C3" s="20" t="s">
        <v>261</v>
      </c>
      <c r="D3" s="3"/>
      <c r="E3" s="4">
        <v>47231.28</v>
      </c>
      <c r="G3" s="58" t="s">
        <v>259</v>
      </c>
      <c r="H3" s="2" t="s">
        <v>7</v>
      </c>
      <c r="I3" s="20" t="s">
        <v>257</v>
      </c>
      <c r="J3" s="3">
        <v>9.48</v>
      </c>
    </row>
    <row r="4" spans="1:10" x14ac:dyDescent="0.25">
      <c r="A4" s="1" t="s">
        <v>113</v>
      </c>
      <c r="B4" s="2" t="s">
        <v>9</v>
      </c>
      <c r="C4" s="20" t="s">
        <v>270</v>
      </c>
      <c r="D4" s="3"/>
      <c r="E4" s="4">
        <v>265395.25</v>
      </c>
      <c r="G4" s="58" t="s">
        <v>259</v>
      </c>
      <c r="H4" s="2"/>
      <c r="I4" s="20" t="s">
        <v>258</v>
      </c>
      <c r="J4" s="3">
        <v>2830.19</v>
      </c>
    </row>
    <row r="5" spans="1:10" x14ac:dyDescent="0.25">
      <c r="A5" s="1" t="s">
        <v>113</v>
      </c>
      <c r="B5" s="2" t="s">
        <v>9</v>
      </c>
      <c r="C5" s="20" t="s">
        <v>272</v>
      </c>
      <c r="D5" s="3"/>
      <c r="E5" s="4">
        <v>1417.92</v>
      </c>
      <c r="G5" s="58" t="s">
        <v>263</v>
      </c>
      <c r="H5" s="2" t="s">
        <v>7</v>
      </c>
      <c r="I5" s="20" t="s">
        <v>257</v>
      </c>
      <c r="J5" s="3">
        <v>124715.14</v>
      </c>
    </row>
    <row r="6" spans="1:10" x14ac:dyDescent="0.25">
      <c r="A6" s="1" t="s">
        <v>113</v>
      </c>
      <c r="B6" s="2" t="s">
        <v>9</v>
      </c>
      <c r="C6" s="20" t="s">
        <v>273</v>
      </c>
      <c r="D6" s="3"/>
      <c r="E6" s="4">
        <v>195.98</v>
      </c>
      <c r="G6" s="58" t="s">
        <v>263</v>
      </c>
      <c r="H6" s="2" t="s">
        <v>7</v>
      </c>
      <c r="I6" s="20" t="s">
        <v>262</v>
      </c>
      <c r="J6" s="3">
        <v>2007.54</v>
      </c>
    </row>
    <row r="7" spans="1:10" x14ac:dyDescent="0.25">
      <c r="A7" s="1" t="s">
        <v>113</v>
      </c>
      <c r="B7" s="2" t="s">
        <v>9</v>
      </c>
      <c r="C7" s="20" t="s">
        <v>275</v>
      </c>
      <c r="D7" s="3"/>
      <c r="E7" s="4">
        <v>10.19</v>
      </c>
      <c r="G7" s="58" t="s">
        <v>263</v>
      </c>
      <c r="H7" s="2" t="s">
        <v>7</v>
      </c>
      <c r="I7" s="20" t="s">
        <v>258</v>
      </c>
      <c r="J7" s="3">
        <v>506.23</v>
      </c>
    </row>
    <row r="8" spans="1:10" x14ac:dyDescent="0.25">
      <c r="A8" s="1" t="s">
        <v>113</v>
      </c>
      <c r="B8" s="2" t="s">
        <v>9</v>
      </c>
      <c r="C8" s="20" t="s">
        <v>277</v>
      </c>
      <c r="D8" s="3"/>
      <c r="E8" s="4">
        <v>36.79</v>
      </c>
      <c r="G8" s="1" t="s">
        <v>106</v>
      </c>
      <c r="H8" s="2" t="s">
        <v>7</v>
      </c>
      <c r="I8" s="20" t="s">
        <v>267</v>
      </c>
      <c r="J8" s="3">
        <v>47803.83</v>
      </c>
    </row>
    <row r="9" spans="1:10" x14ac:dyDescent="0.25">
      <c r="A9" s="1" t="s">
        <v>118</v>
      </c>
      <c r="B9" s="2" t="s">
        <v>9</v>
      </c>
      <c r="C9" s="2" t="s">
        <v>94</v>
      </c>
      <c r="D9" s="3"/>
      <c r="E9" s="4">
        <v>28352.55</v>
      </c>
      <c r="G9" s="1" t="s">
        <v>106</v>
      </c>
      <c r="H9" s="2" t="s">
        <v>7</v>
      </c>
      <c r="I9" s="20" t="s">
        <v>266</v>
      </c>
      <c r="J9" s="3">
        <v>303.38</v>
      </c>
    </row>
    <row r="10" spans="1:10" x14ac:dyDescent="0.25">
      <c r="G10" s="1" t="s">
        <v>111</v>
      </c>
      <c r="H10" s="2" t="s">
        <v>7</v>
      </c>
      <c r="I10" s="20" t="s">
        <v>262</v>
      </c>
      <c r="J10" s="3">
        <v>263258.07999999996</v>
      </c>
    </row>
    <row r="11" spans="1:10" x14ac:dyDescent="0.25">
      <c r="G11" s="1" t="s">
        <v>111</v>
      </c>
      <c r="H11" s="2" t="s">
        <v>7</v>
      </c>
      <c r="I11" s="20" t="s">
        <v>269</v>
      </c>
      <c r="J11" s="3">
        <v>11630.080000000002</v>
      </c>
    </row>
    <row r="12" spans="1:10" x14ac:dyDescent="0.25">
      <c r="G12" s="1" t="s">
        <v>116</v>
      </c>
      <c r="H12" s="2" t="s">
        <v>7</v>
      </c>
      <c r="I12" s="20" t="s">
        <v>278</v>
      </c>
      <c r="J12" s="3">
        <v>28352.55</v>
      </c>
    </row>
    <row r="13" spans="1:10" x14ac:dyDescent="0.25">
      <c r="G13" s="1" t="s">
        <v>116</v>
      </c>
      <c r="H13" s="2" t="s">
        <v>7</v>
      </c>
      <c r="I13" s="20" t="s">
        <v>266</v>
      </c>
      <c r="J13" s="3">
        <v>270.27999999999997</v>
      </c>
    </row>
    <row r="14" spans="1:10" x14ac:dyDescent="0.25">
      <c r="G14" s="1" t="s">
        <v>116</v>
      </c>
      <c r="H14" s="2" t="s">
        <v>7</v>
      </c>
      <c r="I14" s="20" t="s">
        <v>280</v>
      </c>
      <c r="J14" s="3">
        <v>0.34</v>
      </c>
    </row>
    <row r="15" spans="1:10" x14ac:dyDescent="0.25">
      <c r="G15" s="1" t="s">
        <v>120</v>
      </c>
      <c r="H15" s="2" t="s">
        <v>7</v>
      </c>
      <c r="I15" s="2" t="s">
        <v>121</v>
      </c>
      <c r="J15" s="3">
        <v>3700</v>
      </c>
    </row>
    <row r="16" spans="1:10" x14ac:dyDescent="0.25">
      <c r="G16" s="1" t="s">
        <v>124</v>
      </c>
      <c r="H16" s="2" t="s">
        <v>7</v>
      </c>
      <c r="I16" s="2" t="s">
        <v>125</v>
      </c>
      <c r="J16" s="3">
        <v>11300</v>
      </c>
    </row>
    <row r="17" spans="7:10" x14ac:dyDescent="0.25">
      <c r="G17" s="1" t="s">
        <v>130</v>
      </c>
      <c r="H17" s="2" t="s">
        <v>7</v>
      </c>
      <c r="I17" s="2" t="s">
        <v>132</v>
      </c>
      <c r="J17" s="3">
        <v>1895.51</v>
      </c>
    </row>
    <row r="18" spans="7:10" x14ac:dyDescent="0.25">
      <c r="G18" s="58" t="s">
        <v>294</v>
      </c>
      <c r="H18" s="2" t="s">
        <v>7</v>
      </c>
      <c r="I18" s="20" t="s">
        <v>291</v>
      </c>
      <c r="J18" s="3">
        <v>3301.89</v>
      </c>
    </row>
    <row r="19" spans="7:10" x14ac:dyDescent="0.25">
      <c r="G19" s="58" t="s">
        <v>295</v>
      </c>
      <c r="H19" s="2" t="s">
        <v>7</v>
      </c>
      <c r="I19" s="20" t="s">
        <v>289</v>
      </c>
      <c r="J19" s="3">
        <v>16415.099999999999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D21"/>
  <sheetViews>
    <sheetView workbookViewId="0">
      <selection activeCell="D35" sqref="D35"/>
    </sheetView>
  </sheetViews>
  <sheetFormatPr defaultRowHeight="14.4" x14ac:dyDescent="0.25"/>
  <cols>
    <col min="3" max="3" width="24.44140625" bestFit="1" customWidth="1"/>
    <col min="4" max="4" width="12.77734375" bestFit="1" customWidth="1"/>
  </cols>
  <sheetData>
    <row r="8" spans="3:4" x14ac:dyDescent="0.25">
      <c r="C8" s="2" t="s">
        <v>26</v>
      </c>
      <c r="D8" s="3">
        <v>25100</v>
      </c>
    </row>
    <row r="9" spans="3:4" x14ac:dyDescent="0.25">
      <c r="C9" s="2" t="s">
        <v>46</v>
      </c>
      <c r="D9" s="3">
        <v>3918</v>
      </c>
    </row>
    <row r="10" spans="3:4" x14ac:dyDescent="0.25">
      <c r="C10" s="2" t="s">
        <v>87</v>
      </c>
      <c r="D10" s="3">
        <v>2839.67</v>
      </c>
    </row>
    <row r="11" spans="3:4" x14ac:dyDescent="0.25">
      <c r="C11" s="2" t="s">
        <v>87</v>
      </c>
      <c r="D11" s="3">
        <v>127228.91</v>
      </c>
    </row>
    <row r="12" spans="3:4" x14ac:dyDescent="0.25">
      <c r="C12" s="2" t="s">
        <v>164</v>
      </c>
      <c r="D12" s="3">
        <v>47803.81</v>
      </c>
    </row>
    <row r="13" spans="3:4" x14ac:dyDescent="0.25">
      <c r="C13" s="2" t="s">
        <v>165</v>
      </c>
      <c r="D13" s="3">
        <v>303.39999999999998</v>
      </c>
    </row>
    <row r="14" spans="3:4" x14ac:dyDescent="0.25">
      <c r="C14" s="2" t="s">
        <v>87</v>
      </c>
      <c r="D14" s="3">
        <v>274888.15999999997</v>
      </c>
    </row>
    <row r="15" spans="3:4" x14ac:dyDescent="0.25">
      <c r="C15" s="2" t="s">
        <v>164</v>
      </c>
      <c r="D15" s="3">
        <v>28352.55</v>
      </c>
    </row>
    <row r="16" spans="3:4" x14ac:dyDescent="0.25">
      <c r="C16" s="2" t="s">
        <v>165</v>
      </c>
      <c r="D16" s="3">
        <v>270.62</v>
      </c>
    </row>
    <row r="17" spans="3:4" x14ac:dyDescent="0.25">
      <c r="C17" s="2" t="s">
        <v>121</v>
      </c>
      <c r="D17" s="3">
        <v>3700</v>
      </c>
    </row>
    <row r="18" spans="3:4" x14ac:dyDescent="0.25">
      <c r="C18" s="2" t="s">
        <v>125</v>
      </c>
      <c r="D18" s="3">
        <v>11300</v>
      </c>
    </row>
    <row r="19" spans="3:4" x14ac:dyDescent="0.25">
      <c r="C19" s="2" t="s">
        <v>132</v>
      </c>
      <c r="D19" s="3">
        <v>1723.2</v>
      </c>
    </row>
    <row r="20" spans="3:4" x14ac:dyDescent="0.25">
      <c r="C20" s="2" t="s">
        <v>135</v>
      </c>
      <c r="D20" s="3">
        <v>15094.34</v>
      </c>
    </row>
    <row r="21" spans="3:4" x14ac:dyDescent="0.25">
      <c r="C21" s="2" t="s">
        <v>87</v>
      </c>
      <c r="D21" s="3">
        <v>16415.099999999999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R102"/>
  <sheetViews>
    <sheetView workbookViewId="0">
      <selection activeCell="G18" sqref="G18"/>
    </sheetView>
  </sheetViews>
  <sheetFormatPr defaultRowHeight="14.4" x14ac:dyDescent="0.25"/>
  <cols>
    <col min="3" max="3" width="25.44140625" customWidth="1"/>
    <col min="4" max="4" width="23.109375" customWidth="1"/>
    <col min="5" max="5" width="22.109375" customWidth="1"/>
    <col min="6" max="6" width="12.77734375" bestFit="1" customWidth="1"/>
    <col min="7" max="7" width="16.33203125" style="21" customWidth="1"/>
    <col min="8" max="8" width="13.88671875" style="21" bestFit="1" customWidth="1"/>
    <col min="9" max="9" width="11.6640625" bestFit="1" customWidth="1"/>
    <col min="10" max="10" width="13.88671875" style="21" bestFit="1" customWidth="1"/>
    <col min="11" max="11" width="13.88671875" style="21" customWidth="1"/>
    <col min="12" max="12" width="12.77734375" style="21" bestFit="1" customWidth="1"/>
    <col min="13" max="13" width="22.44140625" customWidth="1"/>
    <col min="14" max="14" width="14.44140625" bestFit="1" customWidth="1"/>
    <col min="15" max="15" width="17.44140625" bestFit="1" customWidth="1"/>
    <col min="16" max="16" width="11.6640625" bestFit="1" customWidth="1"/>
    <col min="17" max="17" width="19.44140625" bestFit="1" customWidth="1"/>
    <col min="18" max="18" width="13.88671875" bestFit="1" customWidth="1"/>
  </cols>
  <sheetData>
    <row r="1" spans="3:14" x14ac:dyDescent="0.25">
      <c r="H1" s="25" t="s">
        <v>251</v>
      </c>
      <c r="I1" s="24" t="s">
        <v>252</v>
      </c>
      <c r="J1" s="25" t="s">
        <v>253</v>
      </c>
    </row>
    <row r="2" spans="3:14" x14ac:dyDescent="0.25">
      <c r="C2" s="2" t="s">
        <v>9</v>
      </c>
      <c r="D2" s="2" t="s">
        <v>94</v>
      </c>
      <c r="E2" s="3"/>
      <c r="F2" s="4">
        <v>572.54999999999995</v>
      </c>
      <c r="G2" s="21">
        <v>606.9</v>
      </c>
      <c r="H2" s="51">
        <v>606.9</v>
      </c>
    </row>
    <row r="3" spans="3:14" x14ac:dyDescent="0.25">
      <c r="C3" s="2" t="s">
        <v>9</v>
      </c>
      <c r="D3" s="2" t="s">
        <v>163</v>
      </c>
      <c r="E3" s="3"/>
      <c r="F3" s="4">
        <v>124715.14</v>
      </c>
      <c r="G3" s="23">
        <f>ROUND(F3*1.06,2)</f>
        <v>132198.04999999999</v>
      </c>
      <c r="H3" s="51">
        <v>132198.04999999999</v>
      </c>
    </row>
    <row r="4" spans="3:14" x14ac:dyDescent="0.25">
      <c r="C4" s="2" t="s">
        <v>9</v>
      </c>
      <c r="D4" s="2" t="s">
        <v>94</v>
      </c>
      <c r="E4" s="3"/>
      <c r="F4" s="4">
        <v>47231.28</v>
      </c>
      <c r="G4" s="21">
        <v>50065.15</v>
      </c>
      <c r="H4" s="51">
        <v>50065.15</v>
      </c>
    </row>
    <row r="5" spans="3:14" x14ac:dyDescent="0.25">
      <c r="C5" s="2" t="s">
        <v>9</v>
      </c>
      <c r="D5" s="2" t="s">
        <v>163</v>
      </c>
      <c r="E5" s="3"/>
      <c r="F5" s="4">
        <v>266813.17</v>
      </c>
      <c r="G5" s="21">
        <f t="shared" ref="G5:G6" si="0">ROUND(F5*1.06,2)</f>
        <v>282821.96000000002</v>
      </c>
      <c r="I5">
        <v>282821.96000000002</v>
      </c>
    </row>
    <row r="6" spans="3:14" x14ac:dyDescent="0.25">
      <c r="C6" s="2" t="s">
        <v>9</v>
      </c>
      <c r="D6" s="2" t="s">
        <v>94</v>
      </c>
      <c r="E6" s="3"/>
      <c r="F6" s="4">
        <v>28352.55</v>
      </c>
      <c r="G6" s="21">
        <f t="shared" si="0"/>
        <v>30053.7</v>
      </c>
      <c r="I6">
        <v>30053.7</v>
      </c>
    </row>
    <row r="7" spans="3:14" x14ac:dyDescent="0.25">
      <c r="I7" s="53">
        <f>SUM(I5:I6)</f>
        <v>312875.66000000003</v>
      </c>
    </row>
    <row r="12" spans="3:14" x14ac:dyDescent="0.25">
      <c r="C12" t="s">
        <v>241</v>
      </c>
      <c r="D12" t="s">
        <v>239</v>
      </c>
      <c r="E12" t="s">
        <v>238</v>
      </c>
      <c r="F12" s="21">
        <v>11450.38</v>
      </c>
      <c r="G12" s="26">
        <f>F12*1.06</f>
        <v>12137.4028</v>
      </c>
      <c r="H12">
        <v>12000</v>
      </c>
      <c r="I12" t="s">
        <v>237</v>
      </c>
      <c r="J12">
        <v>137.4</v>
      </c>
      <c r="K12" t="s">
        <v>236</v>
      </c>
      <c r="M12" s="26">
        <f>I7-K27-K29-K30</f>
        <v>1674.3970000000336</v>
      </c>
    </row>
    <row r="13" spans="3:14" x14ac:dyDescent="0.25">
      <c r="C13" t="s">
        <v>240</v>
      </c>
      <c r="D13" t="s">
        <v>239</v>
      </c>
      <c r="E13" t="s">
        <v>238</v>
      </c>
      <c r="F13" s="21">
        <v>90501.19</v>
      </c>
      <c r="G13" s="26">
        <f>F13*1.06</f>
        <v>95931.261400000003</v>
      </c>
      <c r="H13">
        <v>95897.26</v>
      </c>
      <c r="I13" t="s">
        <v>237</v>
      </c>
      <c r="J13" s="26">
        <v>34</v>
      </c>
      <c r="K13" t="s">
        <v>236</v>
      </c>
    </row>
    <row r="14" spans="3:14" x14ac:dyDescent="0.25">
      <c r="G14" s="26">
        <f>SUM(G12:G13)</f>
        <v>108068.6642</v>
      </c>
      <c r="H14" s="43">
        <f>SUM(H12:H13)</f>
        <v>107897.26</v>
      </c>
      <c r="I14" t="s">
        <v>237</v>
      </c>
      <c r="K14" t="s">
        <v>236</v>
      </c>
      <c r="N14" s="26">
        <f>H13-G13</f>
        <v>-34.001400000008289</v>
      </c>
    </row>
    <row r="15" spans="3:14" x14ac:dyDescent="0.25">
      <c r="G15"/>
      <c r="H15"/>
      <c r="J15">
        <f>SUM(J12:J13)</f>
        <v>171.4</v>
      </c>
      <c r="K15"/>
    </row>
    <row r="17" spans="3:14" x14ac:dyDescent="0.25">
      <c r="C17" t="s">
        <v>7</v>
      </c>
      <c r="D17" s="50" t="s">
        <v>87</v>
      </c>
      <c r="E17" s="50">
        <v>47803.81</v>
      </c>
      <c r="F17" s="50"/>
      <c r="G17" s="21">
        <f>E17*1.06</f>
        <v>50672.0386</v>
      </c>
      <c r="J17" s="21">
        <f>J15+K27+K29+K30</f>
        <v>311372.663</v>
      </c>
    </row>
    <row r="18" spans="3:14" x14ac:dyDescent="0.25">
      <c r="D18" s="50" t="s">
        <v>254</v>
      </c>
      <c r="E18" s="50">
        <v>303.39999999999998</v>
      </c>
      <c r="F18" s="50"/>
      <c r="G18" s="21">
        <v>321.60000000000002</v>
      </c>
      <c r="J18" s="21">
        <f>J17-I7</f>
        <v>-1502.9970000000321</v>
      </c>
    </row>
    <row r="19" spans="3:14" x14ac:dyDescent="0.25">
      <c r="C19" t="s">
        <v>7</v>
      </c>
      <c r="D19" s="50" t="s">
        <v>88</v>
      </c>
      <c r="E19" s="50">
        <v>2886.44</v>
      </c>
      <c r="F19" s="50"/>
    </row>
    <row r="20" spans="3:14" x14ac:dyDescent="0.25">
      <c r="C20" t="s">
        <v>9</v>
      </c>
      <c r="D20" s="50" t="s">
        <v>107</v>
      </c>
      <c r="E20" s="50"/>
      <c r="F20" s="50">
        <v>928.5</v>
      </c>
    </row>
    <row r="21" spans="3:14" x14ac:dyDescent="0.25">
      <c r="C21" t="s">
        <v>9</v>
      </c>
      <c r="D21" s="50" t="s">
        <v>101</v>
      </c>
      <c r="E21" s="50"/>
      <c r="F21" s="50">
        <v>50065.15</v>
      </c>
    </row>
    <row r="24" spans="3:14" x14ac:dyDescent="0.25">
      <c r="H24" s="25" t="s">
        <v>224</v>
      </c>
      <c r="J24" s="25" t="s">
        <v>173</v>
      </c>
      <c r="K24" s="25" t="s">
        <v>235</v>
      </c>
      <c r="L24" s="25" t="s">
        <v>223</v>
      </c>
    </row>
    <row r="26" spans="3:14" x14ac:dyDescent="0.25">
      <c r="C26" s="2" t="s">
        <v>86</v>
      </c>
      <c r="D26" s="2" t="s">
        <v>7</v>
      </c>
      <c r="E26" s="3" t="s">
        <v>87</v>
      </c>
      <c r="F26" s="4">
        <v>2839.67</v>
      </c>
      <c r="G26" s="21">
        <f>F26*1.06</f>
        <v>3010.0502000000001</v>
      </c>
      <c r="J26" s="21">
        <v>10.050000000000001</v>
      </c>
      <c r="L26" s="21">
        <v>3000</v>
      </c>
    </row>
    <row r="27" spans="3:14" x14ac:dyDescent="0.25">
      <c r="C27" s="2" t="s">
        <v>100</v>
      </c>
      <c r="D27" s="2" t="s">
        <v>7</v>
      </c>
      <c r="E27" s="3" t="s">
        <v>87</v>
      </c>
      <c r="F27" s="4">
        <v>127228.91</v>
      </c>
      <c r="G27" s="21">
        <v>134862.65</v>
      </c>
      <c r="H27" s="21">
        <v>132198.04999999999</v>
      </c>
      <c r="I27" s="26">
        <f>G27-H27</f>
        <v>2664.6000000000058</v>
      </c>
      <c r="J27" s="23">
        <v>132198.04999999999</v>
      </c>
      <c r="K27" s="23">
        <v>2094</v>
      </c>
      <c r="L27" s="23">
        <v>570.59999999999991</v>
      </c>
    </row>
    <row r="28" spans="3:14" x14ac:dyDescent="0.25">
      <c r="C28" s="2" t="s">
        <v>106</v>
      </c>
      <c r="D28" s="2" t="s">
        <v>7</v>
      </c>
      <c r="E28" s="3" t="s">
        <v>87</v>
      </c>
      <c r="F28" s="4">
        <v>47803.81</v>
      </c>
      <c r="G28" s="21">
        <v>50672.05</v>
      </c>
      <c r="J28" s="51">
        <v>50672.05</v>
      </c>
      <c r="M28" s="26">
        <f>J28-H4</f>
        <v>606.90000000000146</v>
      </c>
      <c r="N28" s="26"/>
    </row>
    <row r="29" spans="3:14" x14ac:dyDescent="0.25">
      <c r="C29" s="2" t="s">
        <v>111</v>
      </c>
      <c r="D29" s="2" t="s">
        <v>7</v>
      </c>
      <c r="E29" s="3" t="s">
        <v>87</v>
      </c>
      <c r="F29" s="4">
        <v>274888.15999999997</v>
      </c>
      <c r="G29" s="21">
        <v>291381.46000000002</v>
      </c>
      <c r="H29" s="21">
        <v>279053.56</v>
      </c>
      <c r="K29" s="21">
        <v>279053.56</v>
      </c>
      <c r="L29" s="21">
        <f>11800+190.8+3337.1-3000</f>
        <v>12327.9</v>
      </c>
    </row>
    <row r="30" spans="3:14" x14ac:dyDescent="0.25">
      <c r="C30" s="2" t="s">
        <v>116</v>
      </c>
      <c r="D30" s="2" t="s">
        <v>7</v>
      </c>
      <c r="E30" s="3" t="s">
        <v>87</v>
      </c>
      <c r="F30" s="4">
        <v>28352.55</v>
      </c>
      <c r="G30" s="21">
        <f t="shared" ref="G30" si="1">F30*1.06</f>
        <v>30053.703000000001</v>
      </c>
      <c r="H30" s="21">
        <v>30053.703000000001</v>
      </c>
      <c r="K30" s="21">
        <v>30053.703000000001</v>
      </c>
    </row>
    <row r="31" spans="3:14" x14ac:dyDescent="0.25">
      <c r="D31" t="s">
        <v>7</v>
      </c>
      <c r="E31" t="s">
        <v>87</v>
      </c>
      <c r="F31">
        <v>16415.099999999999</v>
      </c>
      <c r="G31" s="21">
        <v>17400</v>
      </c>
      <c r="K31" s="21">
        <v>17400</v>
      </c>
      <c r="M31" s="24" t="s">
        <v>255</v>
      </c>
    </row>
    <row r="33" spans="3:18" x14ac:dyDescent="0.25">
      <c r="E33" s="52" t="s">
        <v>256</v>
      </c>
      <c r="K33" s="21">
        <v>1503</v>
      </c>
      <c r="L33" s="21">
        <v>-1503</v>
      </c>
    </row>
    <row r="39" spans="3:18" x14ac:dyDescent="0.25">
      <c r="C39" s="27"/>
      <c r="D39" s="28" t="s">
        <v>174</v>
      </c>
      <c r="E39" s="28" t="s">
        <v>175</v>
      </c>
      <c r="F39" s="28" t="s">
        <v>176</v>
      </c>
      <c r="G39" s="28" t="s">
        <v>177</v>
      </c>
      <c r="H39" s="28" t="s">
        <v>178</v>
      </c>
      <c r="I39" s="28" t="s">
        <v>179</v>
      </c>
      <c r="J39" s="41" t="s">
        <v>180</v>
      </c>
      <c r="K39" s="47"/>
      <c r="M39" s="29" t="s">
        <v>181</v>
      </c>
      <c r="N39" s="30" t="s">
        <v>182</v>
      </c>
    </row>
    <row r="40" spans="3:18" x14ac:dyDescent="0.25">
      <c r="C40" s="27" t="s">
        <v>183</v>
      </c>
      <c r="D40" s="27">
        <v>477</v>
      </c>
      <c r="E40" s="27">
        <v>57.6</v>
      </c>
      <c r="F40" s="27">
        <v>5.2</v>
      </c>
      <c r="G40" s="27">
        <v>7656.7</v>
      </c>
      <c r="H40" s="27">
        <v>3771.8</v>
      </c>
      <c r="I40" s="27">
        <v>1699.1</v>
      </c>
      <c r="J40" s="42">
        <v>13667.4</v>
      </c>
      <c r="K40" s="48"/>
      <c r="M40" s="31" t="s">
        <v>183</v>
      </c>
      <c r="N40" s="32">
        <v>10421</v>
      </c>
    </row>
    <row r="41" spans="3:18" x14ac:dyDescent="0.25">
      <c r="C41" s="27" t="s">
        <v>184</v>
      </c>
      <c r="D41" s="27">
        <v>65</v>
      </c>
      <c r="E41" s="27">
        <v>4</v>
      </c>
      <c r="F41" s="27">
        <v>3.2</v>
      </c>
      <c r="G41" s="27">
        <v>72.099999999999994</v>
      </c>
      <c r="H41" s="27">
        <v>173.4</v>
      </c>
      <c r="I41" s="27">
        <v>98</v>
      </c>
      <c r="J41" s="42">
        <v>415.7</v>
      </c>
      <c r="K41" s="48"/>
      <c r="M41" s="31" t="s">
        <v>184</v>
      </c>
      <c r="N41" s="32">
        <v>325</v>
      </c>
    </row>
    <row r="42" spans="3:18" x14ac:dyDescent="0.25">
      <c r="C42" s="27" t="s">
        <v>185</v>
      </c>
      <c r="D42" s="27">
        <v>543</v>
      </c>
      <c r="E42" s="27">
        <v>8</v>
      </c>
      <c r="F42" s="27">
        <v>2.8</v>
      </c>
      <c r="G42" s="27">
        <v>554.79999999999995</v>
      </c>
      <c r="H42" s="27">
        <v>390.8</v>
      </c>
      <c r="I42" s="27">
        <v>1165.2</v>
      </c>
      <c r="J42" s="42">
        <v>2664.6</v>
      </c>
      <c r="K42" s="48"/>
      <c r="M42" s="31" t="s">
        <v>185</v>
      </c>
      <c r="N42" s="32">
        <v>2094</v>
      </c>
      <c r="O42" s="26">
        <f>J42-N42</f>
        <v>570.59999999999991</v>
      </c>
    </row>
    <row r="43" spans="3:18" x14ac:dyDescent="0.25">
      <c r="C43" s="27"/>
      <c r="D43" s="27">
        <v>1085</v>
      </c>
      <c r="E43" s="27">
        <v>69.599999999999994</v>
      </c>
      <c r="F43" s="27">
        <v>11.2</v>
      </c>
      <c r="G43" s="27">
        <v>8283.6</v>
      </c>
      <c r="H43" s="27">
        <v>4336</v>
      </c>
      <c r="I43" s="27">
        <v>2962.3</v>
      </c>
      <c r="J43" s="42">
        <v>16747.7</v>
      </c>
      <c r="K43" s="48"/>
      <c r="M43" s="31"/>
      <c r="N43" s="30">
        <f>SUM(N40:N42)</f>
        <v>12840</v>
      </c>
      <c r="P43" s="26">
        <f>J43-N43</f>
        <v>3907.7000000000007</v>
      </c>
    </row>
    <row r="45" spans="3:18" x14ac:dyDescent="0.25">
      <c r="C45" s="49">
        <v>44105</v>
      </c>
      <c r="D45" t="s">
        <v>195</v>
      </c>
    </row>
    <row r="46" spans="3:18" x14ac:dyDescent="0.25">
      <c r="C46" s="49"/>
      <c r="D46" t="s">
        <v>194</v>
      </c>
      <c r="G46" s="21">
        <v>7000</v>
      </c>
    </row>
    <row r="47" spans="3:18" x14ac:dyDescent="0.25">
      <c r="C47" s="49"/>
      <c r="D47" t="s">
        <v>207</v>
      </c>
      <c r="F47" s="43">
        <v>4912</v>
      </c>
      <c r="H47" s="22"/>
    </row>
    <row r="48" spans="3:18" ht="28.8" x14ac:dyDescent="0.25">
      <c r="C48" s="49"/>
      <c r="D48" t="s">
        <v>208</v>
      </c>
      <c r="G48" s="21">
        <v>3</v>
      </c>
      <c r="M48" s="31" t="s">
        <v>225</v>
      </c>
      <c r="N48" s="44" t="s">
        <v>226</v>
      </c>
      <c r="O48" s="32" t="s">
        <v>227</v>
      </c>
      <c r="P48" s="45" t="s">
        <v>228</v>
      </c>
      <c r="Q48" s="32" t="s">
        <v>229</v>
      </c>
      <c r="R48" s="32" t="s">
        <v>230</v>
      </c>
    </row>
    <row r="49" spans="3:18" x14ac:dyDescent="0.25">
      <c r="C49" s="49"/>
      <c r="D49" t="s">
        <v>194</v>
      </c>
      <c r="G49" s="21">
        <v>3254.7</v>
      </c>
      <c r="M49" s="31" t="s">
        <v>231</v>
      </c>
      <c r="N49" s="32">
        <v>23610.28</v>
      </c>
      <c r="O49" s="32">
        <v>2340</v>
      </c>
      <c r="P49" s="45">
        <v>77.099999999999994</v>
      </c>
      <c r="Q49" s="32">
        <v>3246.4</v>
      </c>
      <c r="R49" s="32">
        <f>O49+P49+Q49+N49</f>
        <v>29273.78</v>
      </c>
    </row>
    <row r="50" spans="3:18" x14ac:dyDescent="0.25">
      <c r="C50" s="49"/>
      <c r="D50" t="s">
        <v>209</v>
      </c>
      <c r="F50" s="43">
        <v>2820</v>
      </c>
      <c r="H50" s="22"/>
      <c r="M50" s="31" t="s">
        <v>232</v>
      </c>
      <c r="N50" s="32">
        <v>86843.56</v>
      </c>
      <c r="O50" s="32">
        <v>2980</v>
      </c>
      <c r="P50" s="45">
        <v>7.5</v>
      </c>
      <c r="Q50" s="32">
        <v>90.7</v>
      </c>
      <c r="R50" s="32">
        <f>O50+P50+Q50+N50</f>
        <v>89921.76</v>
      </c>
    </row>
    <row r="51" spans="3:18" x14ac:dyDescent="0.25">
      <c r="C51" s="49"/>
      <c r="D51" t="s">
        <v>210</v>
      </c>
      <c r="F51" s="43">
        <v>12000</v>
      </c>
      <c r="H51" s="22"/>
      <c r="M51" s="31" t="s">
        <v>233</v>
      </c>
      <c r="N51" s="32">
        <v>168599.72</v>
      </c>
      <c r="O51" s="32">
        <v>3480</v>
      </c>
      <c r="P51" s="45">
        <v>106.2</v>
      </c>
      <c r="Q51" s="32"/>
      <c r="R51" s="32">
        <f>O51+P51+Q51+N51</f>
        <v>172185.92</v>
      </c>
    </row>
    <row r="52" spans="3:18" x14ac:dyDescent="0.25">
      <c r="C52" s="49"/>
      <c r="D52" t="s">
        <v>194</v>
      </c>
      <c r="G52" s="21">
        <v>12000</v>
      </c>
      <c r="M52" s="31" t="s">
        <v>234</v>
      </c>
      <c r="N52" s="31"/>
      <c r="O52" s="32">
        <v>3000</v>
      </c>
      <c r="P52" s="45"/>
      <c r="Q52" s="32"/>
      <c r="R52" s="32">
        <f>O52+P52+Q52+N52</f>
        <v>3000</v>
      </c>
    </row>
    <row r="53" spans="3:18" x14ac:dyDescent="0.25">
      <c r="C53" s="49"/>
      <c r="D53" t="s">
        <v>211</v>
      </c>
      <c r="F53" s="43">
        <v>2980</v>
      </c>
      <c r="H53" s="22"/>
      <c r="M53" s="31" t="s">
        <v>230</v>
      </c>
      <c r="N53" s="32">
        <f>SUM(N49:N52)</f>
        <v>279053.56</v>
      </c>
      <c r="O53" s="32">
        <f>SUM(O49:O52)</f>
        <v>11800</v>
      </c>
      <c r="P53" s="45">
        <f>SUM(P49:P52)</f>
        <v>190.8</v>
      </c>
      <c r="Q53" s="32">
        <f>SUM(Q49:Q52)</f>
        <v>3337.1</v>
      </c>
      <c r="R53" s="32">
        <f>O53+P53+Q53+N53</f>
        <v>294381.46000000002</v>
      </c>
    </row>
    <row r="54" spans="3:18" x14ac:dyDescent="0.25">
      <c r="C54" s="49">
        <v>44136</v>
      </c>
      <c r="D54" t="s">
        <v>186</v>
      </c>
      <c r="F54">
        <v>0.4</v>
      </c>
    </row>
    <row r="55" spans="3:18" x14ac:dyDescent="0.25">
      <c r="C55" s="49"/>
      <c r="D55" t="s">
        <v>187</v>
      </c>
      <c r="F55">
        <v>1.3</v>
      </c>
    </row>
    <row r="56" spans="3:18" x14ac:dyDescent="0.25">
      <c r="C56" s="49"/>
      <c r="D56" t="s">
        <v>188</v>
      </c>
      <c r="F56" s="43">
        <v>2128</v>
      </c>
      <c r="H56" s="23"/>
    </row>
    <row r="57" spans="3:18" x14ac:dyDescent="0.25">
      <c r="C57" s="49"/>
      <c r="D57" t="s">
        <v>189</v>
      </c>
      <c r="F57" s="43">
        <v>137.4</v>
      </c>
      <c r="H57" s="23"/>
    </row>
    <row r="58" spans="3:18" x14ac:dyDescent="0.25">
      <c r="C58" s="49"/>
      <c r="D58" t="s">
        <v>190</v>
      </c>
      <c r="F58" s="53">
        <v>1503</v>
      </c>
    </row>
    <row r="59" spans="3:18" x14ac:dyDescent="0.25">
      <c r="C59" s="49"/>
      <c r="D59" t="s">
        <v>191</v>
      </c>
      <c r="G59" s="21">
        <v>0.1</v>
      </c>
    </row>
    <row r="60" spans="3:18" x14ac:dyDescent="0.25">
      <c r="C60" s="49"/>
      <c r="D60" t="s">
        <v>192</v>
      </c>
      <c r="G60" s="21">
        <v>645</v>
      </c>
    </row>
    <row r="61" spans="3:18" x14ac:dyDescent="0.25">
      <c r="C61" s="49"/>
      <c r="D61" t="s">
        <v>193</v>
      </c>
      <c r="G61" s="21">
        <v>0.36</v>
      </c>
    </row>
    <row r="62" spans="3:18" x14ac:dyDescent="0.25">
      <c r="C62" s="49"/>
      <c r="D62" t="s">
        <v>187</v>
      </c>
      <c r="F62">
        <v>5.2</v>
      </c>
    </row>
    <row r="63" spans="3:18" x14ac:dyDescent="0.25">
      <c r="C63" s="49"/>
      <c r="D63" t="s">
        <v>187</v>
      </c>
      <c r="F63">
        <v>3.9</v>
      </c>
    </row>
    <row r="64" spans="3:18" x14ac:dyDescent="0.25">
      <c r="C64" s="49"/>
      <c r="D64" t="s">
        <v>194</v>
      </c>
      <c r="G64" s="21">
        <v>10746</v>
      </c>
    </row>
    <row r="65" spans="3:13" x14ac:dyDescent="0.25">
      <c r="C65" s="49">
        <v>44166</v>
      </c>
      <c r="D65" t="s">
        <v>212</v>
      </c>
      <c r="F65">
        <v>28777.7</v>
      </c>
      <c r="I65" s="53">
        <f>3907.7</f>
        <v>3907.7</v>
      </c>
      <c r="J65" s="21">
        <f>F65-I65</f>
        <v>24870</v>
      </c>
      <c r="L65" s="51">
        <f>J65-18553</f>
        <v>6317</v>
      </c>
      <c r="M65" s="43">
        <v>18553</v>
      </c>
    </row>
    <row r="66" spans="3:13" x14ac:dyDescent="0.25">
      <c r="C66" s="49"/>
    </row>
    <row r="67" spans="3:13" x14ac:dyDescent="0.25">
      <c r="C67" s="49"/>
      <c r="D67" t="s">
        <v>213</v>
      </c>
      <c r="F67" s="53">
        <v>-7820</v>
      </c>
    </row>
    <row r="68" spans="3:13" x14ac:dyDescent="0.25">
      <c r="C68" s="49"/>
      <c r="D68" t="s">
        <v>214</v>
      </c>
      <c r="G68" s="21">
        <v>16035.9</v>
      </c>
    </row>
    <row r="69" spans="3:13" x14ac:dyDescent="0.25">
      <c r="C69" s="49"/>
      <c r="D69" t="s">
        <v>215</v>
      </c>
      <c r="F69">
        <v>292.2</v>
      </c>
      <c r="H69" s="46">
        <v>190.8</v>
      </c>
      <c r="I69" s="26">
        <f>F69-H69</f>
        <v>101.39999999999998</v>
      </c>
    </row>
    <row r="70" spans="3:13" x14ac:dyDescent="0.25">
      <c r="C70" s="49"/>
      <c r="D70" t="s">
        <v>216</v>
      </c>
      <c r="F70" s="43">
        <v>11800</v>
      </c>
      <c r="H70" s="22"/>
    </row>
    <row r="71" spans="3:13" x14ac:dyDescent="0.25">
      <c r="C71" s="49"/>
      <c r="D71" t="s">
        <v>217</v>
      </c>
      <c r="F71" s="43">
        <v>9680</v>
      </c>
    </row>
    <row r="72" spans="3:13" s="55" customFormat="1" x14ac:dyDescent="0.25">
      <c r="C72" s="54"/>
      <c r="D72" s="55" t="s">
        <v>218</v>
      </c>
      <c r="F72" s="55">
        <v>17952.5</v>
      </c>
      <c r="G72" s="56"/>
      <c r="H72" s="56"/>
      <c r="J72" s="56"/>
      <c r="K72" s="56"/>
      <c r="L72" s="56"/>
    </row>
    <row r="73" spans="3:13" x14ac:dyDescent="0.25">
      <c r="D73" t="s">
        <v>219</v>
      </c>
      <c r="F73" s="43">
        <v>220.2</v>
      </c>
    </row>
    <row r="74" spans="3:13" s="55" customFormat="1" x14ac:dyDescent="0.25">
      <c r="D74" s="55" t="s">
        <v>220</v>
      </c>
      <c r="F74" s="55">
        <v>15000</v>
      </c>
      <c r="G74" s="56"/>
      <c r="H74" s="56"/>
      <c r="J74" s="56"/>
      <c r="K74" s="56"/>
      <c r="L74" s="56"/>
    </row>
    <row r="75" spans="3:13" x14ac:dyDescent="0.25">
      <c r="D75" t="s">
        <v>197</v>
      </c>
      <c r="F75">
        <v>30.3</v>
      </c>
    </row>
    <row r="76" spans="3:13" x14ac:dyDescent="0.25">
      <c r="D76" t="s">
        <v>187</v>
      </c>
      <c r="F76">
        <v>17.079999999999998</v>
      </c>
    </row>
    <row r="77" spans="3:13" x14ac:dyDescent="0.25">
      <c r="D77" t="s">
        <v>208</v>
      </c>
      <c r="G77" s="21">
        <v>5.0999999999999996</v>
      </c>
    </row>
    <row r="78" spans="3:13" x14ac:dyDescent="0.25">
      <c r="D78" t="s">
        <v>221</v>
      </c>
      <c r="G78" s="21">
        <v>2.2999999999999998</v>
      </c>
    </row>
    <row r="79" spans="3:13" x14ac:dyDescent="0.25">
      <c r="D79" t="s">
        <v>222</v>
      </c>
      <c r="G79" s="21">
        <v>0.4</v>
      </c>
    </row>
    <row r="82" spans="3:7" x14ac:dyDescent="0.25">
      <c r="F82" s="26">
        <f>F73+H69+F70+F71+F67+F65</f>
        <v>42848.7</v>
      </c>
    </row>
    <row r="85" spans="3:7" ht="10.5" customHeight="1" x14ac:dyDescent="0.25"/>
    <row r="87" spans="3:7" x14ac:dyDescent="0.15">
      <c r="C87" s="38">
        <v>44105</v>
      </c>
      <c r="D87" s="38" t="s">
        <v>195</v>
      </c>
      <c r="E87" s="39"/>
      <c r="F87" s="40"/>
      <c r="G87" s="40"/>
    </row>
    <row r="88" spans="3:7" x14ac:dyDescent="0.15">
      <c r="C88" s="36"/>
      <c r="D88" s="34" t="s">
        <v>196</v>
      </c>
      <c r="E88" s="34"/>
      <c r="F88" s="35">
        <v>74.11</v>
      </c>
      <c r="G88" s="37"/>
    </row>
    <row r="89" spans="3:7" x14ac:dyDescent="0.15">
      <c r="C89" s="36"/>
      <c r="D89" s="34" t="s">
        <v>197</v>
      </c>
      <c r="E89" s="34"/>
      <c r="F89" s="35">
        <v>0.5</v>
      </c>
      <c r="G89" s="37"/>
    </row>
    <row r="90" spans="3:7" x14ac:dyDescent="0.15">
      <c r="C90" s="36"/>
      <c r="D90" s="34" t="s">
        <v>198</v>
      </c>
      <c r="E90" s="34"/>
      <c r="F90" s="35">
        <v>50.5</v>
      </c>
      <c r="G90" s="37"/>
    </row>
    <row r="91" spans="3:7" x14ac:dyDescent="0.15">
      <c r="C91" s="36"/>
      <c r="D91" s="34" t="s">
        <v>199</v>
      </c>
      <c r="E91" s="34"/>
      <c r="F91" s="35"/>
      <c r="G91" s="37">
        <v>231.6</v>
      </c>
    </row>
    <row r="92" spans="3:7" x14ac:dyDescent="0.15">
      <c r="C92" s="36"/>
      <c r="D92" s="34" t="s">
        <v>200</v>
      </c>
      <c r="E92" s="34"/>
      <c r="F92" s="35"/>
      <c r="G92" s="37">
        <v>90</v>
      </c>
    </row>
    <row r="93" spans="3:7" x14ac:dyDescent="0.15">
      <c r="C93" s="36"/>
      <c r="D93" s="34" t="s">
        <v>201</v>
      </c>
      <c r="E93" s="34"/>
      <c r="F93" s="35"/>
      <c r="G93" s="37">
        <v>603.9</v>
      </c>
    </row>
    <row r="94" spans="3:7" x14ac:dyDescent="0.15">
      <c r="C94" s="36"/>
      <c r="D94" s="34" t="s">
        <v>202</v>
      </c>
      <c r="E94" s="34"/>
      <c r="F94" s="35">
        <v>2000</v>
      </c>
      <c r="G94" s="37"/>
    </row>
    <row r="95" spans="3:7" x14ac:dyDescent="0.15">
      <c r="C95" s="36">
        <v>44136</v>
      </c>
      <c r="D95" s="34" t="s">
        <v>196</v>
      </c>
      <c r="E95" s="34"/>
      <c r="F95" s="35">
        <v>173.02</v>
      </c>
      <c r="G95" s="37"/>
    </row>
    <row r="96" spans="3:7" x14ac:dyDescent="0.15">
      <c r="C96" s="36"/>
      <c r="D96" s="34" t="s">
        <v>197</v>
      </c>
      <c r="E96" s="34"/>
      <c r="F96" s="35">
        <v>0.5</v>
      </c>
      <c r="G96" s="37"/>
    </row>
    <row r="97" spans="3:7" x14ac:dyDescent="0.15">
      <c r="C97" s="36"/>
      <c r="D97" s="33" t="s">
        <v>198</v>
      </c>
      <c r="E97" s="34"/>
      <c r="F97" s="35">
        <v>34.22</v>
      </c>
      <c r="G97" s="37"/>
    </row>
    <row r="98" spans="3:7" x14ac:dyDescent="0.15">
      <c r="C98" s="36"/>
      <c r="D98" s="33" t="s">
        <v>203</v>
      </c>
      <c r="E98" s="34"/>
      <c r="F98" s="35">
        <v>39</v>
      </c>
      <c r="G98" s="37"/>
    </row>
    <row r="99" spans="3:7" x14ac:dyDescent="0.15">
      <c r="C99" s="36"/>
      <c r="D99" s="33" t="s">
        <v>204</v>
      </c>
      <c r="E99" s="34"/>
      <c r="F99" s="35"/>
      <c r="G99" s="37">
        <v>26.5</v>
      </c>
    </row>
    <row r="100" spans="3:7" x14ac:dyDescent="0.15">
      <c r="C100" s="36"/>
      <c r="D100" s="33" t="s">
        <v>199</v>
      </c>
      <c r="E100" s="34"/>
      <c r="F100" s="35"/>
      <c r="G100" s="37">
        <v>49.9</v>
      </c>
    </row>
    <row r="101" spans="3:7" x14ac:dyDescent="0.15">
      <c r="C101" s="36"/>
      <c r="D101" s="33" t="s">
        <v>205</v>
      </c>
      <c r="E101" s="34" t="s">
        <v>206</v>
      </c>
      <c r="F101" s="35"/>
      <c r="G101" s="37">
        <v>356</v>
      </c>
    </row>
    <row r="102" spans="3:7" x14ac:dyDescent="0.15">
      <c r="C102" s="36"/>
      <c r="D102" s="33" t="s">
        <v>200</v>
      </c>
      <c r="E102" s="34"/>
      <c r="F102" s="35"/>
      <c r="G102" s="37">
        <v>210</v>
      </c>
    </row>
  </sheetData>
  <phoneticPr fontId="6" type="noConversion"/>
  <conditionalFormatting sqref="C95:E102 F94:G102 D93:G93 D94:E94 C87:G92 C93:C94">
    <cfRule type="expression" dxfId="0" priority="32" stopIfTrue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9:G19"/>
  <sheetViews>
    <sheetView workbookViewId="0">
      <selection activeCell="E28" sqref="E28"/>
    </sheetView>
  </sheetViews>
  <sheetFormatPr defaultRowHeight="14.4" x14ac:dyDescent="0.25"/>
  <cols>
    <col min="3" max="3" width="13.88671875" bestFit="1" customWidth="1"/>
    <col min="4" max="4" width="20.88671875" style="21" customWidth="1"/>
    <col min="5" max="5" width="13.88671875" style="21" bestFit="1" customWidth="1"/>
    <col min="6" max="6" width="9.44140625" style="21" bestFit="1" customWidth="1"/>
  </cols>
  <sheetData>
    <row r="9" spans="2:7" x14ac:dyDescent="0.25">
      <c r="B9" s="24" t="s">
        <v>248</v>
      </c>
    </row>
    <row r="11" spans="2:7" x14ac:dyDescent="0.25">
      <c r="C11" s="24" t="s">
        <v>247</v>
      </c>
      <c r="D11" s="25" t="s">
        <v>246</v>
      </c>
      <c r="E11" s="25" t="s">
        <v>243</v>
      </c>
      <c r="F11" s="25" t="s">
        <v>244</v>
      </c>
      <c r="G11" s="24" t="s">
        <v>245</v>
      </c>
    </row>
    <row r="12" spans="2:7" x14ac:dyDescent="0.25">
      <c r="B12" s="24" t="s">
        <v>249</v>
      </c>
      <c r="C12" s="26">
        <f>D12/1.06</f>
        <v>101951.56603773584</v>
      </c>
      <c r="D12" s="25">
        <v>108068.66</v>
      </c>
      <c r="E12" s="21">
        <v>107897.26</v>
      </c>
      <c r="F12" s="21">
        <v>171.4</v>
      </c>
    </row>
    <row r="13" spans="2:7" x14ac:dyDescent="0.25">
      <c r="B13" s="24" t="s">
        <v>250</v>
      </c>
    </row>
    <row r="19" spans="4:4" x14ac:dyDescent="0.25">
      <c r="D19" s="25" t="s">
        <v>242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12月账</vt:lpstr>
      <vt:lpstr>12月科目余额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Phoenix</cp:lastModifiedBy>
  <dcterms:created xsi:type="dcterms:W3CDTF">2021-01-03T05:54:00Z</dcterms:created>
  <dcterms:modified xsi:type="dcterms:W3CDTF">2021-02-19T08:59:55Z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