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1月主营业务成本-二级" sheetId="1" r:id="rId1"/>
    <sheet name="1通知二级开票明细" sheetId="2" r:id="rId2"/>
    <sheet name="Sheet1" sheetId="7" r:id="rId3"/>
    <sheet name="2网点给代理区开票" sheetId="3" r:id="rId4"/>
    <sheet name="3代理区给网点开票" sheetId="4" r:id="rId5"/>
    <sheet name="1月主营业务收入" sheetId="5" r:id="rId6"/>
    <sheet name="4网点给代理区开票" sheetId="6" r:id="rId7"/>
  </sheets>
  <calcPr calcId="124519"/>
</workbook>
</file>

<file path=xl/calcChain.xml><?xml version="1.0" encoding="utf-8"?>
<calcChain xmlns="http://schemas.openxmlformats.org/spreadsheetml/2006/main">
  <c r="G21" i="2"/>
  <c r="E6" i="7"/>
  <c r="D6"/>
  <c r="C6"/>
  <c r="B6"/>
  <c r="F6" s="1"/>
  <c r="F5"/>
  <c r="F4"/>
  <c r="F3"/>
  <c r="F2"/>
  <c r="B25" i="6"/>
  <c r="H12"/>
  <c r="G14"/>
  <c r="G12"/>
  <c r="D3" i="5" l="1"/>
  <c r="D2"/>
  <c r="D4" s="1"/>
  <c r="C4"/>
  <c r="C5" i="1"/>
  <c r="I6" i="2" l="1"/>
  <c r="H6"/>
  <c r="G6"/>
  <c r="F6"/>
  <c r="E6"/>
  <c r="D6"/>
  <c r="C6"/>
  <c r="B6"/>
  <c r="K6" s="1"/>
  <c r="K5"/>
  <c r="J5"/>
  <c r="K4"/>
  <c r="J4"/>
  <c r="K3"/>
  <c r="J3"/>
  <c r="J6" l="1"/>
  <c r="D2" i="1"/>
  <c r="D5" l="1"/>
</calcChain>
</file>

<file path=xl/comments1.xml><?xml version="1.0" encoding="utf-8"?>
<comments xmlns="http://schemas.openxmlformats.org/spreadsheetml/2006/main">
  <authors>
    <author>作者</author>
  </authors>
  <commentList>
    <comment ref="F1" authorId="0">
      <text>
        <r>
          <rPr>
            <sz val="9"/>
            <rFont val="宋体"/>
            <family val="3"/>
            <charset val="134"/>
          </rPr>
          <t>因3月份电子面单折扣政策操作费用类型有误，现由原来的“电子面单费返还”调整成“电子面单折扣”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1" authorId="0">
      <text>
        <r>
          <rPr>
            <sz val="9"/>
            <rFont val="宋体"/>
            <family val="3"/>
            <charset val="134"/>
          </rPr>
          <t>因3月份电子面单折扣政策操作费用类型有误，现由原来的“电子面单费返还”调整成“电子面单折扣”</t>
        </r>
      </text>
    </comment>
  </commentList>
</comments>
</file>

<file path=xl/sharedStrings.xml><?xml version="1.0" encoding="utf-8"?>
<sst xmlns="http://schemas.openxmlformats.org/spreadsheetml/2006/main" count="306" uniqueCount="186">
  <si>
    <t>主营业务成本-二级网点</t>
  </si>
  <si>
    <t>网点名称</t>
  </si>
  <si>
    <r>
      <t>1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月份客服补贴</t>
    </r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</si>
  <si>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1月</t>
    </r>
    <r>
      <rPr>
        <sz val="11"/>
        <color theme="1"/>
        <rFont val="宋体"/>
        <family val="3"/>
        <charset val="134"/>
        <scheme val="minor"/>
      </rPr>
      <t>一期发二期三期明细</t>
    </r>
    <phoneticPr fontId="3" type="noConversion"/>
  </si>
  <si>
    <t>8月操作费</t>
    <phoneticPr fontId="3" type="noConversion"/>
  </si>
  <si>
    <t>9月操作费</t>
    <phoneticPr fontId="3" type="noConversion"/>
  </si>
  <si>
    <t>10月操作费</t>
    <phoneticPr fontId="3" type="noConversion"/>
  </si>
  <si>
    <t>12月操作费</t>
    <phoneticPr fontId="3" type="noConversion"/>
  </si>
  <si>
    <r>
      <t>12</t>
    </r>
    <r>
      <rPr>
        <sz val="11"/>
        <color theme="1"/>
        <rFont val="宋体"/>
        <family val="3"/>
        <charset val="134"/>
        <scheme val="minor"/>
      </rPr>
      <t>月面单返利</t>
    </r>
    <phoneticPr fontId="3" type="noConversion"/>
  </si>
  <si>
    <t>合计</t>
  </si>
  <si>
    <t>小计</t>
    <phoneticPr fontId="3" type="noConversion"/>
  </si>
  <si>
    <t>槐林路</t>
  </si>
  <si>
    <t>汽车城</t>
  </si>
  <si>
    <t>亚父路</t>
  </si>
  <si>
    <t>巢湖</t>
  </si>
  <si>
    <t>巢湖集散点</t>
  </si>
  <si>
    <t>合肥巢湖汽车城网点</t>
  </si>
  <si>
    <t>合肥巢湖槐林网点</t>
  </si>
  <si>
    <t>合肥巢湖亚父路网点</t>
  </si>
  <si>
    <t>合肥巢湖网点</t>
  </si>
  <si>
    <t>结算对象</t>
  </si>
  <si>
    <t>网点编码</t>
  </si>
  <si>
    <t>操作不规范反馈奖励</t>
  </si>
  <si>
    <t>操作不规范反馈奖励调整</t>
  </si>
  <si>
    <t>代理奖励</t>
  </si>
  <si>
    <t>电子面单费返还调整</t>
  </si>
  <si>
    <t>电子面单折扣</t>
  </si>
  <si>
    <t>电子面单折扣调整</t>
  </si>
  <si>
    <t>房租补贴</t>
  </si>
  <si>
    <t>付回单费</t>
  </si>
  <si>
    <t>覆盖能力提升补贴</t>
  </si>
  <si>
    <t>激励政策返款</t>
  </si>
  <si>
    <t>派费补贴</t>
  </si>
  <si>
    <t>其他补贴</t>
  </si>
  <si>
    <t>网点考核奖励</t>
  </si>
  <si>
    <t>应付到付手续费</t>
  </si>
  <si>
    <t>应付寄件到付</t>
  </si>
  <si>
    <t>应付退件费</t>
  </si>
  <si>
    <t>应付退件费调整</t>
  </si>
  <si>
    <t>应付转件费</t>
  </si>
  <si>
    <t>应付转件费调整</t>
  </si>
  <si>
    <t>中心应付派费</t>
  </si>
  <si>
    <t>中心应付派费调整</t>
  </si>
  <si>
    <t>仲裁破损/短少返款</t>
  </si>
  <si>
    <t>仲裁延误返款</t>
  </si>
  <si>
    <t>仲裁延误返款调整</t>
  </si>
  <si>
    <t>仲裁遗失返款</t>
  </si>
  <si>
    <t>仲裁遗失返款调整</t>
  </si>
  <si>
    <t>专职客服补贴</t>
  </si>
  <si>
    <t>总计</t>
  </si>
  <si>
    <t>所属公司</t>
  </si>
  <si>
    <t>0551012</t>
  </si>
  <si>
    <t>4551133</t>
  </si>
  <si>
    <t>4551139</t>
  </si>
  <si>
    <t>4551111</t>
  </si>
  <si>
    <t>4551145</t>
  </si>
  <si>
    <t>二级JMS账户系统费用</t>
    <phoneticPr fontId="1" type="noConversion"/>
  </si>
  <si>
    <t>平台运营收入</t>
  </si>
  <si>
    <t>基础派费收入</t>
  </si>
  <si>
    <t>操作不规范处罚</t>
  </si>
  <si>
    <t>操作不规范处罚调整</t>
  </si>
  <si>
    <t>超时未取件罚款</t>
  </si>
  <si>
    <t>超时未预约罚款</t>
  </si>
  <si>
    <t>代理罚款</t>
  </si>
  <si>
    <t>短信服务费</t>
  </si>
  <si>
    <t>费用问题罚款</t>
  </si>
  <si>
    <t>费用问题罚款调整</t>
  </si>
  <si>
    <t>复议失败罚款</t>
  </si>
  <si>
    <t>复议失败罚款调整</t>
  </si>
  <si>
    <t>回单管理费</t>
  </si>
  <si>
    <t>集散点出港操作费</t>
  </si>
  <si>
    <t>集散点出港操作费调整</t>
  </si>
  <si>
    <t>集散点出港大包操作费</t>
  </si>
  <si>
    <t>集散点出港支线费</t>
  </si>
  <si>
    <t>集散点出港支线费调整</t>
  </si>
  <si>
    <t>集散点代建包费</t>
  </si>
  <si>
    <t>集散点代建包费调整</t>
  </si>
  <si>
    <t>集散点进港操作费</t>
  </si>
  <si>
    <t>集散点进港操作费调整</t>
  </si>
  <si>
    <t>集散点进港支线费</t>
  </si>
  <si>
    <t>集散点进港支线费调整</t>
  </si>
  <si>
    <t>跨区交件操作费</t>
  </si>
  <si>
    <t>跨区交件操作费调整</t>
  </si>
  <si>
    <t>跨区交件大包操作费</t>
  </si>
  <si>
    <t>跨区交件大包操作费调整</t>
  </si>
  <si>
    <t>跨区交件中转费</t>
  </si>
  <si>
    <t>跨区交件中转费调整</t>
  </si>
  <si>
    <t>漏扫处罚</t>
  </si>
  <si>
    <t>破损件不规范处罚</t>
  </si>
  <si>
    <t>普通工单二次投诉罚款</t>
  </si>
  <si>
    <t>普通工单二次投诉罚款调整</t>
  </si>
  <si>
    <t>签收不完整处罚</t>
  </si>
  <si>
    <t>删除签收记录罚款</t>
  </si>
  <si>
    <t>上传不及时处罚</t>
  </si>
  <si>
    <t>收回单费</t>
  </si>
  <si>
    <t>推诿不配合处理罚款</t>
  </si>
  <si>
    <t>退转件跨区交件中转费</t>
  </si>
  <si>
    <t>退转件跨区交件中转费调整</t>
  </si>
  <si>
    <t>退转件应收操作费</t>
  </si>
  <si>
    <t>退转件应收操作费调整</t>
  </si>
  <si>
    <t>退转件应收跨区交件操作费</t>
  </si>
  <si>
    <t>退转件应收跨区交件操作费调整</t>
  </si>
  <si>
    <t>退转件应收中转费</t>
  </si>
  <si>
    <t>退转件应收中转费调整</t>
  </si>
  <si>
    <t>未及时完结工单罚款</t>
  </si>
  <si>
    <t>未准点签收处罚</t>
  </si>
  <si>
    <t>未准点签收处罚调整</t>
  </si>
  <si>
    <t>无效完结工单罚款</t>
  </si>
  <si>
    <t>无效完结工单罚款调整</t>
  </si>
  <si>
    <t>项目工单二次投诉罚款</t>
  </si>
  <si>
    <t>项目工单二次投诉罚款调整</t>
  </si>
  <si>
    <t>虚假处理工单罚款</t>
  </si>
  <si>
    <t>虚假举证罚款</t>
  </si>
  <si>
    <t>虚假举证罚款调整</t>
  </si>
  <si>
    <t>虚假签收罚款</t>
  </si>
  <si>
    <t>虚假签收罚款调整</t>
  </si>
  <si>
    <t>应收保价费</t>
  </si>
  <si>
    <t>应收操作费</t>
  </si>
  <si>
    <t>应收操作费调整</t>
  </si>
  <si>
    <t>应收超区转件费</t>
  </si>
  <si>
    <t>应收大包操作费</t>
  </si>
  <si>
    <t>应收大包操作费调整</t>
  </si>
  <si>
    <t>应收到付手续费</t>
  </si>
  <si>
    <t>应收派件到付</t>
  </si>
  <si>
    <t>应收退件费</t>
  </si>
  <si>
    <t>应收退件费调整</t>
  </si>
  <si>
    <t>应收续重派费</t>
  </si>
  <si>
    <t>应收续重派费调整</t>
  </si>
  <si>
    <t>应收中转费</t>
  </si>
  <si>
    <t>应收中转费调整</t>
  </si>
  <si>
    <t>应收转件费</t>
  </si>
  <si>
    <t>应收转件费调整</t>
  </si>
  <si>
    <t>邮管局投诉罚款</t>
  </si>
  <si>
    <t>支线未打卡处罚</t>
  </si>
  <si>
    <t>中心代建包费</t>
  </si>
  <si>
    <t>仲裁破损/短少罚款</t>
  </si>
  <si>
    <t>仲裁破损/短少罚款调整</t>
  </si>
  <si>
    <t>仲裁违规罚款</t>
  </si>
  <si>
    <t>仲裁系统使用费</t>
  </si>
  <si>
    <t>仲裁系统使用费调整</t>
  </si>
  <si>
    <t>仲裁延误罚款</t>
  </si>
  <si>
    <t>仲裁延误罚款调整</t>
  </si>
  <si>
    <t>仲裁遗失罚款</t>
  </si>
  <si>
    <t>仲裁遗失罚款调整</t>
  </si>
  <si>
    <t>1月主营业务成本-二级</t>
    <phoneticPr fontId="1" type="noConversion"/>
  </si>
  <si>
    <t>详见《1通知二级开票明细》及《2网点给代理区开票》</t>
    <phoneticPr fontId="1" type="noConversion"/>
  </si>
  <si>
    <t>此为总部扣收二级网点秋冬工装费，详见银行日记账中，合肥巢湖网点11月份扣款项“线下物料”</t>
    <phoneticPr fontId="1" type="noConversion"/>
  </si>
  <si>
    <t>主营业务收入-二级网点</t>
    <phoneticPr fontId="1" type="noConversion"/>
  </si>
  <si>
    <t>合计</t>
    <phoneticPr fontId="1" type="noConversion"/>
  </si>
  <si>
    <t>备注：1月二级开票明细中  二级JMS账户系统费用 详见此表 只看各二级部分</t>
    <phoneticPr fontId="1" type="noConversion"/>
  </si>
  <si>
    <t>备注：此部分计算的是二级给我司开票金额，以及总部给我司开票金额中属于二级部分</t>
    <phoneticPr fontId="1" type="noConversion"/>
  </si>
  <si>
    <t>1月主营业务收入-二级</t>
    <phoneticPr fontId="1" type="noConversion"/>
  </si>
  <si>
    <t>备注：此部分核算我司开具给总部中二级部分，以及我司开具给各二级部分</t>
    <phoneticPr fontId="1" type="noConversion"/>
  </si>
  <si>
    <t>合肥巢湖网点</t>
    <phoneticPr fontId="1" type="noConversion"/>
  </si>
  <si>
    <t>电子面单</t>
    <phoneticPr fontId="1" type="noConversion"/>
  </si>
  <si>
    <t>派费补贴</t>
    <phoneticPr fontId="1" type="noConversion"/>
  </si>
  <si>
    <t>属于二级网点</t>
    <phoneticPr fontId="1" type="noConversion"/>
  </si>
  <si>
    <t>属于我司收入</t>
    <phoneticPr fontId="1" type="noConversion"/>
  </si>
  <si>
    <t>小计</t>
    <phoneticPr fontId="1" type="noConversion"/>
  </si>
  <si>
    <t>11月客服补贴</t>
    <phoneticPr fontId="1" type="noConversion"/>
  </si>
  <si>
    <t>12月客服补贴</t>
    <phoneticPr fontId="1" type="noConversion"/>
  </si>
  <si>
    <t>1月主营业务收入-二级</t>
    <phoneticPr fontId="1" type="noConversion"/>
  </si>
  <si>
    <t>此行数据详见《2网点给代理区开票》</t>
    <phoneticPr fontId="1" type="noConversion"/>
  </si>
  <si>
    <t>详见《3代理区给网点开票》标绿部分</t>
    <phoneticPr fontId="1" type="noConversion"/>
  </si>
  <si>
    <t>详见《3代理区给网点开票》标绿部分</t>
    <phoneticPr fontId="1" type="noConversion"/>
  </si>
  <si>
    <t>电子面单补贴（11月6317+至12.27日18553）</t>
  </si>
  <si>
    <t>电子面单补贴调减</t>
  </si>
  <si>
    <t>提现至中行2231</t>
  </si>
  <si>
    <t>10月份发二期三期派费补贴</t>
  </si>
  <si>
    <t>10月专职客服补贴</t>
  </si>
  <si>
    <t>11月专职客服补贴</t>
  </si>
  <si>
    <t>集散派费截留返款</t>
  </si>
  <si>
    <t>11月发发二期三期派费补贴</t>
  </si>
  <si>
    <t>网络建设费返款</t>
  </si>
  <si>
    <t>主营业务成本-二级</t>
    <phoneticPr fontId="1" type="noConversion"/>
  </si>
  <si>
    <t>1月</t>
    <phoneticPr fontId="1" type="noConversion"/>
  </si>
  <si>
    <t>12月</t>
    <phoneticPr fontId="1" type="noConversion"/>
  </si>
  <si>
    <t>主营业务成本-12月</t>
    <phoneticPr fontId="1" type="noConversion"/>
  </si>
  <si>
    <t>电子面单折扣（10.26-10.31）</t>
  </si>
  <si>
    <t>线下物料</t>
  </si>
  <si>
    <t>提现</t>
  </si>
  <si>
    <t>二级JMS账户系统费用</t>
  </si>
  <si>
    <t>10月份客服补贴</t>
  </si>
  <si>
    <t>一期发二期三期明细</t>
  </si>
  <si>
    <t>10月返面单费余额</t>
  </si>
  <si>
    <t>肥东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</si>
</sst>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#,##0.00_ 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0"/>
      <name val="微软雅黑"/>
      <family val="2"/>
      <charset val="134"/>
    </font>
    <font>
      <b/>
      <sz val="14"/>
      <color theme="0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4BACC6"/>
      </left>
      <right style="thin">
        <color rgb="FF4BACC6"/>
      </right>
      <top style="thin">
        <color rgb="FF4BACC6"/>
      </top>
      <bottom style="thin">
        <color rgb="FF4BACC6"/>
      </bottom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43" fontId="0" fillId="0" borderId="0" xfId="1" applyFont="1">
      <alignment vertical="center"/>
    </xf>
    <xf numFmtId="43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3" fontId="4" fillId="0" borderId="1" xfId="1" applyFont="1" applyBorder="1" applyAlignment="1">
      <alignment horizontal="center" vertical="center"/>
    </xf>
    <xf numFmtId="43" fontId="4" fillId="0" borderId="1" xfId="1" applyFont="1" applyFill="1" applyBorder="1" applyAlignment="1">
      <alignment horizontal="center" vertical="center" wrapText="1"/>
    </xf>
    <xf numFmtId="43" fontId="0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1" xfId="1" applyFont="1" applyFill="1" applyBorder="1" applyAlignment="1">
      <alignment horizontal="center" vertical="center"/>
    </xf>
    <xf numFmtId="43" fontId="0" fillId="4" borderId="1" xfId="1" applyFont="1" applyFill="1" applyBorder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0" fontId="0" fillId="0" borderId="0" xfId="0" applyAlignment="1"/>
    <xf numFmtId="43" fontId="0" fillId="0" borderId="0" xfId="1" applyFont="1" applyFill="1" applyAlignment="1"/>
    <xf numFmtId="43" fontId="0" fillId="0" borderId="0" xfId="1" applyFont="1" applyAlignment="1"/>
    <xf numFmtId="0" fontId="5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/>
    </xf>
    <xf numFmtId="176" fontId="8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43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43" fontId="0" fillId="0" borderId="1" xfId="1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43" fontId="5" fillId="5" borderId="1" xfId="1" applyFont="1" applyFill="1" applyBorder="1" applyAlignment="1">
      <alignment horizontal="center" vertical="center" wrapText="1"/>
    </xf>
    <xf numFmtId="43" fontId="8" fillId="3" borderId="1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176" fontId="8" fillId="9" borderId="1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0" xfId="0" applyFill="1" applyAlignment="1">
      <alignment horizontal="center" vertical="center" wrapText="1"/>
    </xf>
    <xf numFmtId="43" fontId="8" fillId="6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2" fillId="3" borderId="3" xfId="0" applyFont="1" applyFill="1" applyBorder="1" applyAlignment="1"/>
    <xf numFmtId="0" fontId="13" fillId="3" borderId="3" xfId="0" applyFont="1" applyFill="1" applyBorder="1" applyAlignment="1"/>
    <xf numFmtId="43" fontId="13" fillId="3" borderId="3" xfId="1" applyFont="1" applyFill="1" applyBorder="1" applyAlignment="1"/>
    <xf numFmtId="43" fontId="0" fillId="2" borderId="0" xfId="1" applyFont="1" applyFill="1" applyAlignment="1"/>
    <xf numFmtId="0" fontId="0" fillId="2" borderId="0" xfId="0" applyFill="1" applyAlignment="1"/>
    <xf numFmtId="43" fontId="0" fillId="6" borderId="0" xfId="1" applyFont="1" applyFill="1" applyAlignment="1"/>
    <xf numFmtId="0" fontId="0" fillId="6" borderId="0" xfId="0" applyFill="1" applyAlignment="1"/>
    <xf numFmtId="43" fontId="0" fillId="6" borderId="1" xfId="1" applyFont="1" applyFill="1" applyBorder="1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4" borderId="0" xfId="1" applyFont="1" applyFill="1" applyAlignment="1"/>
  </cellXfs>
  <cellStyles count="2">
    <cellStyle name="常规" xfId="0" builtinId="0"/>
    <cellStyle name="千位分隔" xfId="1" builtinId="3"/>
  </cellStyles>
  <dxfs count="32"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8"/>
  <sheetViews>
    <sheetView workbookViewId="0">
      <selection activeCell="E18" sqref="E18"/>
    </sheetView>
  </sheetViews>
  <sheetFormatPr defaultRowHeight="13.5"/>
  <cols>
    <col min="2" max="2" width="21.625" customWidth="1"/>
    <col min="3" max="3" width="13.875" style="1" bestFit="1" customWidth="1"/>
    <col min="4" max="4" width="12.75" bestFit="1" customWidth="1"/>
    <col min="5" max="5" width="43.375" customWidth="1"/>
    <col min="6" max="6" width="22.625" customWidth="1"/>
    <col min="7" max="7" width="13.875" bestFit="1" customWidth="1"/>
  </cols>
  <sheetData>
    <row r="1" spans="2:5" ht="27" customHeight="1">
      <c r="B1" s="39" t="s">
        <v>144</v>
      </c>
      <c r="C1" s="39"/>
      <c r="D1" s="39"/>
      <c r="E1" s="39"/>
    </row>
    <row r="2" spans="2:5" ht="33.75" customHeight="1">
      <c r="B2" s="23" t="s">
        <v>0</v>
      </c>
      <c r="C2" s="26">
        <v>356520.16</v>
      </c>
      <c r="D2" s="24">
        <f t="shared" ref="D2" si="0">C2*1.06</f>
        <v>377911.36959999998</v>
      </c>
      <c r="E2" s="25" t="s">
        <v>145</v>
      </c>
    </row>
    <row r="3" spans="2:5" ht="33.75" customHeight="1">
      <c r="B3" s="23" t="s">
        <v>0</v>
      </c>
      <c r="C3" s="26">
        <v>87688.33</v>
      </c>
      <c r="D3" s="24">
        <v>92949.62</v>
      </c>
      <c r="E3" s="23" t="s">
        <v>163</v>
      </c>
    </row>
    <row r="4" spans="2:5" ht="33.75" customHeight="1">
      <c r="B4" s="23" t="s">
        <v>0</v>
      </c>
      <c r="C4" s="26">
        <v>570.80999999999995</v>
      </c>
      <c r="D4" s="24">
        <v>645</v>
      </c>
      <c r="E4" s="25" t="s">
        <v>146</v>
      </c>
    </row>
    <row r="5" spans="2:5" ht="33.75" customHeight="1">
      <c r="B5" s="23"/>
      <c r="C5" s="26">
        <f>SUM(C2:C4)</f>
        <v>444779.3</v>
      </c>
      <c r="D5" s="24">
        <f>SUM(D2:D4)</f>
        <v>471505.98959999997</v>
      </c>
      <c r="E5" s="23"/>
    </row>
    <row r="8" spans="2:5">
      <c r="B8" t="s">
        <v>150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N31"/>
  <sheetViews>
    <sheetView tabSelected="1" workbookViewId="0">
      <selection activeCell="I14" sqref="I14"/>
    </sheetView>
  </sheetViews>
  <sheetFormatPr defaultColWidth="9" defaultRowHeight="13.5"/>
  <cols>
    <col min="1" max="1" width="11.75" style="12" customWidth="1"/>
    <col min="2" max="2" width="16.75" style="12" customWidth="1"/>
    <col min="3" max="3" width="15.875" style="14" customWidth="1"/>
    <col min="4" max="4" width="15.125" style="13" customWidth="1"/>
    <col min="5" max="5" width="14.875" style="13" customWidth="1"/>
    <col min="6" max="6" width="15.5" style="13" customWidth="1"/>
    <col min="7" max="7" width="14" style="13" customWidth="1"/>
    <col min="8" max="8" width="15.375" style="13" customWidth="1"/>
    <col min="9" max="9" width="14.25" style="14" customWidth="1"/>
    <col min="10" max="10" width="15" style="14" hidden="1" customWidth="1"/>
    <col min="11" max="11" width="13.75" style="12" customWidth="1"/>
    <col min="12" max="12" width="19.125" style="12" customWidth="1"/>
    <col min="13" max="13" width="11.625" style="12" bestFit="1" customWidth="1"/>
    <col min="14" max="14" width="12.75" style="14" bestFit="1" customWidth="1"/>
    <col min="15" max="16" width="9" style="12"/>
    <col min="17" max="17" width="19.25" style="12" bestFit="1" customWidth="1"/>
    <col min="18" max="18" width="17.25" style="12" bestFit="1" customWidth="1"/>
    <col min="19" max="16384" width="9" style="12"/>
  </cols>
  <sheetData>
    <row r="2" spans="1:14" s="8" customFormat="1" ht="27" customHeight="1">
      <c r="A2" s="3" t="s">
        <v>1</v>
      </c>
      <c r="B2" s="4" t="s">
        <v>56</v>
      </c>
      <c r="C2" s="5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5" t="s">
        <v>8</v>
      </c>
      <c r="J2" s="7" t="s">
        <v>9</v>
      </c>
      <c r="K2" s="5" t="s">
        <v>10</v>
      </c>
      <c r="N2" s="52"/>
    </row>
    <row r="3" spans="1:14" s="8" customFormat="1" ht="27" customHeight="1">
      <c r="A3" s="3" t="s">
        <v>11</v>
      </c>
      <c r="B3" s="7">
        <v>28981.46</v>
      </c>
      <c r="C3" s="51">
        <v>2760</v>
      </c>
      <c r="D3" s="51">
        <v>7.5</v>
      </c>
      <c r="E3" s="9">
        <v>2123.52</v>
      </c>
      <c r="F3" s="9">
        <v>3437.3999999999996</v>
      </c>
      <c r="G3" s="9">
        <v>2326.8000000000002</v>
      </c>
      <c r="H3" s="10">
        <v>49.32</v>
      </c>
      <c r="I3" s="10">
        <v>255.85</v>
      </c>
      <c r="J3" s="7">
        <f>SUM(B3:I3)</f>
        <v>39941.85</v>
      </c>
      <c r="K3" s="7">
        <f>SUM(B3:I3)</f>
        <v>39941.85</v>
      </c>
      <c r="N3" s="52"/>
    </row>
    <row r="4" spans="1:14" s="8" customFormat="1" ht="27" customHeight="1">
      <c r="A4" s="3" t="s">
        <v>12</v>
      </c>
      <c r="B4" s="7">
        <v>100237.55</v>
      </c>
      <c r="C4" s="51">
        <v>3980</v>
      </c>
      <c r="D4" s="51">
        <v>8.4</v>
      </c>
      <c r="E4" s="9">
        <v>57.12</v>
      </c>
      <c r="F4" s="9">
        <v>62.999999999999993</v>
      </c>
      <c r="G4" s="9">
        <v>58.32</v>
      </c>
      <c r="H4" s="10">
        <v>79.679999999999993</v>
      </c>
      <c r="I4" s="10">
        <v>514.25</v>
      </c>
      <c r="J4" s="7">
        <f t="shared" ref="J4:J6" si="0">SUM(B4:I4)</f>
        <v>104998.31999999999</v>
      </c>
      <c r="K4" s="7">
        <f t="shared" ref="K4:K5" si="1">SUM(B4:I4)</f>
        <v>104998.31999999999</v>
      </c>
      <c r="N4" s="52"/>
    </row>
    <row r="5" spans="1:14" s="8" customFormat="1" ht="27" customHeight="1">
      <c r="A5" s="3" t="s">
        <v>13</v>
      </c>
      <c r="B5" s="7">
        <v>196365.29</v>
      </c>
      <c r="C5" s="51">
        <v>2940</v>
      </c>
      <c r="D5" s="51">
        <v>204.3</v>
      </c>
      <c r="E5" s="9">
        <v>5.879999999999999</v>
      </c>
      <c r="F5" s="9">
        <v>29.400000000000002</v>
      </c>
      <c r="G5" s="9">
        <v>362.03999999999996</v>
      </c>
      <c r="H5" s="9">
        <v>5006.6400000000003</v>
      </c>
      <c r="I5" s="7">
        <v>28057.65</v>
      </c>
      <c r="J5" s="7">
        <f t="shared" si="0"/>
        <v>232971.2</v>
      </c>
      <c r="K5" s="7">
        <f t="shared" si="1"/>
        <v>232971.2</v>
      </c>
      <c r="L5" s="11"/>
      <c r="N5" s="52"/>
    </row>
    <row r="6" spans="1:14" s="8" customFormat="1" ht="27" customHeight="1">
      <c r="A6" s="3" t="s">
        <v>9</v>
      </c>
      <c r="B6" s="7">
        <f t="shared" ref="B6:I6" si="2">SUM(B3:B5)</f>
        <v>325584.30000000005</v>
      </c>
      <c r="C6" s="51">
        <f t="shared" si="2"/>
        <v>9680</v>
      </c>
      <c r="D6" s="51">
        <f t="shared" si="2"/>
        <v>220.20000000000002</v>
      </c>
      <c r="E6" s="9">
        <f t="shared" si="2"/>
        <v>2186.52</v>
      </c>
      <c r="F6" s="9">
        <f t="shared" si="2"/>
        <v>3529.7999999999997</v>
      </c>
      <c r="G6" s="9">
        <f t="shared" si="2"/>
        <v>2747.1600000000003</v>
      </c>
      <c r="H6" s="9">
        <f t="shared" si="2"/>
        <v>5135.6400000000003</v>
      </c>
      <c r="I6" s="7">
        <f t="shared" si="2"/>
        <v>28827.75</v>
      </c>
      <c r="J6" s="7">
        <f t="shared" si="0"/>
        <v>377911.37000000005</v>
      </c>
      <c r="K6" s="7">
        <f>SUM(B6:I6)</f>
        <v>377911.37000000005</v>
      </c>
      <c r="N6" s="52"/>
    </row>
    <row r="7" spans="1:14" ht="36.75" customHeight="1">
      <c r="B7" s="36" t="s">
        <v>162</v>
      </c>
    </row>
    <row r="12" spans="1:14">
      <c r="L12" s="12" t="s">
        <v>174</v>
      </c>
      <c r="M12" s="12" t="s">
        <v>176</v>
      </c>
      <c r="N12" s="14">
        <v>9900.2000000000007</v>
      </c>
    </row>
    <row r="13" spans="1:14">
      <c r="L13" s="12" t="s">
        <v>174</v>
      </c>
      <c r="M13" s="12" t="s">
        <v>175</v>
      </c>
      <c r="N13" s="14">
        <v>42426.87</v>
      </c>
    </row>
    <row r="18" spans="3:14">
      <c r="C18" s="14" t="s">
        <v>165</v>
      </c>
      <c r="E18" s="13">
        <v>28777.7</v>
      </c>
    </row>
    <row r="19" spans="3:14">
      <c r="C19" s="14" t="s">
        <v>166</v>
      </c>
      <c r="E19" s="13">
        <v>-7820</v>
      </c>
    </row>
    <row r="20" spans="3:14">
      <c r="C20" s="14" t="s">
        <v>167</v>
      </c>
    </row>
    <row r="21" spans="3:14">
      <c r="C21" s="14" t="s">
        <v>168</v>
      </c>
      <c r="E21" s="13">
        <v>292.2</v>
      </c>
      <c r="F21" s="13">
        <v>190.8</v>
      </c>
      <c r="G21" s="53">
        <f>E21-F21</f>
        <v>101.39999999999998</v>
      </c>
      <c r="L21" s="12" t="s">
        <v>177</v>
      </c>
      <c r="N21" s="14">
        <v>42848.7</v>
      </c>
    </row>
    <row r="22" spans="3:14">
      <c r="C22" s="14" t="s">
        <v>169</v>
      </c>
      <c r="E22" s="13">
        <v>11800</v>
      </c>
    </row>
    <row r="23" spans="3:14" s="50" customFormat="1">
      <c r="C23" s="49" t="s">
        <v>170</v>
      </c>
      <c r="D23" s="49"/>
      <c r="E23" s="49">
        <v>9680</v>
      </c>
      <c r="F23" s="49"/>
      <c r="G23" s="49"/>
      <c r="H23" s="49"/>
      <c r="I23" s="49"/>
      <c r="J23" s="49"/>
      <c r="N23" s="49"/>
    </row>
    <row r="24" spans="3:14" s="48" customFormat="1">
      <c r="C24" s="47" t="s">
        <v>171</v>
      </c>
      <c r="D24" s="47"/>
      <c r="E24" s="47">
        <v>17952.5</v>
      </c>
      <c r="F24" s="47"/>
      <c r="G24" s="47"/>
      <c r="H24" s="47"/>
      <c r="I24" s="47"/>
      <c r="J24" s="47"/>
      <c r="N24" s="47"/>
    </row>
    <row r="25" spans="3:14" s="50" customFormat="1">
      <c r="C25" s="49" t="s">
        <v>172</v>
      </c>
      <c r="D25" s="49"/>
      <c r="E25" s="49">
        <v>220.2</v>
      </c>
      <c r="F25" s="49"/>
      <c r="G25" s="49"/>
      <c r="H25" s="49"/>
      <c r="I25" s="49"/>
      <c r="J25" s="49"/>
      <c r="N25" s="49"/>
    </row>
    <row r="26" spans="3:14" s="48" customFormat="1">
      <c r="C26" s="47" t="s">
        <v>173</v>
      </c>
      <c r="D26" s="47"/>
      <c r="E26" s="47">
        <v>15000</v>
      </c>
      <c r="F26" s="47"/>
      <c r="G26" s="47"/>
      <c r="H26" s="47"/>
      <c r="I26" s="47"/>
      <c r="J26" s="47"/>
      <c r="N26" s="47"/>
    </row>
    <row r="27" spans="3:14" s="48" customFormat="1">
      <c r="C27" s="47" t="s">
        <v>38</v>
      </c>
      <c r="D27" s="47"/>
      <c r="E27" s="47">
        <v>30.3</v>
      </c>
      <c r="F27" s="47"/>
      <c r="G27" s="47"/>
      <c r="H27" s="47"/>
      <c r="I27" s="47"/>
      <c r="J27" s="47"/>
      <c r="N27" s="47"/>
    </row>
    <row r="28" spans="3:14" s="48" customFormat="1">
      <c r="C28" s="47" t="s">
        <v>41</v>
      </c>
      <c r="D28" s="47"/>
      <c r="E28" s="47">
        <v>17.079999999999998</v>
      </c>
      <c r="F28" s="47"/>
      <c r="G28" s="47"/>
      <c r="H28" s="47"/>
      <c r="I28" s="47"/>
      <c r="J28" s="47"/>
      <c r="N28" s="47"/>
    </row>
    <row r="29" spans="3:14">
      <c r="C29" s="14" t="s">
        <v>125</v>
      </c>
    </row>
    <row r="30" spans="3:14">
      <c r="C30" s="14" t="s">
        <v>127</v>
      </c>
    </row>
    <row r="31" spans="3:14">
      <c r="C31" s="14" t="s">
        <v>128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7"/>
  <sheetViews>
    <sheetView workbookViewId="0">
      <selection activeCell="D6" sqref="D6"/>
    </sheetView>
  </sheetViews>
  <sheetFormatPr defaultRowHeight="13.5"/>
  <cols>
    <col min="2" max="2" width="13.875" bestFit="1" customWidth="1"/>
    <col min="3" max="3" width="17.5" bestFit="1" customWidth="1"/>
    <col min="4" max="4" width="19.625" customWidth="1"/>
    <col min="5" max="5" width="19.5" bestFit="1" customWidth="1"/>
    <col min="6" max="6" width="13.875" bestFit="1" customWidth="1"/>
  </cols>
  <sheetData>
    <row r="1" spans="1:6" ht="40.5">
      <c r="A1" s="38" t="s">
        <v>1</v>
      </c>
      <c r="B1" s="4" t="s">
        <v>181</v>
      </c>
      <c r="C1" s="7" t="s">
        <v>182</v>
      </c>
      <c r="D1" s="9" t="s">
        <v>183</v>
      </c>
      <c r="E1" s="7" t="s">
        <v>184</v>
      </c>
      <c r="F1" s="7" t="s">
        <v>9</v>
      </c>
    </row>
    <row r="2" spans="1:6" ht="27.75" customHeight="1">
      <c r="A2" s="38" t="s">
        <v>11</v>
      </c>
      <c r="B2" s="7">
        <v>23610.28</v>
      </c>
      <c r="C2" s="7">
        <v>2340</v>
      </c>
      <c r="D2" s="9">
        <v>77.099999999999994</v>
      </c>
      <c r="E2" s="7">
        <v>3246.4</v>
      </c>
      <c r="F2" s="7">
        <f>C2+D2+E2+B2</f>
        <v>29273.78</v>
      </c>
    </row>
    <row r="3" spans="1:6" ht="27.75" customHeight="1">
      <c r="A3" s="38" t="s">
        <v>12</v>
      </c>
      <c r="B3" s="7">
        <v>86843.56</v>
      </c>
      <c r="C3" s="7">
        <v>2980</v>
      </c>
      <c r="D3" s="9">
        <v>7.5</v>
      </c>
      <c r="E3" s="7">
        <v>90.7</v>
      </c>
      <c r="F3" s="7">
        <f>C3+D3+E3+B3</f>
        <v>89921.76</v>
      </c>
    </row>
    <row r="4" spans="1:6" ht="27.75" customHeight="1">
      <c r="A4" s="38" t="s">
        <v>13</v>
      </c>
      <c r="B4" s="7">
        <v>168599.72</v>
      </c>
      <c r="C4" s="7">
        <v>3480</v>
      </c>
      <c r="D4" s="9">
        <v>106.2</v>
      </c>
      <c r="E4" s="7"/>
      <c r="F4" s="7">
        <f>C4+D4+E4+B4</f>
        <v>172185.92</v>
      </c>
    </row>
    <row r="5" spans="1:6" ht="27.75" customHeight="1">
      <c r="A5" s="38" t="s">
        <v>185</v>
      </c>
      <c r="B5" s="38"/>
      <c r="C5" s="7">
        <v>3000</v>
      </c>
      <c r="D5" s="9"/>
      <c r="E5" s="7"/>
      <c r="F5" s="7">
        <f>C5+D5+E5+B5</f>
        <v>3000</v>
      </c>
    </row>
    <row r="6" spans="1:6" ht="27.75" customHeight="1">
      <c r="A6" s="38" t="s">
        <v>9</v>
      </c>
      <c r="B6" s="7">
        <f>SUM(B2:B5)</f>
        <v>279053.56</v>
      </c>
      <c r="C6" s="7">
        <f>SUM(C2:C5)</f>
        <v>11800</v>
      </c>
      <c r="D6" s="9">
        <f>SUM(D2:D5)</f>
        <v>190.8</v>
      </c>
      <c r="E6" s="7">
        <f>SUM(E2:E5)</f>
        <v>3337.1</v>
      </c>
      <c r="F6" s="7">
        <f>C6+D6+E6+B6</f>
        <v>294381.46000000002</v>
      </c>
    </row>
    <row r="17" spans="3:5">
      <c r="C17" s="44" t="s">
        <v>42</v>
      </c>
      <c r="D17" s="45"/>
      <c r="E17" s="46">
        <v>0.4</v>
      </c>
    </row>
    <row r="18" spans="3:5">
      <c r="C18" s="44" t="s">
        <v>41</v>
      </c>
      <c r="D18" s="45"/>
      <c r="E18" s="46">
        <v>1.3</v>
      </c>
    </row>
    <row r="19" spans="3:5">
      <c r="C19" s="44" t="s">
        <v>26</v>
      </c>
      <c r="D19" s="45"/>
      <c r="E19" s="46">
        <v>2128</v>
      </c>
    </row>
    <row r="20" spans="3:5">
      <c r="C20" s="44" t="s">
        <v>32</v>
      </c>
      <c r="D20" s="45"/>
      <c r="E20" s="46">
        <v>137.4</v>
      </c>
    </row>
    <row r="21" spans="3:5">
      <c r="C21" s="44" t="s">
        <v>178</v>
      </c>
      <c r="D21" s="45"/>
      <c r="E21" s="46">
        <v>1503</v>
      </c>
    </row>
    <row r="22" spans="3:5">
      <c r="C22" s="44" t="s">
        <v>59</v>
      </c>
      <c r="D22" s="45"/>
      <c r="E22" s="46"/>
    </row>
    <row r="23" spans="3:5">
      <c r="C23" s="44" t="s">
        <v>179</v>
      </c>
      <c r="D23" s="45"/>
      <c r="E23" s="46"/>
    </row>
    <row r="24" spans="3:5">
      <c r="C24" s="44" t="s">
        <v>117</v>
      </c>
      <c r="D24" s="45"/>
      <c r="E24" s="46"/>
    </row>
    <row r="25" spans="3:5">
      <c r="C25" s="44" t="s">
        <v>41</v>
      </c>
      <c r="D25" s="45"/>
      <c r="E25" s="46">
        <v>5.2</v>
      </c>
    </row>
    <row r="26" spans="3:5">
      <c r="C26" s="44" t="s">
        <v>41</v>
      </c>
      <c r="D26" s="45"/>
      <c r="E26" s="46">
        <v>3.9</v>
      </c>
    </row>
    <row r="27" spans="3:5">
      <c r="C27" s="44" t="s">
        <v>180</v>
      </c>
      <c r="D27" s="45"/>
      <c r="E27" s="46"/>
    </row>
  </sheetData>
  <phoneticPr fontId="1" type="noConversion"/>
  <conditionalFormatting sqref="C18">
    <cfRule type="expression" dxfId="6" priority="7" stopIfTrue="1">
      <formula>MOD(ROW(),2)=0</formula>
    </cfRule>
  </conditionalFormatting>
  <conditionalFormatting sqref="D18">
    <cfRule type="expression" dxfId="5" priority="6" stopIfTrue="1">
      <formula>MOD(ROW(),2)=0</formula>
    </cfRule>
  </conditionalFormatting>
  <conditionalFormatting sqref="C21">
    <cfRule type="expression" dxfId="4" priority="5" stopIfTrue="1">
      <formula>MOD(ROW(),2)=0</formula>
    </cfRule>
  </conditionalFormatting>
  <conditionalFormatting sqref="D21">
    <cfRule type="expression" dxfId="3" priority="4" stopIfTrue="1">
      <formula>MOD(ROW(),2)=0</formula>
    </cfRule>
  </conditionalFormatting>
  <conditionalFormatting sqref="C23">
    <cfRule type="expression" dxfId="2" priority="3" stopIfTrue="1">
      <formula>MOD(ROW(),2)=0</formula>
    </cfRule>
  </conditionalFormatting>
  <conditionalFormatting sqref="E17:E27">
    <cfRule type="expression" dxfId="1" priority="2" stopIfTrue="1">
      <formula>MOD(ROW(),2)=0</formula>
    </cfRule>
  </conditionalFormatting>
  <conditionalFormatting sqref="D22:D27 C17:D17 C19:D20 C22 C24:C27">
    <cfRule type="expression" dxfId="0" priority="1" stopIfTrue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E8"/>
  <sheetViews>
    <sheetView topLeftCell="N1" workbookViewId="0">
      <selection activeCell="S33" sqref="S33"/>
    </sheetView>
  </sheetViews>
  <sheetFormatPr defaultColWidth="12.75" defaultRowHeight="13.5"/>
  <cols>
    <col min="1" max="1" width="12.75" customWidth="1"/>
  </cols>
  <sheetData>
    <row r="1" spans="1:31" ht="63">
      <c r="A1" s="15" t="s">
        <v>20</v>
      </c>
      <c r="B1" s="15" t="s">
        <v>21</v>
      </c>
      <c r="C1" s="15" t="s">
        <v>22</v>
      </c>
      <c r="D1" s="15" t="s">
        <v>23</v>
      </c>
      <c r="E1" s="15" t="s">
        <v>24</v>
      </c>
      <c r="F1" s="15" t="s">
        <v>25</v>
      </c>
      <c r="G1" s="15" t="s">
        <v>26</v>
      </c>
      <c r="H1" s="15" t="s">
        <v>27</v>
      </c>
      <c r="I1" s="15" t="s">
        <v>28</v>
      </c>
      <c r="J1" s="15" t="s">
        <v>29</v>
      </c>
      <c r="K1" s="15" t="s">
        <v>30</v>
      </c>
      <c r="L1" s="15" t="s">
        <v>31</v>
      </c>
      <c r="M1" s="15" t="s">
        <v>32</v>
      </c>
      <c r="N1" s="15" t="s">
        <v>33</v>
      </c>
      <c r="O1" s="15" t="s">
        <v>34</v>
      </c>
      <c r="P1" s="15" t="s">
        <v>35</v>
      </c>
      <c r="Q1" s="15" t="s">
        <v>36</v>
      </c>
      <c r="R1" s="15" t="s">
        <v>37</v>
      </c>
      <c r="S1" s="15" t="s">
        <v>38</v>
      </c>
      <c r="T1" s="15" t="s">
        <v>39</v>
      </c>
      <c r="U1" s="15" t="s">
        <v>40</v>
      </c>
      <c r="V1" s="15" t="s">
        <v>41</v>
      </c>
      <c r="W1" s="15" t="s">
        <v>42</v>
      </c>
      <c r="X1" s="15" t="s">
        <v>43</v>
      </c>
      <c r="Y1" s="15" t="s">
        <v>44</v>
      </c>
      <c r="Z1" s="15" t="s">
        <v>45</v>
      </c>
      <c r="AA1" s="15" t="s">
        <v>46</v>
      </c>
      <c r="AB1" s="15" t="s">
        <v>47</v>
      </c>
      <c r="AC1" s="15" t="s">
        <v>48</v>
      </c>
      <c r="AD1" s="15" t="s">
        <v>49</v>
      </c>
      <c r="AE1" s="16" t="s">
        <v>50</v>
      </c>
    </row>
    <row r="2" spans="1:31" ht="16.5">
      <c r="A2" s="17" t="s">
        <v>15</v>
      </c>
      <c r="B2" s="17" t="s">
        <v>51</v>
      </c>
      <c r="C2" s="18">
        <v>128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>
        <v>195.84</v>
      </c>
      <c r="S2" s="18">
        <v>17</v>
      </c>
      <c r="T2" s="18">
        <v>39.93</v>
      </c>
      <c r="U2" s="18">
        <v>4</v>
      </c>
      <c r="V2" s="18"/>
      <c r="W2" s="18"/>
      <c r="X2" s="18"/>
      <c r="Y2" s="18"/>
      <c r="Z2" s="18"/>
      <c r="AA2" s="18"/>
      <c r="AB2" s="18"/>
      <c r="AC2" s="18"/>
      <c r="AD2" s="19">
        <v>384.77</v>
      </c>
      <c r="AE2" s="20" t="s">
        <v>14</v>
      </c>
    </row>
    <row r="3" spans="1:31" ht="16.5">
      <c r="A3" s="17" t="s">
        <v>17</v>
      </c>
      <c r="B3" s="17" t="s">
        <v>52</v>
      </c>
      <c r="C3" s="18">
        <v>205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>
        <v>2.4</v>
      </c>
      <c r="Q3" s="18"/>
      <c r="R3" s="18">
        <v>72</v>
      </c>
      <c r="S3" s="18">
        <v>24.5</v>
      </c>
      <c r="T3" s="18">
        <v>0.5</v>
      </c>
      <c r="U3" s="18"/>
      <c r="V3" s="18">
        <v>25248.560000000001</v>
      </c>
      <c r="W3" s="18">
        <v>3428.5</v>
      </c>
      <c r="X3" s="18"/>
      <c r="Y3" s="18"/>
      <c r="Z3" s="18"/>
      <c r="AA3" s="18"/>
      <c r="AB3" s="18"/>
      <c r="AC3" s="18"/>
      <c r="AD3" s="19">
        <v>28981.46</v>
      </c>
      <c r="AE3" s="20" t="s">
        <v>14</v>
      </c>
    </row>
    <row r="4" spans="1:31" ht="16.5">
      <c r="A4" s="17" t="s">
        <v>16</v>
      </c>
      <c r="B4" s="17" t="s">
        <v>53</v>
      </c>
      <c r="C4" s="18">
        <v>183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>
        <v>5.0999999999999996</v>
      </c>
      <c r="Q4" s="18"/>
      <c r="R4" s="18">
        <v>136.30000000000001</v>
      </c>
      <c r="S4" s="18">
        <v>17.7</v>
      </c>
      <c r="T4" s="18">
        <v>32.659999999999997</v>
      </c>
      <c r="U4" s="18"/>
      <c r="V4" s="18">
        <v>95703.41</v>
      </c>
      <c r="W4" s="18">
        <v>4159.38</v>
      </c>
      <c r="X4" s="18"/>
      <c r="Y4" s="18"/>
      <c r="Z4" s="18"/>
      <c r="AA4" s="18"/>
      <c r="AB4" s="18"/>
      <c r="AC4" s="18"/>
      <c r="AD4" s="19">
        <v>100237.55</v>
      </c>
      <c r="AE4" s="20" t="s">
        <v>14</v>
      </c>
    </row>
    <row r="5" spans="1:31" ht="16.5">
      <c r="A5" s="17" t="s">
        <v>19</v>
      </c>
      <c r="B5" s="17" t="s">
        <v>54</v>
      </c>
      <c r="C5" s="18"/>
      <c r="D5" s="18"/>
      <c r="E5" s="18"/>
      <c r="F5" s="18"/>
      <c r="G5" s="18">
        <v>28777.7</v>
      </c>
      <c r="H5" s="18">
        <v>-7820</v>
      </c>
      <c r="I5" s="18">
        <v>9680</v>
      </c>
      <c r="J5" s="18"/>
      <c r="K5" s="18"/>
      <c r="L5" s="18"/>
      <c r="M5" s="18">
        <v>18464.900000000001</v>
      </c>
      <c r="N5" s="18"/>
      <c r="O5" s="18"/>
      <c r="P5" s="18"/>
      <c r="Q5" s="18"/>
      <c r="R5" s="18"/>
      <c r="S5" s="18">
        <v>30.3</v>
      </c>
      <c r="T5" s="18"/>
      <c r="U5" s="18"/>
      <c r="V5" s="18">
        <v>17.079999999999998</v>
      </c>
      <c r="W5" s="18"/>
      <c r="X5" s="18"/>
      <c r="Y5" s="18"/>
      <c r="Z5" s="18"/>
      <c r="AA5" s="18"/>
      <c r="AB5" s="18"/>
      <c r="AC5" s="18">
        <v>11800</v>
      </c>
      <c r="AD5" s="19">
        <v>60949.98</v>
      </c>
      <c r="AE5" s="20" t="s">
        <v>14</v>
      </c>
    </row>
    <row r="6" spans="1:31" ht="16.5">
      <c r="A6" s="17" t="s">
        <v>18</v>
      </c>
      <c r="B6" s="17" t="s">
        <v>55</v>
      </c>
      <c r="C6" s="18">
        <v>10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>
        <v>37.700000000000003</v>
      </c>
      <c r="Q6" s="18"/>
      <c r="R6" s="18">
        <v>265.10000000000002</v>
      </c>
      <c r="S6" s="18">
        <v>13.4</v>
      </c>
      <c r="T6" s="18">
        <v>18.38</v>
      </c>
      <c r="U6" s="18"/>
      <c r="V6" s="18">
        <v>195085.68</v>
      </c>
      <c r="W6" s="18">
        <v>909.15</v>
      </c>
      <c r="X6" s="18"/>
      <c r="Y6" s="18"/>
      <c r="Z6" s="18"/>
      <c r="AA6" s="18">
        <v>25.88</v>
      </c>
      <c r="AB6" s="18"/>
      <c r="AC6" s="18"/>
      <c r="AD6" s="19">
        <v>196365.29</v>
      </c>
      <c r="AE6" s="20" t="s">
        <v>14</v>
      </c>
    </row>
    <row r="8" spans="1:31" s="22" customFormat="1" ht="16.5">
      <c r="A8" s="21" t="s">
        <v>149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CN6"/>
  <sheetViews>
    <sheetView topLeftCell="BX1" workbookViewId="0">
      <selection activeCell="CM13" sqref="CM13"/>
    </sheetView>
  </sheetViews>
  <sheetFormatPr defaultColWidth="13.375" defaultRowHeight="13.5"/>
  <cols>
    <col min="1" max="1" width="13.375" customWidth="1"/>
    <col min="90" max="90" width="13.375" style="1"/>
    <col min="92" max="92" width="16.75" bestFit="1" customWidth="1"/>
  </cols>
  <sheetData>
    <row r="1" spans="1:92" ht="63">
      <c r="A1" s="15" t="s">
        <v>20</v>
      </c>
      <c r="B1" s="15" t="s">
        <v>21</v>
      </c>
      <c r="C1" s="15" t="s">
        <v>57</v>
      </c>
      <c r="D1" s="15" t="s">
        <v>58</v>
      </c>
      <c r="E1" s="15" t="s">
        <v>59</v>
      </c>
      <c r="F1" s="15" t="s">
        <v>60</v>
      </c>
      <c r="G1" s="15" t="s">
        <v>61</v>
      </c>
      <c r="H1" s="15" t="s">
        <v>62</v>
      </c>
      <c r="I1" s="15" t="s">
        <v>63</v>
      </c>
      <c r="J1" s="15" t="s">
        <v>64</v>
      </c>
      <c r="K1" s="15" t="s">
        <v>65</v>
      </c>
      <c r="L1" s="15" t="s">
        <v>66</v>
      </c>
      <c r="M1" s="15" t="s">
        <v>67</v>
      </c>
      <c r="N1" s="15" t="s">
        <v>68</v>
      </c>
      <c r="O1" s="15" t="s">
        <v>69</v>
      </c>
      <c r="P1" s="15" t="s">
        <v>70</v>
      </c>
      <c r="Q1" s="15" t="s">
        <v>71</v>
      </c>
      <c r="R1" s="15" t="s">
        <v>72</v>
      </c>
      <c r="S1" s="15" t="s">
        <v>73</v>
      </c>
      <c r="T1" s="15" t="s">
        <v>74</v>
      </c>
      <c r="U1" s="15" t="s">
        <v>75</v>
      </c>
      <c r="V1" s="15" t="s">
        <v>76</v>
      </c>
      <c r="W1" s="15" t="s">
        <v>77</v>
      </c>
      <c r="X1" s="15" t="s">
        <v>78</v>
      </c>
      <c r="Y1" s="15" t="s">
        <v>79</v>
      </c>
      <c r="Z1" s="15" t="s">
        <v>80</v>
      </c>
      <c r="AA1" s="15" t="s">
        <v>81</v>
      </c>
      <c r="AB1" s="15" t="s">
        <v>82</v>
      </c>
      <c r="AC1" s="15" t="s">
        <v>83</v>
      </c>
      <c r="AD1" s="15" t="s">
        <v>84</v>
      </c>
      <c r="AE1" s="15" t="s">
        <v>85</v>
      </c>
      <c r="AF1" s="15" t="s">
        <v>86</v>
      </c>
      <c r="AG1" s="15" t="s">
        <v>87</v>
      </c>
      <c r="AH1" s="15" t="s">
        <v>88</v>
      </c>
      <c r="AI1" s="15" t="s">
        <v>89</v>
      </c>
      <c r="AJ1" s="15" t="s">
        <v>90</v>
      </c>
      <c r="AK1" s="15" t="s">
        <v>91</v>
      </c>
      <c r="AL1" s="15" t="s">
        <v>92</v>
      </c>
      <c r="AM1" s="15" t="s">
        <v>93</v>
      </c>
      <c r="AN1" s="15" t="s">
        <v>94</v>
      </c>
      <c r="AO1" s="15" t="s">
        <v>95</v>
      </c>
      <c r="AP1" s="15" t="s">
        <v>96</v>
      </c>
      <c r="AQ1" s="15" t="s">
        <v>97</v>
      </c>
      <c r="AR1" s="15" t="s">
        <v>98</v>
      </c>
      <c r="AS1" s="15" t="s">
        <v>99</v>
      </c>
      <c r="AT1" s="15" t="s">
        <v>100</v>
      </c>
      <c r="AU1" s="15" t="s">
        <v>101</v>
      </c>
      <c r="AV1" s="15" t="s">
        <v>102</v>
      </c>
      <c r="AW1" s="15" t="s">
        <v>103</v>
      </c>
      <c r="AX1" s="15" t="s">
        <v>104</v>
      </c>
      <c r="AY1" s="15" t="s">
        <v>105</v>
      </c>
      <c r="AZ1" s="15" t="s">
        <v>106</v>
      </c>
      <c r="BA1" s="15" t="s">
        <v>107</v>
      </c>
      <c r="BB1" s="15" t="s">
        <v>108</v>
      </c>
      <c r="BC1" s="15" t="s">
        <v>109</v>
      </c>
      <c r="BD1" s="15" t="s">
        <v>110</v>
      </c>
      <c r="BE1" s="15" t="s">
        <v>111</v>
      </c>
      <c r="BF1" s="15" t="s">
        <v>112</v>
      </c>
      <c r="BG1" s="15" t="s">
        <v>113</v>
      </c>
      <c r="BH1" s="15" t="s">
        <v>114</v>
      </c>
      <c r="BI1" s="15" t="s">
        <v>115</v>
      </c>
      <c r="BJ1" s="15" t="s">
        <v>116</v>
      </c>
      <c r="BK1" s="15" t="s">
        <v>117</v>
      </c>
      <c r="BL1" s="15" t="s">
        <v>118</v>
      </c>
      <c r="BM1" s="15" t="s">
        <v>119</v>
      </c>
      <c r="BN1" s="15" t="s">
        <v>120</v>
      </c>
      <c r="BO1" s="15" t="s">
        <v>121</v>
      </c>
      <c r="BP1" s="15" t="s">
        <v>122</v>
      </c>
      <c r="BQ1" s="15" t="s">
        <v>123</v>
      </c>
      <c r="BR1" s="15" t="s">
        <v>124</v>
      </c>
      <c r="BS1" s="15" t="s">
        <v>125</v>
      </c>
      <c r="BT1" s="15" t="s">
        <v>126</v>
      </c>
      <c r="BU1" s="15" t="s">
        <v>127</v>
      </c>
      <c r="BV1" s="15" t="s">
        <v>128</v>
      </c>
      <c r="BW1" s="15" t="s">
        <v>129</v>
      </c>
      <c r="BX1" s="15" t="s">
        <v>130</v>
      </c>
      <c r="BY1" s="15" t="s">
        <v>131</v>
      </c>
      <c r="BZ1" s="15" t="s">
        <v>132</v>
      </c>
      <c r="CA1" s="15" t="s">
        <v>133</v>
      </c>
      <c r="CB1" s="15" t="s">
        <v>134</v>
      </c>
      <c r="CC1" s="15" t="s">
        <v>135</v>
      </c>
      <c r="CD1" s="15" t="s">
        <v>136</v>
      </c>
      <c r="CE1" s="15" t="s">
        <v>137</v>
      </c>
      <c r="CF1" s="15" t="s">
        <v>138</v>
      </c>
      <c r="CG1" s="15" t="s">
        <v>139</v>
      </c>
      <c r="CH1" s="15" t="s">
        <v>140</v>
      </c>
      <c r="CI1" s="15" t="s">
        <v>141</v>
      </c>
      <c r="CJ1" s="15" t="s">
        <v>142</v>
      </c>
      <c r="CK1" s="15" t="s">
        <v>143</v>
      </c>
      <c r="CL1" s="28" t="s">
        <v>49</v>
      </c>
      <c r="CM1" s="16" t="s">
        <v>50</v>
      </c>
    </row>
    <row r="2" spans="1:92" ht="16.5">
      <c r="A2" s="17" t="s">
        <v>15</v>
      </c>
      <c r="B2" s="17" t="s">
        <v>51</v>
      </c>
      <c r="C2" s="17"/>
      <c r="D2" s="17"/>
      <c r="E2" s="18"/>
      <c r="F2" s="18"/>
      <c r="G2" s="18"/>
      <c r="H2" s="18"/>
      <c r="I2" s="18"/>
      <c r="J2" s="18"/>
      <c r="K2" s="18"/>
      <c r="L2" s="18"/>
      <c r="M2" s="18">
        <v>-10</v>
      </c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>
        <v>-159</v>
      </c>
      <c r="AH2" s="18"/>
      <c r="AI2" s="18">
        <v>-100</v>
      </c>
      <c r="AJ2" s="18"/>
      <c r="AK2" s="18"/>
      <c r="AL2" s="18"/>
      <c r="AM2" s="18">
        <v>-31.2</v>
      </c>
      <c r="AN2" s="18"/>
      <c r="AO2" s="18"/>
      <c r="AP2" s="18"/>
      <c r="AQ2" s="18"/>
      <c r="AR2" s="18">
        <v>-102.24</v>
      </c>
      <c r="AS2" s="18">
        <v>-0.12</v>
      </c>
      <c r="AT2" s="18"/>
      <c r="AU2" s="18"/>
      <c r="AV2" s="18">
        <v>-15.48</v>
      </c>
      <c r="AW2" s="18"/>
      <c r="AX2" s="18"/>
      <c r="AY2" s="18"/>
      <c r="AZ2" s="18"/>
      <c r="BA2" s="18">
        <v>-40</v>
      </c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>
        <v>-20</v>
      </c>
      <c r="CB2" s="18"/>
      <c r="CC2" s="18"/>
      <c r="CD2" s="18"/>
      <c r="CE2" s="18"/>
      <c r="CF2" s="18"/>
      <c r="CG2" s="18"/>
      <c r="CH2" s="18">
        <v>-590</v>
      </c>
      <c r="CI2" s="18"/>
      <c r="CJ2" s="18">
        <v>-112</v>
      </c>
      <c r="CK2" s="18"/>
      <c r="CL2" s="29">
        <v>-1180.04</v>
      </c>
      <c r="CM2" s="20" t="s">
        <v>14</v>
      </c>
      <c r="CN2" s="17" t="s">
        <v>15</v>
      </c>
    </row>
    <row r="3" spans="1:92" ht="16.5">
      <c r="A3" s="17" t="s">
        <v>17</v>
      </c>
      <c r="B3" s="17" t="s">
        <v>52</v>
      </c>
      <c r="C3" s="17">
        <v>-290</v>
      </c>
      <c r="D3" s="17">
        <v>-310</v>
      </c>
      <c r="E3" s="18">
        <v>-10.88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>
        <v>-2</v>
      </c>
      <c r="AN3" s="18"/>
      <c r="AO3" s="18"/>
      <c r="AP3" s="18"/>
      <c r="AQ3" s="18"/>
      <c r="AR3" s="18">
        <v>-29.88</v>
      </c>
      <c r="AS3" s="18"/>
      <c r="AT3" s="18"/>
      <c r="AU3" s="18"/>
      <c r="AV3" s="18">
        <v>-4.5</v>
      </c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>
        <v>-64.08</v>
      </c>
      <c r="BL3" s="18"/>
      <c r="BM3" s="18">
        <v>-5</v>
      </c>
      <c r="BN3" s="18"/>
      <c r="BO3" s="18"/>
      <c r="BP3" s="18"/>
      <c r="BQ3" s="18">
        <v>-24</v>
      </c>
      <c r="BR3" s="18">
        <v>-1.1000000000000001</v>
      </c>
      <c r="BS3" s="18">
        <v>-6.6</v>
      </c>
      <c r="BT3" s="18">
        <v>-180.8</v>
      </c>
      <c r="BU3" s="18">
        <v>-18.850000000000001</v>
      </c>
      <c r="BV3" s="18">
        <v>-277.83999999999997</v>
      </c>
      <c r="BW3" s="18">
        <v>-0.84</v>
      </c>
      <c r="BX3" s="18"/>
      <c r="BY3" s="18"/>
      <c r="BZ3" s="18"/>
      <c r="CA3" s="18"/>
      <c r="CB3" s="18">
        <v>-10.4</v>
      </c>
      <c r="CC3" s="18"/>
      <c r="CD3" s="18"/>
      <c r="CE3" s="18"/>
      <c r="CF3" s="18"/>
      <c r="CG3" s="18"/>
      <c r="CH3" s="18">
        <v>-340</v>
      </c>
      <c r="CI3" s="18"/>
      <c r="CJ3" s="18"/>
      <c r="CK3" s="18"/>
      <c r="CL3" s="37">
        <v>-1576.77</v>
      </c>
      <c r="CM3" s="20" t="s">
        <v>14</v>
      </c>
      <c r="CN3" s="17" t="s">
        <v>17</v>
      </c>
    </row>
    <row r="4" spans="1:92" ht="16.5">
      <c r="A4" s="17" t="s">
        <v>16</v>
      </c>
      <c r="B4" s="17" t="s">
        <v>53</v>
      </c>
      <c r="C4" s="17">
        <v>-413</v>
      </c>
      <c r="D4" s="17">
        <v>-417</v>
      </c>
      <c r="E4" s="18">
        <v>-1.56</v>
      </c>
      <c r="F4" s="18"/>
      <c r="G4" s="18"/>
      <c r="H4" s="18"/>
      <c r="I4" s="18"/>
      <c r="J4" s="18"/>
      <c r="K4" s="18"/>
      <c r="L4" s="18"/>
      <c r="M4" s="18">
        <v>-20</v>
      </c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>
        <v>-171.5</v>
      </c>
      <c r="AN4" s="18"/>
      <c r="AO4" s="18"/>
      <c r="AP4" s="18"/>
      <c r="AQ4" s="18"/>
      <c r="AR4" s="18">
        <v>-60</v>
      </c>
      <c r="AS4" s="18"/>
      <c r="AT4" s="18"/>
      <c r="AU4" s="18"/>
      <c r="AV4" s="18">
        <v>-10.31</v>
      </c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>
        <v>-500</v>
      </c>
      <c r="BI4" s="18"/>
      <c r="BJ4" s="18"/>
      <c r="BK4" s="18">
        <v>-91.08</v>
      </c>
      <c r="BL4" s="18">
        <v>-3.84</v>
      </c>
      <c r="BM4" s="18"/>
      <c r="BN4" s="18"/>
      <c r="BO4" s="18"/>
      <c r="BP4" s="18"/>
      <c r="BQ4" s="18">
        <v>-51</v>
      </c>
      <c r="BR4" s="18"/>
      <c r="BS4" s="18"/>
      <c r="BT4" s="18">
        <v>-258.05</v>
      </c>
      <c r="BU4" s="18">
        <v>-0.89</v>
      </c>
      <c r="BV4" s="18">
        <v>-367.76</v>
      </c>
      <c r="BW4" s="18">
        <v>-12.48</v>
      </c>
      <c r="BX4" s="18"/>
      <c r="BY4" s="18"/>
      <c r="BZ4" s="18"/>
      <c r="CA4" s="18"/>
      <c r="CB4" s="18">
        <v>-27</v>
      </c>
      <c r="CC4" s="18"/>
      <c r="CD4" s="18"/>
      <c r="CE4" s="18"/>
      <c r="CF4" s="18"/>
      <c r="CG4" s="18"/>
      <c r="CH4" s="18">
        <v>-255</v>
      </c>
      <c r="CI4" s="18"/>
      <c r="CJ4" s="18">
        <v>-103.99</v>
      </c>
      <c r="CK4" s="18"/>
      <c r="CL4" s="37">
        <v>-2764.46</v>
      </c>
      <c r="CM4" s="20" t="s">
        <v>14</v>
      </c>
      <c r="CN4" s="17" t="s">
        <v>16</v>
      </c>
    </row>
    <row r="5" spans="1:92" ht="16.5">
      <c r="A5" s="17" t="s">
        <v>19</v>
      </c>
      <c r="B5" s="17" t="s">
        <v>54</v>
      </c>
      <c r="C5" s="17"/>
      <c r="D5" s="17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>
        <v>-5.0999999999999996</v>
      </c>
      <c r="BT5" s="18"/>
      <c r="BU5" s="18">
        <v>-2.2999999999999998</v>
      </c>
      <c r="BV5" s="18">
        <v>-0.4</v>
      </c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29">
        <v>-7.8</v>
      </c>
      <c r="CM5" s="20" t="s">
        <v>14</v>
      </c>
      <c r="CN5" s="17" t="s">
        <v>19</v>
      </c>
    </row>
    <row r="6" spans="1:92" ht="16.5">
      <c r="A6" s="17" t="s">
        <v>18</v>
      </c>
      <c r="B6" s="17" t="s">
        <v>55</v>
      </c>
      <c r="C6" s="17">
        <v>-23399</v>
      </c>
      <c r="D6" s="17">
        <v>-20150</v>
      </c>
      <c r="E6" s="18">
        <v>-245.1</v>
      </c>
      <c r="F6" s="18">
        <v>50</v>
      </c>
      <c r="G6" s="18"/>
      <c r="H6" s="18"/>
      <c r="I6" s="18"/>
      <c r="J6" s="18"/>
      <c r="K6" s="18"/>
      <c r="L6" s="18"/>
      <c r="M6" s="18">
        <v>-10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>
        <v>-377</v>
      </c>
      <c r="AN6" s="18"/>
      <c r="AO6" s="18"/>
      <c r="AP6" s="18"/>
      <c r="AQ6" s="18"/>
      <c r="AR6" s="18">
        <v>-91.56</v>
      </c>
      <c r="AS6" s="18">
        <v>0.48</v>
      </c>
      <c r="AT6" s="18"/>
      <c r="AU6" s="18"/>
      <c r="AV6" s="18">
        <v>-22.68</v>
      </c>
      <c r="AW6" s="18"/>
      <c r="AX6" s="18"/>
      <c r="AY6" s="18"/>
      <c r="AZ6" s="18"/>
      <c r="BA6" s="18"/>
      <c r="BB6" s="18"/>
      <c r="BC6" s="18">
        <v>-400</v>
      </c>
      <c r="BD6" s="18"/>
      <c r="BE6" s="18"/>
      <c r="BF6" s="18"/>
      <c r="BG6" s="18"/>
      <c r="BH6" s="18"/>
      <c r="BI6" s="18"/>
      <c r="BJ6" s="18"/>
      <c r="BK6" s="18">
        <v>-5408.04</v>
      </c>
      <c r="BL6" s="18">
        <v>-37.68</v>
      </c>
      <c r="BM6" s="18"/>
      <c r="BN6" s="18"/>
      <c r="BO6" s="18"/>
      <c r="BP6" s="18"/>
      <c r="BQ6" s="18">
        <v>-377</v>
      </c>
      <c r="BR6" s="18">
        <v>-117.11</v>
      </c>
      <c r="BS6" s="18"/>
      <c r="BT6" s="18">
        <v>-14380.13</v>
      </c>
      <c r="BU6" s="18">
        <v>-195.95</v>
      </c>
      <c r="BV6" s="18">
        <v>-21718.39</v>
      </c>
      <c r="BW6" s="18">
        <v>-133.04</v>
      </c>
      <c r="BX6" s="18">
        <v>-21.94</v>
      </c>
      <c r="BY6" s="18"/>
      <c r="BZ6" s="18"/>
      <c r="CA6" s="18"/>
      <c r="CB6" s="18">
        <v>-743.3</v>
      </c>
      <c r="CC6" s="18">
        <v>-810.95</v>
      </c>
      <c r="CD6" s="18"/>
      <c r="CE6" s="18"/>
      <c r="CF6" s="18">
        <v>-20</v>
      </c>
      <c r="CG6" s="18"/>
      <c r="CH6" s="18"/>
      <c r="CI6" s="18"/>
      <c r="CJ6" s="18"/>
      <c r="CK6" s="18"/>
      <c r="CL6" s="37">
        <v>-88608.39</v>
      </c>
      <c r="CM6" s="20" t="s">
        <v>14</v>
      </c>
      <c r="CN6" s="17" t="s">
        <v>18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E14"/>
  <sheetViews>
    <sheetView workbookViewId="0">
      <selection activeCell="K18" sqref="K18"/>
    </sheetView>
  </sheetViews>
  <sheetFormatPr defaultRowHeight="13.5"/>
  <cols>
    <col min="2" max="2" width="21.625" customWidth="1"/>
    <col min="3" max="3" width="13.875" style="1" bestFit="1" customWidth="1"/>
    <col min="4" max="4" width="14" style="1" bestFit="1" customWidth="1"/>
    <col min="5" max="5" width="43.375" customWidth="1"/>
    <col min="6" max="6" width="22.625" customWidth="1"/>
  </cols>
  <sheetData>
    <row r="1" spans="2:5" ht="27" customHeight="1">
      <c r="B1" s="39" t="s">
        <v>151</v>
      </c>
      <c r="C1" s="39"/>
      <c r="D1" s="39"/>
      <c r="E1" s="39"/>
    </row>
    <row r="2" spans="2:5" ht="33.75" customHeight="1">
      <c r="B2" s="23" t="s">
        <v>147</v>
      </c>
      <c r="C2" s="26">
        <v>347673.95</v>
      </c>
      <c r="D2" s="26">
        <f>C2*1.06</f>
        <v>368534.38700000005</v>
      </c>
      <c r="E2" s="25"/>
    </row>
    <row r="3" spans="2:5" ht="33.75" customHeight="1">
      <c r="B3" s="23" t="s">
        <v>147</v>
      </c>
      <c r="C3" s="26">
        <v>87688.320000000007</v>
      </c>
      <c r="D3" s="26">
        <f>C3*1.06</f>
        <v>92949.619200000016</v>
      </c>
      <c r="E3" s="23" t="s">
        <v>164</v>
      </c>
    </row>
    <row r="4" spans="2:5" ht="33.75" customHeight="1">
      <c r="B4" s="27" t="s">
        <v>148</v>
      </c>
      <c r="C4" s="26">
        <f>SUM(C2:C3)</f>
        <v>435362.27</v>
      </c>
      <c r="D4" s="26">
        <f>SUM(D2:D3)</f>
        <v>461484.00620000006</v>
      </c>
      <c r="E4" s="23"/>
    </row>
    <row r="7" spans="2:5">
      <c r="B7" t="s">
        <v>152</v>
      </c>
    </row>
    <row r="14" spans="2:5">
      <c r="E14" s="2"/>
    </row>
  </sheetData>
  <mergeCells count="1">
    <mergeCell ref="B1:E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34"/>
  <sheetViews>
    <sheetView workbookViewId="0">
      <selection activeCell="AF21" sqref="AF21"/>
    </sheetView>
  </sheetViews>
  <sheetFormatPr defaultColWidth="12.75" defaultRowHeight="13.5"/>
  <cols>
    <col min="1" max="1" width="17.125" customWidth="1"/>
    <col min="4" max="9" width="12.75" customWidth="1"/>
    <col min="10" max="28" width="12.75" hidden="1" customWidth="1"/>
    <col min="29" max="29" width="12.75" customWidth="1"/>
  </cols>
  <sheetData>
    <row r="1" spans="1:31" ht="63">
      <c r="A1" s="15" t="s">
        <v>20</v>
      </c>
      <c r="B1" s="15" t="s">
        <v>21</v>
      </c>
      <c r="C1" s="15" t="s">
        <v>22</v>
      </c>
      <c r="D1" s="15" t="s">
        <v>23</v>
      </c>
      <c r="E1" s="15" t="s">
        <v>24</v>
      </c>
      <c r="F1" s="15" t="s">
        <v>25</v>
      </c>
      <c r="G1" s="15" t="s">
        <v>26</v>
      </c>
      <c r="H1" s="15" t="s">
        <v>27</v>
      </c>
      <c r="I1" s="15" t="s">
        <v>28</v>
      </c>
      <c r="J1" s="15" t="s">
        <v>29</v>
      </c>
      <c r="K1" s="15" t="s">
        <v>30</v>
      </c>
      <c r="L1" s="15" t="s">
        <v>31</v>
      </c>
      <c r="M1" s="15" t="s">
        <v>32</v>
      </c>
      <c r="N1" s="15" t="s">
        <v>33</v>
      </c>
      <c r="O1" s="15" t="s">
        <v>34</v>
      </c>
      <c r="P1" s="15" t="s">
        <v>35</v>
      </c>
      <c r="Q1" s="15" t="s">
        <v>36</v>
      </c>
      <c r="R1" s="15" t="s">
        <v>37</v>
      </c>
      <c r="S1" s="15" t="s">
        <v>38</v>
      </c>
      <c r="T1" s="15" t="s">
        <v>39</v>
      </c>
      <c r="U1" s="15" t="s">
        <v>40</v>
      </c>
      <c r="V1" s="15" t="s">
        <v>41</v>
      </c>
      <c r="W1" s="15" t="s">
        <v>42</v>
      </c>
      <c r="X1" s="15" t="s">
        <v>43</v>
      </c>
      <c r="Y1" s="15" t="s">
        <v>44</v>
      </c>
      <c r="Z1" s="15" t="s">
        <v>45</v>
      </c>
      <c r="AA1" s="15" t="s">
        <v>46</v>
      </c>
      <c r="AB1" s="15" t="s">
        <v>47</v>
      </c>
      <c r="AC1" s="15" t="s">
        <v>48</v>
      </c>
      <c r="AD1" s="15" t="s">
        <v>49</v>
      </c>
      <c r="AE1" s="16" t="s">
        <v>50</v>
      </c>
    </row>
    <row r="2" spans="1:31" ht="16.5">
      <c r="A2" s="17" t="s">
        <v>15</v>
      </c>
      <c r="B2" s="17" t="s">
        <v>51</v>
      </c>
      <c r="C2" s="18">
        <v>128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>
        <v>195.84</v>
      </c>
      <c r="S2" s="18">
        <v>17</v>
      </c>
      <c r="T2" s="18">
        <v>39.93</v>
      </c>
      <c r="U2" s="18">
        <v>4</v>
      </c>
      <c r="V2" s="18"/>
      <c r="W2" s="18"/>
      <c r="X2" s="18"/>
      <c r="Y2" s="18"/>
      <c r="Z2" s="18"/>
      <c r="AA2" s="18"/>
      <c r="AB2" s="18"/>
      <c r="AC2" s="18"/>
      <c r="AD2" s="19">
        <v>384.77</v>
      </c>
      <c r="AE2" s="20" t="s">
        <v>14</v>
      </c>
    </row>
    <row r="3" spans="1:31" ht="16.5">
      <c r="A3" s="17" t="s">
        <v>17</v>
      </c>
      <c r="B3" s="17" t="s">
        <v>52</v>
      </c>
      <c r="C3" s="18">
        <v>205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>
        <v>2.4</v>
      </c>
      <c r="Q3" s="18"/>
      <c r="R3" s="18">
        <v>72</v>
      </c>
      <c r="S3" s="18">
        <v>24.5</v>
      </c>
      <c r="T3" s="18">
        <v>0.5</v>
      </c>
      <c r="U3" s="18"/>
      <c r="V3" s="18">
        <v>25248.560000000001</v>
      </c>
      <c r="W3" s="18">
        <v>3428.5</v>
      </c>
      <c r="X3" s="18"/>
      <c r="Y3" s="18"/>
      <c r="Z3" s="18"/>
      <c r="AA3" s="18"/>
      <c r="AB3" s="18"/>
      <c r="AC3" s="18"/>
      <c r="AD3" s="19">
        <v>28981.46</v>
      </c>
      <c r="AE3" s="20" t="s">
        <v>14</v>
      </c>
    </row>
    <row r="4" spans="1:31" ht="16.5">
      <c r="A4" s="17" t="s">
        <v>16</v>
      </c>
      <c r="B4" s="17" t="s">
        <v>53</v>
      </c>
      <c r="C4" s="18">
        <v>183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>
        <v>5.0999999999999996</v>
      </c>
      <c r="Q4" s="18"/>
      <c r="R4" s="18">
        <v>136.30000000000001</v>
      </c>
      <c r="S4" s="18">
        <v>17.7</v>
      </c>
      <c r="T4" s="18">
        <v>32.659999999999997</v>
      </c>
      <c r="U4" s="18"/>
      <c r="V4" s="18">
        <v>95703.41</v>
      </c>
      <c r="W4" s="18">
        <v>4159.38</v>
      </c>
      <c r="X4" s="18"/>
      <c r="Y4" s="18"/>
      <c r="Z4" s="18"/>
      <c r="AA4" s="18"/>
      <c r="AB4" s="18"/>
      <c r="AC4" s="18"/>
      <c r="AD4" s="19">
        <v>100237.55</v>
      </c>
      <c r="AE4" s="20" t="s">
        <v>14</v>
      </c>
    </row>
    <row r="5" spans="1:31" ht="16.5">
      <c r="A5" s="17" t="s">
        <v>19</v>
      </c>
      <c r="B5" s="17" t="s">
        <v>54</v>
      </c>
      <c r="C5" s="18"/>
      <c r="D5" s="18"/>
      <c r="E5" s="18"/>
      <c r="F5" s="18"/>
      <c r="G5" s="18">
        <v>28777.7</v>
      </c>
      <c r="H5" s="18">
        <v>-7820</v>
      </c>
      <c r="I5" s="18">
        <v>9680</v>
      </c>
      <c r="J5" s="18"/>
      <c r="K5" s="18"/>
      <c r="L5" s="18"/>
      <c r="M5" s="18">
        <v>18464.900000000001</v>
      </c>
      <c r="N5" s="18"/>
      <c r="O5" s="18"/>
      <c r="P5" s="18"/>
      <c r="Q5" s="18"/>
      <c r="R5" s="18"/>
      <c r="S5" s="18">
        <v>30.3</v>
      </c>
      <c r="T5" s="18"/>
      <c r="U5" s="18"/>
      <c r="V5" s="18">
        <v>17.079999999999998</v>
      </c>
      <c r="W5" s="18"/>
      <c r="X5" s="18"/>
      <c r="Y5" s="18"/>
      <c r="Z5" s="18"/>
      <c r="AA5" s="18"/>
      <c r="AB5" s="18"/>
      <c r="AC5" s="18">
        <v>11800</v>
      </c>
      <c r="AD5" s="19">
        <v>60949.98</v>
      </c>
      <c r="AE5" s="20" t="s">
        <v>14</v>
      </c>
    </row>
    <row r="6" spans="1:31" ht="16.5">
      <c r="A6" s="17" t="s">
        <v>18</v>
      </c>
      <c r="B6" s="17" t="s">
        <v>55</v>
      </c>
      <c r="C6" s="18">
        <v>10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>
        <v>37.700000000000003</v>
      </c>
      <c r="Q6" s="18"/>
      <c r="R6" s="18">
        <v>265.10000000000002</v>
      </c>
      <c r="S6" s="18">
        <v>13.4</v>
      </c>
      <c r="T6" s="18">
        <v>18.38</v>
      </c>
      <c r="U6" s="18"/>
      <c r="V6" s="18">
        <v>195085.68</v>
      </c>
      <c r="W6" s="18">
        <v>909.15</v>
      </c>
      <c r="X6" s="18"/>
      <c r="Y6" s="18"/>
      <c r="Z6" s="18"/>
      <c r="AA6" s="18">
        <v>25.88</v>
      </c>
      <c r="AB6" s="18"/>
      <c r="AC6" s="18"/>
      <c r="AD6" s="19">
        <v>196365.29</v>
      </c>
      <c r="AE6" s="20" t="s">
        <v>14</v>
      </c>
    </row>
    <row r="11" spans="1:31">
      <c r="A11" s="40" t="s">
        <v>153</v>
      </c>
      <c r="B11" s="41" t="s">
        <v>156</v>
      </c>
      <c r="C11" s="31" t="s">
        <v>154</v>
      </c>
      <c r="D11" s="31" t="s">
        <v>159</v>
      </c>
      <c r="E11" s="31" t="s">
        <v>155</v>
      </c>
      <c r="F11" s="31" t="s">
        <v>160</v>
      </c>
      <c r="G11" s="31" t="s">
        <v>158</v>
      </c>
      <c r="H11" s="30" t="s">
        <v>148</v>
      </c>
    </row>
    <row r="12" spans="1:31">
      <c r="A12" s="40"/>
      <c r="B12" s="41"/>
      <c r="C12" s="31">
        <v>20957.7</v>
      </c>
      <c r="D12" s="31">
        <v>9680</v>
      </c>
      <c r="E12" s="31">
        <v>18464.900000000001</v>
      </c>
      <c r="F12" s="31">
        <v>11800</v>
      </c>
      <c r="G12" s="31">
        <f>C12+D12+E12+F12</f>
        <v>60902.600000000006</v>
      </c>
      <c r="H12" s="40">
        <f>G12+G14</f>
        <v>60949.98</v>
      </c>
    </row>
    <row r="13" spans="1:31">
      <c r="A13" s="40"/>
      <c r="B13" s="42" t="s">
        <v>157</v>
      </c>
      <c r="C13" s="32" t="s">
        <v>38</v>
      </c>
      <c r="D13" s="32" t="s">
        <v>41</v>
      </c>
      <c r="E13" s="32"/>
      <c r="F13" s="32"/>
      <c r="G13" s="32"/>
      <c r="H13" s="40"/>
    </row>
    <row r="14" spans="1:31">
      <c r="A14" s="40"/>
      <c r="B14" s="42"/>
      <c r="C14" s="32">
        <v>30.3</v>
      </c>
      <c r="D14" s="32">
        <v>17.079999999999998</v>
      </c>
      <c r="E14" s="32"/>
      <c r="F14" s="32"/>
      <c r="G14" s="32">
        <f>C14+D14</f>
        <v>47.379999999999995</v>
      </c>
      <c r="H14" s="40"/>
    </row>
    <row r="17" spans="1:10">
      <c r="J17" s="35"/>
    </row>
    <row r="20" spans="1:10" ht="24" customHeight="1">
      <c r="A20" s="43" t="s">
        <v>161</v>
      </c>
      <c r="B20" s="43"/>
      <c r="E20" s="44" t="s">
        <v>165</v>
      </c>
      <c r="F20" s="45"/>
      <c r="G20" s="46">
        <v>28777.7</v>
      </c>
    </row>
    <row r="21" spans="1:10" ht="24" customHeight="1">
      <c r="A21" s="33" t="s">
        <v>17</v>
      </c>
      <c r="B21" s="34">
        <v>28981.46</v>
      </c>
      <c r="E21" s="44" t="s">
        <v>166</v>
      </c>
      <c r="F21" s="45"/>
      <c r="G21" s="46">
        <v>-7820</v>
      </c>
    </row>
    <row r="22" spans="1:10" ht="24" customHeight="1">
      <c r="A22" s="33" t="s">
        <v>16</v>
      </c>
      <c r="B22" s="34">
        <v>100237.55</v>
      </c>
      <c r="E22" s="45" t="s">
        <v>167</v>
      </c>
      <c r="F22" s="45"/>
      <c r="G22" s="46"/>
    </row>
    <row r="23" spans="1:10" ht="24" customHeight="1">
      <c r="A23" s="33" t="s">
        <v>18</v>
      </c>
      <c r="B23" s="34">
        <v>196365.29</v>
      </c>
      <c r="E23" s="45" t="s">
        <v>168</v>
      </c>
      <c r="F23" s="45"/>
      <c r="G23" s="46">
        <v>292.2</v>
      </c>
    </row>
    <row r="24" spans="1:10" ht="24" customHeight="1">
      <c r="A24" s="33" t="s">
        <v>19</v>
      </c>
      <c r="B24" s="34">
        <v>60902.600000000006</v>
      </c>
      <c r="E24" s="45" t="s">
        <v>169</v>
      </c>
      <c r="F24" s="45"/>
      <c r="G24" s="46">
        <v>11800</v>
      </c>
    </row>
    <row r="25" spans="1:10" ht="24" customHeight="1">
      <c r="A25" s="33" t="s">
        <v>148</v>
      </c>
      <c r="B25" s="34">
        <f>SUM(B21:B24)</f>
        <v>386486.9</v>
      </c>
      <c r="E25" s="45" t="s">
        <v>170</v>
      </c>
      <c r="F25" s="45"/>
      <c r="G25" s="46">
        <v>9680</v>
      </c>
    </row>
    <row r="26" spans="1:10">
      <c r="E26" s="45" t="s">
        <v>171</v>
      </c>
      <c r="F26" s="45"/>
      <c r="G26" s="46">
        <v>17952.5</v>
      </c>
    </row>
    <row r="27" spans="1:10">
      <c r="E27" s="45" t="s">
        <v>172</v>
      </c>
      <c r="F27" s="45"/>
      <c r="G27" s="46">
        <v>220.2</v>
      </c>
    </row>
    <row r="28" spans="1:10">
      <c r="E28" s="45" t="s">
        <v>173</v>
      </c>
      <c r="F28" s="45"/>
      <c r="G28" s="46">
        <v>15000</v>
      </c>
    </row>
    <row r="29" spans="1:10">
      <c r="E29" s="45" t="s">
        <v>38</v>
      </c>
      <c r="F29" s="45"/>
      <c r="G29" s="46">
        <v>30.3</v>
      </c>
    </row>
    <row r="30" spans="1:10">
      <c r="E30" s="45" t="s">
        <v>41</v>
      </c>
      <c r="F30" s="45"/>
      <c r="G30" s="46">
        <v>17.079999999999998</v>
      </c>
    </row>
    <row r="31" spans="1:10">
      <c r="E31" s="45" t="s">
        <v>125</v>
      </c>
      <c r="F31" s="45"/>
      <c r="G31" s="46"/>
    </row>
    <row r="32" spans="1:10">
      <c r="E32" s="45" t="s">
        <v>127</v>
      </c>
      <c r="F32" s="45"/>
      <c r="G32" s="46"/>
    </row>
    <row r="33" spans="5:7">
      <c r="E33" s="45" t="s">
        <v>128</v>
      </c>
      <c r="F33" s="45"/>
      <c r="G33" s="46"/>
    </row>
    <row r="34" spans="5:7">
      <c r="E34" s="45"/>
      <c r="F34" s="45"/>
      <c r="G34" s="46"/>
    </row>
  </sheetData>
  <mergeCells count="5">
    <mergeCell ref="A11:A14"/>
    <mergeCell ref="B11:B12"/>
    <mergeCell ref="B13:B14"/>
    <mergeCell ref="H12:H14"/>
    <mergeCell ref="A20:B20"/>
  </mergeCells>
  <phoneticPr fontId="1" type="noConversion"/>
  <conditionalFormatting sqref="G20:G21">
    <cfRule type="expression" dxfId="31" priority="2" stopIfTrue="1">
      <formula>MOD(ROW(),2)=0</formula>
    </cfRule>
  </conditionalFormatting>
  <conditionalFormatting sqref="F22:G34 F20:F21 E20:E34">
    <cfRule type="expression" dxfId="29" priority="1" stopIfTrue="1">
      <formula>MOD(ROW(),2)=0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1月主营业务成本-二级</vt:lpstr>
      <vt:lpstr>1通知二级开票明细</vt:lpstr>
      <vt:lpstr>Sheet1</vt:lpstr>
      <vt:lpstr>2网点给代理区开票</vt:lpstr>
      <vt:lpstr>3代理区给网点开票</vt:lpstr>
      <vt:lpstr>1月主营业务收入</vt:lpstr>
      <vt:lpstr>4网点给代理区开票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2021-02-05T14:54:30Z</dcterms:modified>
</cp:coreProperties>
</file>