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E4503A80-6F8F-4B20-A126-8EF614D1C77A}" xr6:coauthVersionLast="46" xr6:coauthVersionMax="46" xr10:uidLastSave="{00000000-0000-0000-0000-000000000000}"/>
  <bookViews>
    <workbookView xWindow="-108" yWindow="-108" windowWidth="23256" windowHeight="12576" firstSheet="3" activeTab="13" xr2:uid="{00000000-000D-0000-FFFF-FFFF00000000}"/>
  </bookViews>
  <sheets>
    <sheet name="11-003" sheetId="1" r:id="rId1"/>
    <sheet name="11-010" sheetId="2" r:id="rId2"/>
    <sheet name="11-010附表" sheetId="3" r:id="rId3"/>
    <sheet name="11-011" sheetId="4" r:id="rId4"/>
    <sheet name="11-012" sheetId="5" r:id="rId5"/>
    <sheet name="11-013" sheetId="6" r:id="rId6"/>
    <sheet name="11-013附表" sheetId="7" r:id="rId7"/>
    <sheet name="11-014" sheetId="8" r:id="rId8"/>
    <sheet name="11-015" sheetId="9" r:id="rId9"/>
    <sheet name="11-017" sheetId="10" r:id="rId10"/>
    <sheet name="11-018" sheetId="11" r:id="rId11"/>
    <sheet name="11-019" sheetId="12" r:id="rId12"/>
    <sheet name="11-020" sheetId="14" r:id="rId13"/>
    <sheet name="11-021" sheetId="15" r:id="rId14"/>
  </sheets>
  <definedNames>
    <definedName name="_xlnm.Print_Area" localSheetId="2">'11-010附表'!$A$1:$W$20</definedName>
    <definedName name="_xlnm.Print_Area" localSheetId="5">'11-013'!$A$1:$T$79</definedName>
    <definedName name="_xlnm.Print_Area" localSheetId="12">'11-020'!$A$1:$O$5</definedName>
  </definedNames>
  <calcPr calcId="181029"/>
</workbook>
</file>

<file path=xl/calcChain.xml><?xml version="1.0" encoding="utf-8"?>
<calcChain xmlns="http://schemas.openxmlformats.org/spreadsheetml/2006/main">
  <c r="F6" i="4" l="1"/>
  <c r="I3" i="15" l="1"/>
  <c r="H3" i="15"/>
  <c r="J2" i="15"/>
  <c r="J3" i="15" s="1"/>
  <c r="D3" i="14"/>
  <c r="H3" i="14" s="1"/>
  <c r="L3" i="14" s="1"/>
  <c r="M3" i="14" s="1"/>
  <c r="O3" i="14" s="1"/>
  <c r="H2" i="14"/>
  <c r="L2" i="14" s="1"/>
  <c r="M2" i="14" s="1"/>
  <c r="O2" i="14" s="1"/>
  <c r="Q10" i="12" l="1"/>
  <c r="Q14" i="12" s="1"/>
  <c r="C7" i="11"/>
  <c r="C21" i="10"/>
  <c r="E19" i="10"/>
  <c r="E18" i="10"/>
  <c r="E17" i="10"/>
  <c r="E14" i="10"/>
  <c r="E13" i="10"/>
  <c r="E12" i="10"/>
  <c r="E11" i="10"/>
  <c r="E10" i="10"/>
  <c r="E9" i="10"/>
  <c r="E8" i="10"/>
  <c r="E6" i="10"/>
  <c r="E5" i="10"/>
  <c r="E4" i="10"/>
  <c r="E2" i="10"/>
  <c r="E21" i="10" l="1"/>
  <c r="C7" i="9" l="1"/>
  <c r="C7" i="8"/>
  <c r="D7" i="7"/>
  <c r="R2" i="5"/>
  <c r="R4" i="5"/>
  <c r="Q3" i="5"/>
  <c r="R3" i="5" s="1"/>
  <c r="K6" i="5"/>
  <c r="D5" i="4"/>
  <c r="E5" i="4" s="1"/>
  <c r="D4" i="4"/>
  <c r="E4" i="4" s="1"/>
  <c r="E6" i="4" s="1"/>
  <c r="Q5" i="5" l="1"/>
  <c r="R5" i="5"/>
  <c r="D6" i="4"/>
  <c r="G4" i="1"/>
  <c r="C14" i="2" l="1"/>
  <c r="D4" i="1" l="1"/>
  <c r="E4" i="1" s="1"/>
  <c r="I4" i="1" s="1"/>
</calcChain>
</file>

<file path=xl/sharedStrings.xml><?xml version="1.0" encoding="utf-8"?>
<sst xmlns="http://schemas.openxmlformats.org/spreadsheetml/2006/main" count="1627" uniqueCount="435">
  <si>
    <t>9月客服补贴</t>
    <phoneticPr fontId="3" type="noConversion"/>
  </si>
  <si>
    <t>派费补贴</t>
  </si>
  <si>
    <t>派费补贴</t>
    <phoneticPr fontId="3" type="noConversion"/>
  </si>
  <si>
    <t>肥东网点</t>
    <phoneticPr fontId="3" type="noConversion"/>
  </si>
  <si>
    <t>合计</t>
    <phoneticPr fontId="3" type="noConversion"/>
  </si>
  <si>
    <t>属于10月收入部分</t>
    <phoneticPr fontId="3" type="noConversion"/>
  </si>
  <si>
    <t>属于11月收入部分</t>
    <phoneticPr fontId="3" type="noConversion"/>
  </si>
  <si>
    <t>项目</t>
    <phoneticPr fontId="3" type="noConversion"/>
  </si>
  <si>
    <t>户名：合肥速率供应链管理有限公司  账号：合肥巢湖网点JMS账号</t>
  </si>
  <si>
    <r>
      <rPr>
        <b/>
        <sz val="10"/>
        <color indexed="8"/>
        <rFont val="宋体"/>
        <family val="3"/>
        <charset val="134"/>
      </rPr>
      <t>日期</t>
    </r>
  </si>
  <si>
    <t>摘要</t>
  </si>
  <si>
    <t>借方</t>
  </si>
  <si>
    <t>贷方</t>
  </si>
  <si>
    <t>上年余额</t>
  </si>
  <si>
    <t>提现</t>
  </si>
  <si>
    <t>电子面单折扣（10.1-10.11）</t>
  </si>
  <si>
    <t>应收退件费调整</t>
  </si>
  <si>
    <t>电子面单折扣（10.12-10.18）</t>
  </si>
  <si>
    <t>电子面单折扣（10.19-10.25）</t>
  </si>
  <si>
    <t>中心应付派费调整</t>
  </si>
  <si>
    <t>中心应付派费</t>
  </si>
  <si>
    <t>电子面单折扣</t>
  </si>
  <si>
    <t>电子面单折扣（10.26-10.31）</t>
  </si>
  <si>
    <t>操作不规范处罚</t>
  </si>
  <si>
    <t>线下物料</t>
  </si>
  <si>
    <t>应收操作费</t>
  </si>
  <si>
    <t>应付退件费调整</t>
  </si>
  <si>
    <t>金额</t>
    <phoneticPr fontId="3" type="noConversion"/>
  </si>
  <si>
    <t>预付款流水号</t>
  </si>
  <si>
    <t>运单编号</t>
  </si>
  <si>
    <t>交易类型</t>
  </si>
  <si>
    <t>结算财务中心</t>
  </si>
  <si>
    <t>所属财务中心</t>
  </si>
  <si>
    <t>所属网点</t>
  </si>
  <si>
    <t>所属代理</t>
  </si>
  <si>
    <t>网点编号</t>
  </si>
  <si>
    <t>结算对象</t>
  </si>
  <si>
    <t>经营模式</t>
  </si>
  <si>
    <t>费用主类型</t>
  </si>
  <si>
    <t>费用子类型</t>
  </si>
  <si>
    <t>发生金额</t>
  </si>
  <si>
    <t>上次余额</t>
  </si>
  <si>
    <t>本次余额</t>
  </si>
  <si>
    <t>账单时间</t>
  </si>
  <si>
    <t>预付款产生时间</t>
  </si>
  <si>
    <t>汇总批次号</t>
  </si>
  <si>
    <t>数据来源</t>
  </si>
  <si>
    <t>操作人</t>
  </si>
  <si>
    <t>备注</t>
  </si>
  <si>
    <t>1899926022279823651</t>
  </si>
  <si>
    <t>加款</t>
  </si>
  <si>
    <t>安徽代理区</t>
  </si>
  <si>
    <t>合肥加盟商四</t>
  </si>
  <si>
    <t>4551111</t>
  </si>
  <si>
    <t>合肥巢湖网点</t>
  </si>
  <si>
    <t>加盟</t>
  </si>
  <si>
    <t>电子面单类</t>
  </si>
  <si>
    <t>2020-10-30 13:41:46</t>
  </si>
  <si>
    <t>用户</t>
  </si>
  <si>
    <t>陈晓辉</t>
  </si>
  <si>
    <t>10月份网点政策按周返面单费（10.19-10.25），对接人市场文进</t>
  </si>
  <si>
    <t>1603865217291934</t>
  </si>
  <si>
    <t>扣款</t>
  </si>
  <si>
    <t>2020-10-28 14:07:24</t>
  </si>
  <si>
    <t/>
  </si>
  <si>
    <t>1892656199615283771</t>
  </si>
  <si>
    <t>贴补类</t>
  </si>
  <si>
    <t>专职客服补贴</t>
  </si>
  <si>
    <t>2020-10-28 13:33:00</t>
  </si>
  <si>
    <t>9月网点专职客服补贴，对接人客服部胡娜</t>
  </si>
  <si>
    <t>1892656199447511441</t>
  </si>
  <si>
    <t>10月份网点政策按周返面单费（10.12-10.18），对接人市场文进</t>
  </si>
  <si>
    <t>1603435567587318</t>
  </si>
  <si>
    <t>2020-10-23 14:47:03</t>
  </si>
  <si>
    <t>1847728792865423930</t>
  </si>
  <si>
    <t>合肥加盟商一</t>
  </si>
  <si>
    <t>主营收入</t>
  </si>
  <si>
    <t>2020-10-16 04:00:27</t>
  </si>
  <si>
    <t>202010158012770829</t>
  </si>
  <si>
    <t>系统</t>
  </si>
  <si>
    <t>1842102326987612811</t>
  </si>
  <si>
    <t>2020-10-14 14:44:42</t>
  </si>
  <si>
    <t>10月份网点政策按周返面单费（10.1-10.11），对接人市场文进</t>
  </si>
  <si>
    <t>1601392335295978</t>
  </si>
  <si>
    <t>2020-09-29 23:14:06</t>
  </si>
  <si>
    <t>1924125675812421060</t>
  </si>
  <si>
    <t>455111134000020200206</t>
  </si>
  <si>
    <t>2020-11-06 05:00:00</t>
  </si>
  <si>
    <t>2020110512052829770</t>
  </si>
  <si>
    <t>1924125675980196350</t>
  </si>
  <si>
    <t>2020110522052829770</t>
  </si>
  <si>
    <t>1925768968845558481</t>
  </si>
  <si>
    <t>2020-11-06 16:50:50</t>
  </si>
  <si>
    <t>10月份网点政策按周返面单费（10.26-10.31），对接人市场文进</t>
  </si>
  <si>
    <t>1943917579101798421</t>
  </si>
  <si>
    <t>2020-11-11 17:02:27</t>
  </si>
  <si>
    <t>9月一期发二期三期派费补贴，对接人市场部文进</t>
  </si>
  <si>
    <t>1943917579185684651</t>
  </si>
  <si>
    <t>11月份网点政策按周返面单费（11.1-11.8），对接人市场部谭继伟</t>
  </si>
  <si>
    <t>19463685606999707823</t>
  </si>
  <si>
    <t>质控类</t>
  </si>
  <si>
    <t>2020-11-12 09:18:03</t>
  </si>
  <si>
    <t>张明英</t>
  </si>
  <si>
    <t>总部-合肥巢湖网点11月5日操作部确认、操作不规范处罚、网点漏扫（OA流程审批11.12）</t>
  </si>
  <si>
    <t>1965150546176369022</t>
  </si>
  <si>
    <t>物料费</t>
  </si>
  <si>
    <t>2020-11-17 13:39:40</t>
  </si>
  <si>
    <t>秋冬装工服JMS系统扣款，对接人行政部吴亚飞</t>
  </si>
  <si>
    <t>1974978556429763180</t>
  </si>
  <si>
    <t>2020-11-20 06:44:58</t>
  </si>
  <si>
    <t>202011191071771770829</t>
  </si>
  <si>
    <t>1982110162181366710</t>
  </si>
  <si>
    <t>2020-11-22 05:00:00</t>
  </si>
  <si>
    <t>2020112122052829770</t>
  </si>
  <si>
    <t>1985754195516502980</t>
  </si>
  <si>
    <t>2020-11-23 05:00:00</t>
  </si>
  <si>
    <t>2020112222052829770</t>
  </si>
  <si>
    <t>1606382918952641</t>
  </si>
  <si>
    <t>2020-11-26 17:29:01</t>
  </si>
  <si>
    <t>备注</t>
    <phoneticPr fontId="3" type="noConversion"/>
  </si>
  <si>
    <t>肥东公司操作</t>
    <phoneticPr fontId="3" type="noConversion"/>
  </si>
  <si>
    <t>应与肥东公司结算</t>
    <phoneticPr fontId="3" type="noConversion"/>
  </si>
  <si>
    <t>税前金额</t>
    <phoneticPr fontId="3" type="noConversion"/>
  </si>
  <si>
    <t>税前金额</t>
    <phoneticPr fontId="3" type="noConversion"/>
  </si>
  <si>
    <t>税前金额</t>
    <phoneticPr fontId="3" type="noConversion"/>
  </si>
  <si>
    <t>名称</t>
    <phoneticPr fontId="3" type="noConversion"/>
  </si>
  <si>
    <t>合肥巢湖槐林网点</t>
  </si>
  <si>
    <t>合肥巢湖槐林网点</t>
    <phoneticPr fontId="3" type="noConversion"/>
  </si>
  <si>
    <t>合肥巢湖汽车城网点</t>
  </si>
  <si>
    <t>合肥巢湖汽车城网点</t>
    <phoneticPr fontId="3" type="noConversion"/>
  </si>
  <si>
    <t>开票金额第一部分</t>
    <phoneticPr fontId="3" type="noConversion"/>
  </si>
  <si>
    <t>开票金额第二部分</t>
    <phoneticPr fontId="3" type="noConversion"/>
  </si>
  <si>
    <t>开票金额合计</t>
    <phoneticPr fontId="3" type="noConversion"/>
  </si>
  <si>
    <t>网点编码</t>
  </si>
  <si>
    <t>应付到付手续费</t>
  </si>
  <si>
    <t>应付退件费</t>
  </si>
  <si>
    <t>应付转件费</t>
  </si>
  <si>
    <t>仲裁遗失返款</t>
  </si>
  <si>
    <t>总计</t>
  </si>
  <si>
    <t>公司名称</t>
  </si>
  <si>
    <t>4551133</t>
  </si>
  <si>
    <t>4551139</t>
  </si>
  <si>
    <t>巢湖</t>
  </si>
  <si>
    <t>二级JMS开票数据</t>
    <phoneticPr fontId="3" type="noConversion"/>
  </si>
  <si>
    <t>合计</t>
    <phoneticPr fontId="3" type="noConversion"/>
  </si>
  <si>
    <t>0551012</t>
  </si>
  <si>
    <t>巢湖集散点</t>
  </si>
  <si>
    <t>集散收入-退转件收入</t>
    <phoneticPr fontId="3" type="noConversion"/>
  </si>
  <si>
    <t>主营业务收入-二级网点-肥东</t>
    <phoneticPr fontId="3" type="noConversion"/>
  </si>
  <si>
    <t>税前金额</t>
    <phoneticPr fontId="3" type="noConversion"/>
  </si>
  <si>
    <t>主营业务收入-二级网点-其他</t>
    <phoneticPr fontId="3" type="noConversion"/>
  </si>
  <si>
    <t>2020-10-01 04:00:57</t>
  </si>
  <si>
    <t>2020093080215985770</t>
  </si>
  <si>
    <t>2020-10-01 04:01:55</t>
  </si>
  <si>
    <t>2020093085215985770</t>
  </si>
  <si>
    <t>2020-10-02 04:00:44</t>
  </si>
  <si>
    <t>2020100180215985770</t>
  </si>
  <si>
    <t>2020-10-03 04:00:52</t>
  </si>
  <si>
    <t>2020100280215985770</t>
  </si>
  <si>
    <t>2020-10-03 04:01:43</t>
  </si>
  <si>
    <t>2020100285215985770</t>
  </si>
  <si>
    <t>2020-10-05 04:00:54</t>
  </si>
  <si>
    <t>2020100480215985770</t>
  </si>
  <si>
    <t>2020-10-05 04:01:44</t>
  </si>
  <si>
    <t>2020100485215985770</t>
  </si>
  <si>
    <t>2020-10-06 04:00:43</t>
  </si>
  <si>
    <t>2020100580215985770</t>
  </si>
  <si>
    <t>2020-10-07 04:01:00</t>
  </si>
  <si>
    <t>2020100680215985770</t>
  </si>
  <si>
    <t>2020-10-07 04:01:58</t>
  </si>
  <si>
    <t>2020100685215985770</t>
  </si>
  <si>
    <t>2020-10-08 04:00:53</t>
  </si>
  <si>
    <t>2020100780215985770</t>
  </si>
  <si>
    <t>2020-10-08 04:01:52</t>
  </si>
  <si>
    <t>2020100785215985770</t>
  </si>
  <si>
    <t>2020-10-09 04:01:06</t>
  </si>
  <si>
    <t>2020100880215985770</t>
  </si>
  <si>
    <t>2020-10-10 04:01:08</t>
  </si>
  <si>
    <t>2020100980215985770</t>
  </si>
  <si>
    <t>2020-10-10 04:02:10</t>
  </si>
  <si>
    <t>2020100985215985770</t>
  </si>
  <si>
    <t>2020-10-11 04:01:08</t>
  </si>
  <si>
    <t>2020101080215985770</t>
  </si>
  <si>
    <t>2020-10-11 04:02:15</t>
  </si>
  <si>
    <t>2020101085215985770</t>
  </si>
  <si>
    <t>2020-10-12 04:01:08</t>
  </si>
  <si>
    <t>2020101180215985770</t>
  </si>
  <si>
    <t>2020-10-13 04:01:05</t>
  </si>
  <si>
    <t>2020101280215985770</t>
  </si>
  <si>
    <t>网管类</t>
  </si>
  <si>
    <t>上传不及时处罚</t>
  </si>
  <si>
    <t>2020-10-13 10:12:03</t>
  </si>
  <si>
    <t>总部-巢湖集散点网管部确认：10.9日上传不及时（OA流程审批10.13）</t>
  </si>
  <si>
    <t>2020-10-14 04:01:14</t>
  </si>
  <si>
    <t>2020101380215985770</t>
  </si>
  <si>
    <t>2020-10-14 04:02:31</t>
  </si>
  <si>
    <t>2020101385215985770</t>
  </si>
  <si>
    <t>2020-10-15 04:01:37</t>
  </si>
  <si>
    <t>2020101480215985770</t>
  </si>
  <si>
    <t>2020-10-15 04:03:09</t>
  </si>
  <si>
    <t>2020101485215985770</t>
  </si>
  <si>
    <t>2020-10-16 04:01:48</t>
  </si>
  <si>
    <t>2020101580215985770</t>
  </si>
  <si>
    <t>2020-10-16 04:03:02</t>
  </si>
  <si>
    <t>2020101585215985770</t>
  </si>
  <si>
    <t>2020-10-16 10:48:27</t>
  </si>
  <si>
    <t>总部-巢湖集散点网管部确认：10.10上传不及时（OA流程审批10.16）</t>
  </si>
  <si>
    <t>2020-10-17 04:01:04</t>
  </si>
  <si>
    <t>2020101680215985770</t>
  </si>
  <si>
    <t>2020-10-17 04:02:00</t>
  </si>
  <si>
    <t>2020101685215985770</t>
  </si>
  <si>
    <t>2020-10-18 04:00:56</t>
  </si>
  <si>
    <t>2020101780215985770</t>
  </si>
  <si>
    <t>2020-10-18 04:01:43</t>
  </si>
  <si>
    <t>2020101785215985770</t>
  </si>
  <si>
    <t>2020-10-19 04:00:50</t>
  </si>
  <si>
    <t>2020101880215985770</t>
  </si>
  <si>
    <t>2020-10-19 04:01:32</t>
  </si>
  <si>
    <t>2020101885215985770</t>
  </si>
  <si>
    <t>2020-10-20 04:01:00</t>
  </si>
  <si>
    <t>2020101980215985770</t>
  </si>
  <si>
    <t>2020-10-20 11:18:31</t>
  </si>
  <si>
    <t>总部-巢湖集散点10.11上传不及时</t>
  </si>
  <si>
    <t>2020-10-20 11:33:56</t>
  </si>
  <si>
    <t>总部-巢湖集散点网管部确认：10.12上传不及时处罚（OA流程审批10.20）</t>
  </si>
  <si>
    <t>2020-10-21 04:00:53</t>
  </si>
  <si>
    <t>2020102080215985770</t>
  </si>
  <si>
    <t>2020-10-21 04:01:53</t>
  </si>
  <si>
    <t>2020102085215985770</t>
  </si>
  <si>
    <t>2020-10-21 09:22:05</t>
  </si>
  <si>
    <t>总部-巢湖集散点网管部确认：10.13上传不及时处罚（OA流程审批10.21）</t>
  </si>
  <si>
    <t>上传不及时处罚调整</t>
  </si>
  <si>
    <t>2020-10-21 09:31:40</t>
  </si>
  <si>
    <t>2020-10-21 13:21:31</t>
  </si>
  <si>
    <t>总部-巢湖集散点网管部确认：10.14上传不及时处罚（OA流程审批10.21）</t>
  </si>
  <si>
    <t>2020-10-21 14:40:45</t>
  </si>
  <si>
    <t>2020-10-22 04:01:17</t>
  </si>
  <si>
    <t>2020102180215985770</t>
  </si>
  <si>
    <t>2020-10-22 04:02:21</t>
  </si>
  <si>
    <t>2020102185215985770</t>
  </si>
  <si>
    <t>2020-10-23 04:00:58</t>
  </si>
  <si>
    <t>2020102280215985770</t>
  </si>
  <si>
    <t>2020-10-23 04:01:45</t>
  </si>
  <si>
    <t>2020102285215985770</t>
  </si>
  <si>
    <t>2020-10-23 09:59:42</t>
  </si>
  <si>
    <t>总部-巢湖集散点网管部确认：10.16上传不及时（OA流程审批10.23）</t>
  </si>
  <si>
    <t>2020-10-23 10:02:00</t>
  </si>
  <si>
    <t>总部-巢湖集散点网管部确认：10.15上传不及时（OA流程审批10.23）</t>
  </si>
  <si>
    <t>2020-10-24 04:01:03</t>
  </si>
  <si>
    <t>2020102380215985770</t>
  </si>
  <si>
    <t>2020-10-24 04:02:21</t>
  </si>
  <si>
    <t>2020102385215985770</t>
  </si>
  <si>
    <t>2020-10-25 04:01:11</t>
  </si>
  <si>
    <t>2020102480215985770</t>
  </si>
  <si>
    <t>2020-10-25 04:02:14</t>
  </si>
  <si>
    <t>2020102485215985770</t>
  </si>
  <si>
    <t>2020-10-26 04:01:07</t>
  </si>
  <si>
    <t>2020102580215985770</t>
  </si>
  <si>
    <t>2020-10-27 04:01:02</t>
  </si>
  <si>
    <t>2020102680215985770</t>
  </si>
  <si>
    <t>2020-10-28 04:01:04</t>
  </si>
  <si>
    <t>2020102780215985770</t>
  </si>
  <si>
    <t>2020-10-28 04:02:30</t>
  </si>
  <si>
    <t>2020102785215985770</t>
  </si>
  <si>
    <t>2020-10-29 04:01:16</t>
  </si>
  <si>
    <t>2020102880215985770</t>
  </si>
  <si>
    <t>2020-10-29 04:02:13</t>
  </si>
  <si>
    <t>2020102885215985770</t>
  </si>
  <si>
    <t>仲裁类</t>
  </si>
  <si>
    <t>仲裁遗失罚款</t>
  </si>
  <si>
    <t>2020-10-29 11:16:37</t>
  </si>
  <si>
    <t>2020-10-29 11:16:56</t>
  </si>
  <si>
    <t>2020-10-29 11:17:04</t>
  </si>
  <si>
    <t>2020-10-29 11:17:13</t>
  </si>
  <si>
    <t>2020-10-29 11:17:35</t>
  </si>
  <si>
    <t>仲裁延误罚款</t>
  </si>
  <si>
    <t>2020-10-29 13:45:37</t>
  </si>
  <si>
    <t>总部-巢湖集散点仲裁部确认10.26：仲裁部确认：延误罚款（OA流程审批10.29）（OA流程审批10.29）</t>
  </si>
  <si>
    <t>2020-10-29 13:45:40</t>
  </si>
  <si>
    <t>2020-10-29 13:47:05</t>
  </si>
  <si>
    <t>2020-10-29 14:36:45</t>
  </si>
  <si>
    <t>总部-巢湖集散点网管部确认：10.18上传不及时处罚（OA流程审批10.29）</t>
  </si>
  <si>
    <t>2020-10-29 14:46:32</t>
  </si>
  <si>
    <t>总部-巢湖集散点网管部确认：10.17上传不及时处罚（OA流程审批10.29）</t>
  </si>
  <si>
    <t>2020-10-30 04:00:56</t>
  </si>
  <si>
    <t>2020102980215985770</t>
  </si>
  <si>
    <t>2020-10-30 04:01:39</t>
  </si>
  <si>
    <t>2020102985215985770</t>
  </si>
  <si>
    <t>充值</t>
  </si>
  <si>
    <t>线上充值</t>
  </si>
  <si>
    <t>2020-10-30 09:58:11</t>
  </si>
  <si>
    <t>记账宝：0551012合肥巢湖集散点</t>
  </si>
  <si>
    <t>2020-10-30 10:24:00</t>
  </si>
  <si>
    <t>2020-10-30 10:24:42</t>
  </si>
  <si>
    <t>总部-巢湖集散点网管部确认：10.19上传不及时处罚（OA流程审批10.30）</t>
  </si>
  <si>
    <t>2020-10-30 10:48:44</t>
  </si>
  <si>
    <t>总部-巢湖集散点网管部确认：10.20上传不及时处罚（OA流程审批10.30）</t>
  </si>
  <si>
    <t>2020-10-30 13:29:51</t>
  </si>
  <si>
    <t>总部-巢湖集散点网管部确认：10.21上传不及时处罚（OA流程审批10.30）</t>
  </si>
  <si>
    <t>2020-10-31 04:00:40</t>
  </si>
  <si>
    <t>2020103080215985770</t>
  </si>
  <si>
    <t>2020-10-31 04:00:50</t>
  </si>
  <si>
    <t>2020103080225985770</t>
  </si>
  <si>
    <t>2020-10-31 04:01:32</t>
  </si>
  <si>
    <t>2020103085215985770</t>
  </si>
  <si>
    <t>期初金额235.96元需与肥东公司结算</t>
    <phoneticPr fontId="3" type="noConversion"/>
  </si>
  <si>
    <t>仲裁遗失罚款合计603.9元需与肥东公司结算</t>
    <phoneticPr fontId="3" type="noConversion"/>
  </si>
  <si>
    <t>户名：合肥速率供应链管理有限公司  账号：巢湖集散点JMS账号</t>
  </si>
  <si>
    <t>操作不规范反馈奖励</t>
  </si>
  <si>
    <t>漏扫处罚</t>
  </si>
  <si>
    <t>应付肥东公司</t>
    <phoneticPr fontId="3" type="noConversion"/>
  </si>
  <si>
    <t>应收肥东公司</t>
    <phoneticPr fontId="3" type="noConversion"/>
  </si>
  <si>
    <r>
      <rPr>
        <b/>
        <sz val="11"/>
        <color indexed="8"/>
        <rFont val="宋体"/>
        <family val="3"/>
        <charset val="134"/>
      </rPr>
      <t>区域</t>
    </r>
  </si>
  <si>
    <r>
      <rPr>
        <b/>
        <sz val="11"/>
        <color indexed="8"/>
        <rFont val="宋体"/>
        <family val="3"/>
        <charset val="134"/>
      </rPr>
      <t>名称</t>
    </r>
  </si>
  <si>
    <r>
      <rPr>
        <b/>
        <sz val="11"/>
        <color indexed="8"/>
        <rFont val="宋体"/>
        <family val="3"/>
        <charset val="134"/>
      </rPr>
      <t>数量</t>
    </r>
  </si>
  <si>
    <r>
      <rPr>
        <b/>
        <sz val="11"/>
        <color indexed="8"/>
        <rFont val="宋体"/>
        <family val="3"/>
        <charset val="134"/>
      </rPr>
      <t>单价</t>
    </r>
  </si>
  <si>
    <r>
      <rPr>
        <b/>
        <sz val="11"/>
        <color indexed="8"/>
        <rFont val="宋体"/>
        <family val="3"/>
        <charset val="134"/>
      </rPr>
      <t>总价</t>
    </r>
  </si>
  <si>
    <r>
      <rPr>
        <b/>
        <sz val="11"/>
        <color indexed="8"/>
        <rFont val="宋体"/>
        <family val="3"/>
        <charset val="134"/>
      </rPr>
      <t>存放位置</t>
    </r>
  </si>
  <si>
    <r>
      <rPr>
        <sz val="11"/>
        <color indexed="8"/>
        <rFont val="宋体"/>
        <family val="3"/>
        <charset val="134"/>
      </rPr>
      <t>巢湖</t>
    </r>
    <r>
      <rPr>
        <sz val="11"/>
        <color indexed="8"/>
        <rFont val="Times New Roman"/>
        <family val="1"/>
      </rPr>
      <t>-</t>
    </r>
    <r>
      <rPr>
        <sz val="11"/>
        <color indexed="8"/>
        <rFont val="宋体"/>
        <family val="3"/>
        <charset val="134"/>
      </rPr>
      <t>极通</t>
    </r>
  </si>
  <si>
    <r>
      <rPr>
        <sz val="11"/>
        <color indexed="8"/>
        <rFont val="宋体"/>
        <family val="3"/>
        <charset val="134"/>
      </rPr>
      <t>卷闸门</t>
    </r>
  </si>
  <si>
    <t>监控设备</t>
  </si>
  <si>
    <r>
      <rPr>
        <sz val="12"/>
        <rFont val="宋体"/>
        <family val="3"/>
        <charset val="134"/>
      </rPr>
      <t>巢湖</t>
    </r>
    <r>
      <rPr>
        <sz val="12"/>
        <rFont val="Times New Roman"/>
        <family val="1"/>
      </rPr>
      <t>-</t>
    </r>
    <r>
      <rPr>
        <sz val="12"/>
        <rFont val="宋体"/>
        <family val="3"/>
        <charset val="134"/>
      </rPr>
      <t>极通</t>
    </r>
  </si>
  <si>
    <r>
      <rPr>
        <sz val="11"/>
        <color indexed="8"/>
        <rFont val="宋体"/>
        <family val="3"/>
        <charset val="134"/>
      </rPr>
      <t>客服耳机</t>
    </r>
  </si>
  <si>
    <r>
      <rPr>
        <sz val="11"/>
        <color indexed="8"/>
        <rFont val="宋体"/>
        <family val="3"/>
        <charset val="134"/>
      </rPr>
      <t>路由器</t>
    </r>
  </si>
  <si>
    <t>钉钉考勤机</t>
  </si>
  <si>
    <t>三轮车</t>
  </si>
  <si>
    <t>关海峰旧的</t>
  </si>
  <si>
    <t>台式电脑</t>
  </si>
  <si>
    <t>台式打印机</t>
  </si>
  <si>
    <t>佛思德1台、巢庐生活管1台、集散1台</t>
  </si>
  <si>
    <t>PDA</t>
  </si>
  <si>
    <t>亚父网点再用</t>
  </si>
  <si>
    <t>便携式电子称</t>
  </si>
  <si>
    <t>集散再用</t>
  </si>
  <si>
    <t>便携式打印机</t>
  </si>
  <si>
    <t>集散再用2台、</t>
  </si>
  <si>
    <t>台式电子称</t>
  </si>
  <si>
    <t>手推车（小）</t>
  </si>
  <si>
    <t>蓝牙扫描枪</t>
  </si>
  <si>
    <t>电风扇</t>
  </si>
  <si>
    <t>货架</t>
  </si>
  <si>
    <t>托盘</t>
  </si>
  <si>
    <t>筐</t>
  </si>
  <si>
    <t>桌子</t>
  </si>
  <si>
    <t>资产合计金额</t>
  </si>
  <si>
    <t>备注</t>
    <phoneticPr fontId="3" type="noConversion"/>
  </si>
  <si>
    <t>计入固定资产</t>
    <phoneticPr fontId="3" type="noConversion"/>
  </si>
  <si>
    <t>计入管理费用</t>
    <phoneticPr fontId="3" type="noConversion"/>
  </si>
  <si>
    <t>10月</t>
    <phoneticPr fontId="3" type="noConversion"/>
  </si>
  <si>
    <t>11月</t>
    <phoneticPr fontId="3" type="noConversion"/>
  </si>
  <si>
    <t>应与肥东结算</t>
    <phoneticPr fontId="3" type="noConversion"/>
  </si>
  <si>
    <t>设备清单报价表</t>
  </si>
  <si>
    <t>设备编号</t>
  </si>
  <si>
    <t>设备类型</t>
  </si>
  <si>
    <t>数量</t>
  </si>
  <si>
    <t>单位</t>
  </si>
  <si>
    <t>线体规格（单位：mm)</t>
  </si>
  <si>
    <t>线体
速度（m/min)</t>
  </si>
  <si>
    <t>主要外购清单</t>
  </si>
  <si>
    <t>单价
（元/米/台）</t>
  </si>
  <si>
    <t>驱动</t>
  </si>
  <si>
    <t>总价
（元）</t>
  </si>
  <si>
    <t>长度-固定段（mm)</t>
  </si>
  <si>
    <t>皮带宽-有效宽（mm)</t>
  </si>
  <si>
    <t>高-有效高（mm)</t>
  </si>
  <si>
    <t>材质</t>
  </si>
  <si>
    <t>电机
品牌</t>
  </si>
  <si>
    <t>电机功率（KW）</t>
  </si>
  <si>
    <t>变频器品牌</t>
  </si>
  <si>
    <t>轴承品牌</t>
  </si>
  <si>
    <t>皮带
材质</t>
  </si>
  <si>
    <t>SB-01</t>
  </si>
  <si>
    <t>平面线</t>
  </si>
  <si>
    <t>台</t>
  </si>
  <si>
    <t>Q235折弯件</t>
  </si>
  <si>
    <t>变频调速</t>
  </si>
  <si>
    <t>晟邦</t>
  </si>
  <si>
    <t>中驱</t>
  </si>
  <si>
    <t>哈轴</t>
  </si>
  <si>
    <t>pvc</t>
  </si>
  <si>
    <t>SB-02</t>
  </si>
  <si>
    <t>爬坡机</t>
  </si>
  <si>
    <t>SB-03</t>
  </si>
  <si>
    <t>9宫格分拣筐</t>
  </si>
  <si>
    <t>组</t>
  </si>
  <si>
    <t>到件狂扫</t>
  </si>
  <si>
    <t>包含布线，电缆，线管，桥架，电控制箱、电机驱动、变频器等</t>
  </si>
  <si>
    <t xml:space="preserve">                                                                                                 设备合计</t>
  </si>
  <si>
    <t>不含税</t>
  </si>
  <si>
    <t>运费</t>
  </si>
  <si>
    <t xml:space="preserve">                                                                                            </t>
  </si>
  <si>
    <t>安装调试</t>
  </si>
  <si>
    <t xml:space="preserve">                                                                                                                                                                  </t>
  </si>
  <si>
    <t>税费</t>
  </si>
  <si>
    <t>加10%</t>
  </si>
  <si>
    <t>含税价</t>
  </si>
  <si>
    <t>优惠后总金额</t>
  </si>
  <si>
    <t>小写RMB</t>
  </si>
  <si>
    <t>大写RMB</t>
  </si>
  <si>
    <t>柒万壹仟捌佰叁拾元整</t>
  </si>
  <si>
    <t>以上价格包含税，运费，安装费，12个月免费维修</t>
  </si>
  <si>
    <t>序号</t>
  </si>
  <si>
    <t>月份</t>
  </si>
  <si>
    <t>姓名</t>
    <phoneticPr fontId="3" type="noConversion"/>
  </si>
  <si>
    <t>工资</t>
  </si>
  <si>
    <t>满勤补贴</t>
    <phoneticPr fontId="3" type="noConversion"/>
  </si>
  <si>
    <t>话费补贴</t>
    <phoneticPr fontId="3" type="noConversion"/>
  </si>
  <si>
    <t>考勤扣除</t>
  </si>
  <si>
    <t>应发合计</t>
  </si>
  <si>
    <t>社保10.5%</t>
  </si>
  <si>
    <t>公积金</t>
  </si>
  <si>
    <t>专项附加扣除合计</t>
  </si>
  <si>
    <t>应税工资</t>
  </si>
  <si>
    <t>累计应税工资</t>
  </si>
  <si>
    <t>个税</t>
  </si>
  <si>
    <t>实发工资</t>
  </si>
  <si>
    <t>12月</t>
  </si>
  <si>
    <t>邢星</t>
    <phoneticPr fontId="3" type="noConversion"/>
  </si>
  <si>
    <t>韩道平</t>
    <phoneticPr fontId="3" type="noConversion"/>
  </si>
  <si>
    <t>备注：韩道平工资自11月10日计算，韩道平实际工作日为15天，只计算15天工资。</t>
    <phoneticPr fontId="3" type="noConversion"/>
  </si>
  <si>
    <t>科目名称费用明细</t>
  </si>
  <si>
    <t>入账日期</t>
  </si>
  <si>
    <t>摊销时间</t>
  </si>
  <si>
    <t>入账金额</t>
  </si>
  <si>
    <t>已摊销期数</t>
  </si>
  <si>
    <t>上月摊销余值</t>
  </si>
  <si>
    <t>本月摊销额</t>
  </si>
  <si>
    <t>长期待摊费用</t>
  </si>
  <si>
    <t>小计</t>
  </si>
  <si>
    <t>20201101-20210430房租</t>
    <phoneticPr fontId="3" type="noConversion"/>
  </si>
  <si>
    <t>6个月</t>
    <phoneticPr fontId="3" type="noConversion"/>
  </si>
  <si>
    <t>0</t>
    <phoneticPr fontId="40" type="noConversion"/>
  </si>
  <si>
    <t>11月摊销余值</t>
    <phoneticPr fontId="40" type="noConversion"/>
  </si>
  <si>
    <t>10月税前金额</t>
    <phoneticPr fontId="3" type="noConversion"/>
  </si>
  <si>
    <t>12月税前金额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</si>
</sst>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m&quot;月&quot;d&quot;日&quot;;@"/>
    <numFmt numFmtId="177" formatCode="&quot;US$&quot;#,##0_);\(&quot;US$&quot;#,##0\)"/>
    <numFmt numFmtId="178" formatCode="0.00_ ;[Red]\-0.00\ "/>
    <numFmt numFmtId="179" formatCode="#,##0_);[Red]\(#,##0\)"/>
  </numFmts>
  <fonts count="4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name val="Times New Roman"/>
      <family val="1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1"/>
      <color theme="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color theme="1"/>
      <name val="Times New Roman"/>
      <family val="1"/>
    </font>
    <font>
      <b/>
      <sz val="11"/>
      <color indexed="8"/>
      <name val="宋体"/>
      <family val="3"/>
      <charset val="134"/>
    </font>
    <font>
      <sz val="11"/>
      <color theme="1"/>
      <name val="Times New Roman"/>
      <family val="1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sz val="11"/>
      <color theme="1"/>
      <name val="宋体"/>
      <family val="3"/>
      <charset val="134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20"/>
      <color indexed="9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  <scheme val="major"/>
    </font>
    <font>
      <b/>
      <sz val="10"/>
      <name val="宋体"/>
      <family val="3"/>
      <charset val="134"/>
      <scheme val="major"/>
    </font>
    <font>
      <b/>
      <sz val="10"/>
      <color rgb="FFFF0000"/>
      <name val="宋体"/>
      <family val="3"/>
      <charset val="134"/>
      <scheme val="maj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4BACC6"/>
      </left>
      <right style="thin">
        <color rgb="FF4BACC6"/>
      </right>
      <top/>
      <bottom style="thin">
        <color rgb="FF4BACC6"/>
      </bottom>
      <diagonal/>
    </border>
    <border>
      <left style="thin">
        <color rgb="FF4BACC6"/>
      </left>
      <right style="thin">
        <color rgb="FF4BACC6"/>
      </right>
      <top style="thin">
        <color rgb="FF4BACC6"/>
      </top>
      <bottom style="thin">
        <color rgb="FF4BACC6"/>
      </bottom>
      <diagonal/>
    </border>
    <border>
      <left style="thin">
        <color rgb="FF4BACC6"/>
      </left>
      <right/>
      <top style="thin">
        <color rgb="FF4BACC6"/>
      </top>
      <bottom style="thin">
        <color rgb="FF4BACC6"/>
      </bottom>
      <diagonal/>
    </border>
    <border>
      <left/>
      <right/>
      <top style="thin">
        <color rgb="FF4BACC6"/>
      </top>
      <bottom style="thin">
        <color rgb="FF4BACC6"/>
      </bottom>
      <diagonal/>
    </border>
    <border>
      <left/>
      <right style="thin">
        <color rgb="FF4BACC6"/>
      </right>
      <top style="thin">
        <color rgb="FF4BACC6"/>
      </top>
      <bottom style="thin">
        <color rgb="FF4BACC6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0" borderId="0"/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32" fillId="0" borderId="0">
      <alignment vertical="center"/>
    </xf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170">
    <xf numFmtId="0" fontId="0" fillId="0" borderId="0" xfId="0"/>
    <xf numFmtId="43" fontId="0" fillId="0" borderId="1" xfId="1" applyFont="1" applyBorder="1" applyAlignment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3" borderId="0" xfId="1" applyFont="1" applyFill="1" applyAlignment="1"/>
    <xf numFmtId="0" fontId="0" fillId="3" borderId="0" xfId="0" applyFill="1"/>
    <xf numFmtId="176" fontId="11" fillId="3" borderId="1" xfId="4" applyNumberFormat="1" applyFont="1" applyFill="1" applyBorder="1" applyAlignment="1">
      <alignment horizontal="center" vertical="center" wrapText="1"/>
    </xf>
    <xf numFmtId="177" fontId="11" fillId="3" borderId="1" xfId="4" applyNumberFormat="1" applyFont="1" applyFill="1" applyBorder="1" applyAlignment="1">
      <alignment horizontal="center" vertical="center" wrapText="1"/>
    </xf>
    <xf numFmtId="43" fontId="11" fillId="3" borderId="1" xfId="1" applyFont="1" applyFill="1" applyBorder="1" applyAlignment="1" applyProtection="1">
      <alignment horizontal="center" vertical="center" wrapText="1"/>
    </xf>
    <xf numFmtId="43" fontId="11" fillId="3" borderId="1" xfId="1" applyFont="1" applyFill="1" applyBorder="1" applyAlignment="1">
      <alignment horizontal="center" vertical="center" wrapText="1"/>
    </xf>
    <xf numFmtId="58" fontId="13" fillId="3" borderId="3" xfId="0" applyNumberFormat="1" applyFont="1" applyFill="1" applyBorder="1"/>
    <xf numFmtId="43" fontId="14" fillId="3" borderId="3" xfId="1" applyFont="1" applyFill="1" applyBorder="1" applyAlignment="1"/>
    <xf numFmtId="0" fontId="0" fillId="3" borderId="0" xfId="0" applyFont="1" applyFill="1" applyAlignment="1"/>
    <xf numFmtId="176" fontId="13" fillId="3" borderId="4" xfId="0" applyNumberFormat="1" applyFont="1" applyFill="1" applyBorder="1"/>
    <xf numFmtId="0" fontId="13" fillId="0" borderId="4" xfId="0" applyFont="1" applyFill="1" applyBorder="1"/>
    <xf numFmtId="43" fontId="13" fillId="3" borderId="4" xfId="1" applyFont="1" applyFill="1" applyBorder="1" applyAlignment="1"/>
    <xf numFmtId="0" fontId="0" fillId="3" borderId="1" xfId="0" applyFill="1" applyBorder="1"/>
    <xf numFmtId="0" fontId="15" fillId="3" borderId="4" xfId="0" applyFont="1" applyFill="1" applyBorder="1"/>
    <xf numFmtId="0" fontId="0" fillId="3" borderId="0" xfId="0" applyFill="1" applyBorder="1"/>
    <xf numFmtId="0" fontId="13" fillId="3" borderId="4" xfId="0" applyFont="1" applyFill="1" applyBorder="1" applyAlignment="1">
      <alignment vertical="center"/>
    </xf>
    <xf numFmtId="43" fontId="14" fillId="3" borderId="4" xfId="1" applyFont="1" applyFill="1" applyBorder="1" applyAlignment="1">
      <alignment vertical="center"/>
    </xf>
    <xf numFmtId="176" fontId="0" fillId="3" borderId="0" xfId="0" applyNumberFormat="1" applyFill="1"/>
    <xf numFmtId="43" fontId="17" fillId="3" borderId="4" xfId="1" applyFont="1" applyFill="1" applyBorder="1" applyAlignment="1"/>
    <xf numFmtId="0" fontId="18" fillId="4" borderId="8" xfId="0" applyFont="1" applyFill="1" applyBorder="1" applyAlignment="1" applyProtection="1">
      <alignment horizontal="center" vertical="center" wrapText="1"/>
    </xf>
    <xf numFmtId="0" fontId="18" fillId="3" borderId="8" xfId="0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vertical="center"/>
    </xf>
    <xf numFmtId="0" fontId="18" fillId="3" borderId="1" xfId="0" applyFont="1" applyFill="1" applyBorder="1" applyAlignment="1" applyProtection="1">
      <alignment horizontal="center" vertical="center" wrapText="1"/>
    </xf>
    <xf numFmtId="14" fontId="0" fillId="3" borderId="1" xfId="0" applyNumberFormat="1" applyFill="1" applyBorder="1"/>
    <xf numFmtId="21" fontId="0" fillId="3" borderId="1" xfId="0" applyNumberFormat="1" applyFill="1" applyBorder="1"/>
    <xf numFmtId="0" fontId="0" fillId="3" borderId="1" xfId="0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21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43" fontId="0" fillId="5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vertical="center"/>
    </xf>
    <xf numFmtId="43" fontId="0" fillId="0" borderId="0" xfId="1" applyFont="1" applyAlignment="1">
      <alignment horizontal="center" vertical="center"/>
    </xf>
    <xf numFmtId="43" fontId="19" fillId="6" borderId="1" xfId="1" applyFont="1" applyFill="1" applyBorder="1" applyAlignment="1">
      <alignment horizontal="center" vertical="center" wrapText="1"/>
    </xf>
    <xf numFmtId="43" fontId="20" fillId="7" borderId="1" xfId="1" applyFont="1" applyFill="1" applyBorder="1" applyAlignment="1">
      <alignment horizontal="center" vertical="center"/>
    </xf>
    <xf numFmtId="43" fontId="0" fillId="0" borderId="0" xfId="1" applyFont="1" applyAlignment="1"/>
    <xf numFmtId="43" fontId="0" fillId="0" borderId="1" xfId="0" applyNumberFormat="1" applyBorder="1" applyAlignment="1">
      <alignment horizontal="center" vertical="center"/>
    </xf>
    <xf numFmtId="0" fontId="20" fillId="3" borderId="1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43" fontId="20" fillId="3" borderId="1" xfId="1" applyFont="1" applyFill="1" applyBorder="1" applyAlignment="1">
      <alignment horizontal="center" vertical="center"/>
    </xf>
    <xf numFmtId="43" fontId="0" fillId="3" borderId="1" xfId="0" applyNumberFormat="1" applyFill="1" applyBorder="1"/>
    <xf numFmtId="43" fontId="0" fillId="3" borderId="1" xfId="1" applyFont="1" applyFill="1" applyBorder="1" applyAlignment="1"/>
    <xf numFmtId="14" fontId="0" fillId="0" borderId="0" xfId="0" applyNumberFormat="1"/>
    <xf numFmtId="21" fontId="0" fillId="0" borderId="0" xfId="0" applyNumberFormat="1"/>
    <xf numFmtId="0" fontId="0" fillId="7" borderId="0" xfId="0" applyFill="1"/>
    <xf numFmtId="176" fontId="13" fillId="3" borderId="4" xfId="0" applyNumberFormat="1" applyFont="1" applyFill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58" fontId="13" fillId="3" borderId="3" xfId="0" applyNumberFormat="1" applyFont="1" applyFill="1" applyBorder="1" applyAlignment="1">
      <alignment vertical="center"/>
    </xf>
    <xf numFmtId="43" fontId="14" fillId="3" borderId="3" xfId="1" applyFont="1" applyFill="1" applyBorder="1" applyAlignment="1">
      <alignment vertical="center"/>
    </xf>
    <xf numFmtId="43" fontId="13" fillId="3" borderId="4" xfId="1" applyFont="1" applyFill="1" applyBorder="1" applyAlignment="1">
      <alignment vertical="center"/>
    </xf>
    <xf numFmtId="0" fontId="23" fillId="3" borderId="1" xfId="0" applyFont="1" applyFill="1" applyBorder="1" applyAlignment="1">
      <alignment vertical="center"/>
    </xf>
    <xf numFmtId="178" fontId="23" fillId="3" borderId="1" xfId="0" applyNumberFormat="1" applyFont="1" applyFill="1" applyBorder="1" applyAlignment="1">
      <alignment vertical="center"/>
    </xf>
    <xf numFmtId="0" fontId="23" fillId="3" borderId="1" xfId="0" applyFont="1" applyFill="1" applyBorder="1" applyAlignment="1">
      <alignment vertical="center" wrapText="1"/>
    </xf>
    <xf numFmtId="0" fontId="26" fillId="3" borderId="1" xfId="0" applyFont="1" applyFill="1" applyBorder="1" applyAlignment="1">
      <alignment vertical="center"/>
    </xf>
    <xf numFmtId="58" fontId="10" fillId="3" borderId="1" xfId="5" applyNumberFormat="1" applyFont="1" applyFill="1" applyBorder="1">
      <alignment vertical="center"/>
    </xf>
    <xf numFmtId="178" fontId="27" fillId="3" borderId="1" xfId="6" applyNumberFormat="1" applyFont="1" applyFill="1" applyBorder="1">
      <alignment vertical="center"/>
    </xf>
    <xf numFmtId="0" fontId="26" fillId="3" borderId="1" xfId="0" applyFont="1" applyFill="1" applyBorder="1" applyAlignment="1">
      <alignment vertical="center" wrapText="1"/>
    </xf>
    <xf numFmtId="58" fontId="10" fillId="0" borderId="1" xfId="5" applyNumberFormat="1" applyFont="1" applyBorder="1">
      <alignment vertical="center"/>
    </xf>
    <xf numFmtId="0" fontId="26" fillId="0" borderId="1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178" fontId="23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3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58" fontId="28" fillId="9" borderId="1" xfId="5" applyNumberFormat="1" applyFont="1" applyFill="1" applyBorder="1">
      <alignment vertical="center"/>
    </xf>
    <xf numFmtId="0" fontId="29" fillId="9" borderId="1" xfId="0" applyFont="1" applyFill="1" applyBorder="1" applyAlignment="1">
      <alignment vertical="center"/>
    </xf>
    <xf numFmtId="0" fontId="21" fillId="8" borderId="1" xfId="0" applyFont="1" applyFill="1" applyBorder="1" applyAlignment="1">
      <alignment horizontal="center" vertical="center"/>
    </xf>
    <xf numFmtId="178" fontId="21" fillId="8" borderId="1" xfId="0" applyNumberFormat="1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 wrapText="1"/>
    </xf>
    <xf numFmtId="0" fontId="30" fillId="8" borderId="1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2" fillId="12" borderId="1" xfId="7" applyFont="1" applyFill="1" applyBorder="1" applyAlignment="1">
      <alignment horizontal="center" vertical="center" wrapText="1"/>
    </xf>
    <xf numFmtId="0" fontId="12" fillId="12" borderId="1" xfId="7" applyNumberFormat="1" applyFont="1" applyFill="1" applyBorder="1" applyAlignment="1">
      <alignment horizontal="center" vertical="center" wrapText="1"/>
    </xf>
    <xf numFmtId="179" fontId="12" fillId="12" borderId="1" xfId="7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33" fillId="13" borderId="1" xfId="0" applyFont="1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 wrapText="1"/>
    </xf>
    <xf numFmtId="0" fontId="9" fillId="3" borderId="1" xfId="7" applyFont="1" applyFill="1" applyBorder="1" applyAlignment="1">
      <alignment horizontal="center" vertical="center" wrapText="1"/>
    </xf>
    <xf numFmtId="179" fontId="9" fillId="3" borderId="1" xfId="7" applyNumberFormat="1" applyFont="1" applyFill="1" applyBorder="1" applyAlignment="1">
      <alignment horizontal="center" vertical="center" wrapText="1"/>
    </xf>
    <xf numFmtId="179" fontId="7" fillId="3" borderId="1" xfId="7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vertical="center"/>
    </xf>
    <xf numFmtId="179" fontId="8" fillId="14" borderId="1" xfId="7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9" fontId="7" fillId="14" borderId="1" xfId="7" applyNumberFormat="1" applyFont="1" applyFill="1" applyBorder="1" applyAlignment="1">
      <alignment horizontal="center" vertical="center" wrapText="1"/>
    </xf>
    <xf numFmtId="0" fontId="35" fillId="13" borderId="1" xfId="0" applyFont="1" applyFill="1" applyBorder="1" applyAlignment="1">
      <alignment horizontal="center" vertical="center" wrapText="1"/>
    </xf>
    <xf numFmtId="9" fontId="35" fillId="13" borderId="1" xfId="0" applyNumberFormat="1" applyFont="1" applyFill="1" applyBorder="1" applyAlignment="1">
      <alignment horizontal="center" vertical="center" wrapText="1"/>
    </xf>
    <xf numFmtId="0" fontId="36" fillId="13" borderId="1" xfId="0" applyFont="1" applyFill="1" applyBorder="1" applyAlignment="1">
      <alignment horizontal="center" vertical="center" wrapText="1"/>
    </xf>
    <xf numFmtId="0" fontId="38" fillId="13" borderId="1" xfId="0" applyFont="1" applyFill="1" applyBorder="1" applyAlignment="1">
      <alignment horizontal="center" vertical="center" wrapText="1"/>
    </xf>
    <xf numFmtId="0" fontId="37" fillId="13" borderId="1" xfId="0" applyFont="1" applyFill="1" applyBorder="1" applyAlignment="1">
      <alignment vertical="center" wrapText="1"/>
    </xf>
    <xf numFmtId="9" fontId="5" fillId="0" borderId="0" xfId="0" applyNumberFormat="1" applyFont="1" applyFill="1" applyBorder="1" applyAlignment="1">
      <alignment vertical="center"/>
    </xf>
    <xf numFmtId="0" fontId="5" fillId="3" borderId="16" xfId="8" applyFill="1" applyBorder="1" applyAlignment="1">
      <alignment horizontal="center" vertical="center"/>
    </xf>
    <xf numFmtId="0" fontId="5" fillId="3" borderId="17" xfId="8" applyFill="1" applyBorder="1" applyAlignment="1">
      <alignment horizontal="center" vertical="center"/>
    </xf>
    <xf numFmtId="0" fontId="5" fillId="3" borderId="18" xfId="8" applyFill="1" applyBorder="1" applyAlignment="1">
      <alignment horizontal="center" vertical="center"/>
    </xf>
    <xf numFmtId="0" fontId="5" fillId="3" borderId="19" xfId="8" applyFill="1" applyBorder="1" applyAlignment="1">
      <alignment horizontal="center" vertical="center"/>
    </xf>
    <xf numFmtId="0" fontId="5" fillId="3" borderId="20" xfId="8" applyFill="1" applyBorder="1" applyAlignment="1">
      <alignment horizontal="center" vertical="center"/>
    </xf>
    <xf numFmtId="0" fontId="5" fillId="3" borderId="19" xfId="8" applyFill="1" applyBorder="1" applyAlignment="1">
      <alignment horizontal="center" vertical="center" wrapText="1"/>
    </xf>
    <xf numFmtId="0" fontId="5" fillId="3" borderId="21" xfId="8" applyFill="1" applyBorder="1" applyAlignment="1">
      <alignment horizontal="center" vertical="center"/>
    </xf>
    <xf numFmtId="0" fontId="5" fillId="3" borderId="0" xfId="8" applyFill="1" applyAlignment="1">
      <alignment horizontal="center" vertical="center"/>
    </xf>
    <xf numFmtId="0" fontId="5" fillId="3" borderId="22" xfId="8" applyFill="1" applyBorder="1" applyAlignment="1">
      <alignment horizontal="center" vertical="center"/>
    </xf>
    <xf numFmtId="0" fontId="5" fillId="3" borderId="12" xfId="8" applyFill="1" applyBorder="1" applyAlignment="1">
      <alignment horizontal="center" vertical="center"/>
    </xf>
    <xf numFmtId="43" fontId="0" fillId="3" borderId="1" xfId="9" applyFont="1" applyFill="1" applyBorder="1" applyAlignment="1">
      <alignment horizontal="center" vertical="center"/>
    </xf>
    <xf numFmtId="43" fontId="0" fillId="3" borderId="23" xfId="9" applyFont="1" applyFill="1" applyBorder="1" applyAlignment="1">
      <alignment horizontal="center" vertical="center"/>
    </xf>
    <xf numFmtId="0" fontId="5" fillId="3" borderId="0" xfId="8" applyFont="1" applyFill="1" applyAlignment="1">
      <alignment horizontal="left" vertical="center"/>
    </xf>
    <xf numFmtId="0" fontId="5" fillId="3" borderId="24" xfId="8" applyFill="1" applyBorder="1" applyAlignment="1">
      <alignment horizontal="center" vertical="center"/>
    </xf>
    <xf numFmtId="0" fontId="5" fillId="3" borderId="25" xfId="8" applyFill="1" applyBorder="1" applyAlignment="1">
      <alignment horizontal="center" vertical="center"/>
    </xf>
    <xf numFmtId="43" fontId="5" fillId="3" borderId="26" xfId="9" applyFont="1" applyFill="1" applyBorder="1" applyAlignment="1">
      <alignment horizontal="center" vertical="center"/>
    </xf>
    <xf numFmtId="43" fontId="0" fillId="3" borderId="26" xfId="9" applyFont="1" applyFill="1" applyBorder="1" applyAlignment="1">
      <alignment horizontal="center" vertical="center"/>
    </xf>
    <xf numFmtId="43" fontId="0" fillId="3" borderId="27" xfId="9" applyFont="1" applyFill="1" applyBorder="1" applyAlignment="1">
      <alignment horizontal="center" vertical="center"/>
    </xf>
    <xf numFmtId="0" fontId="16" fillId="3" borderId="0" xfId="8" applyFont="1" applyFill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49" fontId="39" fillId="0" borderId="1" xfId="0" applyNumberFormat="1" applyFont="1" applyBorder="1" applyAlignment="1">
      <alignment horizontal="center" vertical="center"/>
    </xf>
    <xf numFmtId="43" fontId="39" fillId="0" borderId="1" xfId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3" fontId="0" fillId="0" borderId="1" xfId="1" applyFont="1" applyBorder="1" applyAlignment="1">
      <alignment horizontal="right" vertical="center"/>
    </xf>
    <xf numFmtId="49" fontId="4" fillId="0" borderId="1" xfId="1" applyNumberFormat="1" applyFont="1" applyBorder="1" applyAlignment="1">
      <alignment horizontal="center" vertical="center"/>
    </xf>
    <xf numFmtId="43" fontId="0" fillId="0" borderId="1" xfId="1" applyFont="1" applyBorder="1">
      <alignment vertical="center"/>
    </xf>
    <xf numFmtId="49" fontId="0" fillId="0" borderId="1" xfId="1" applyNumberFormat="1" applyFont="1" applyBorder="1" applyAlignment="1">
      <alignment horizontal="center" vertical="center"/>
    </xf>
    <xf numFmtId="43" fontId="39" fillId="0" borderId="1" xfId="1" applyFont="1" applyBorder="1">
      <alignment vertical="center"/>
    </xf>
    <xf numFmtId="49" fontId="0" fillId="0" borderId="0" xfId="0" applyNumberFormat="1" applyAlignment="1">
      <alignment horizontal="center" vertical="center"/>
    </xf>
    <xf numFmtId="57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49" fontId="6" fillId="3" borderId="2" xfId="3" applyNumberFormat="1" applyFont="1" applyFill="1" applyBorder="1" applyAlignment="1">
      <alignment horizontal="center" vertical="top"/>
    </xf>
    <xf numFmtId="49" fontId="6" fillId="3" borderId="0" xfId="3" applyNumberFormat="1" applyFont="1" applyFill="1" applyAlignment="1">
      <alignment horizontal="center" vertical="top"/>
    </xf>
    <xf numFmtId="176" fontId="17" fillId="3" borderId="5" xfId="0" applyNumberFormat="1" applyFont="1" applyFill="1" applyBorder="1" applyAlignment="1">
      <alignment horizontal="center"/>
    </xf>
    <xf numFmtId="176" fontId="17" fillId="3" borderId="6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center" vertical="center"/>
    </xf>
    <xf numFmtId="176" fontId="13" fillId="3" borderId="6" xfId="0" applyNumberFormat="1" applyFont="1" applyFill="1" applyBorder="1" applyAlignment="1">
      <alignment horizontal="center" vertical="center"/>
    </xf>
    <xf numFmtId="176" fontId="13" fillId="3" borderId="7" xfId="0" applyNumberFormat="1" applyFont="1" applyFill="1" applyBorder="1" applyAlignment="1">
      <alignment horizontal="center" vertical="center"/>
    </xf>
    <xf numFmtId="49" fontId="6" fillId="3" borderId="13" xfId="3" applyNumberFormat="1" applyFont="1" applyFill="1" applyBorder="1" applyAlignment="1">
      <alignment horizontal="center" vertical="top"/>
    </xf>
    <xf numFmtId="49" fontId="6" fillId="3" borderId="9" xfId="3" applyNumberFormat="1" applyFont="1" applyFill="1" applyBorder="1" applyAlignment="1">
      <alignment horizontal="center" vertical="top"/>
    </xf>
    <xf numFmtId="49" fontId="6" fillId="3" borderId="13" xfId="3" applyNumberFormat="1" applyFont="1" applyFill="1" applyBorder="1" applyAlignment="1">
      <alignment horizontal="center" vertical="center"/>
    </xf>
    <xf numFmtId="49" fontId="6" fillId="3" borderId="9" xfId="3" applyNumberFormat="1" applyFont="1" applyFill="1" applyBorder="1" applyAlignment="1">
      <alignment horizontal="center" vertical="center"/>
    </xf>
    <xf numFmtId="0" fontId="36" fillId="13" borderId="1" xfId="0" applyFont="1" applyFill="1" applyBorder="1" applyAlignment="1">
      <alignment horizontal="center" vertical="center" wrapText="1"/>
    </xf>
    <xf numFmtId="0" fontId="37" fillId="1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2" fillId="12" borderId="1" xfId="7" applyFont="1" applyFill="1" applyBorder="1" applyAlignment="1">
      <alignment horizontal="center" vertical="center"/>
    </xf>
    <xf numFmtId="0" fontId="12" fillId="12" borderId="1" xfId="7" applyFont="1" applyFill="1" applyBorder="1" applyAlignment="1">
      <alignment horizontal="center" vertical="center" wrapText="1"/>
    </xf>
    <xf numFmtId="0" fontId="35" fillId="13" borderId="1" xfId="0" applyFont="1" applyFill="1" applyBorder="1" applyAlignment="1">
      <alignment horizontal="center" vertical="center" wrapText="1"/>
    </xf>
    <xf numFmtId="0" fontId="31" fillId="10" borderId="10" xfId="2" applyFont="1" applyFill="1" applyBorder="1" applyAlignment="1">
      <alignment horizontal="center" vertical="center"/>
    </xf>
    <xf numFmtId="0" fontId="31" fillId="10" borderId="11" xfId="2" applyFont="1" applyFill="1" applyBorder="1" applyAlignment="1">
      <alignment horizontal="center" vertical="center"/>
    </xf>
    <xf numFmtId="0" fontId="31" fillId="10" borderId="12" xfId="2" applyFont="1" applyFill="1" applyBorder="1" applyAlignment="1">
      <alignment horizontal="center" vertical="center"/>
    </xf>
    <xf numFmtId="179" fontId="12" fillId="12" borderId="14" xfId="7" applyNumberFormat="1" applyFont="1" applyFill="1" applyBorder="1" applyAlignment="1">
      <alignment horizontal="center" vertical="center" wrapText="1"/>
    </xf>
    <xf numFmtId="179" fontId="12" fillId="12" borderId="15" xfId="7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2" fillId="11" borderId="1" xfId="7" applyFont="1" applyFill="1" applyBorder="1" applyAlignment="1">
      <alignment horizontal="center" vertical="center"/>
    </xf>
    <xf numFmtId="0" fontId="12" fillId="12" borderId="1" xfId="7" applyNumberFormat="1" applyFont="1" applyFill="1" applyBorder="1" applyAlignment="1">
      <alignment horizontal="center" vertical="center" wrapText="1"/>
    </xf>
    <xf numFmtId="0" fontId="12" fillId="12" borderId="1" xfId="7" applyNumberFormat="1" applyFont="1" applyFill="1" applyBorder="1" applyAlignment="1">
      <alignment horizontal="center" vertical="center"/>
    </xf>
  </cellXfs>
  <cellStyles count="10">
    <cellStyle name="Normal_Comparison of the quotes (3)" xfId="7" xr:uid="{00000000-0005-0000-0000-000000000000}"/>
    <cellStyle name="常规" xfId="0" builtinId="0"/>
    <cellStyle name="常规 2" xfId="3" xr:uid="{00000000-0005-0000-0000-000002000000}"/>
    <cellStyle name="常规 3" xfId="6" xr:uid="{00000000-0005-0000-0000-000003000000}"/>
    <cellStyle name="常规 4" xfId="8" xr:uid="{00000000-0005-0000-0000-000004000000}"/>
    <cellStyle name="常规 5" xfId="5" xr:uid="{00000000-0005-0000-0000-000005000000}"/>
    <cellStyle name="千位分隔" xfId="1" builtinId="3"/>
    <cellStyle name="千位分隔 2" xfId="9" xr:uid="{00000000-0005-0000-0000-000007000000}"/>
    <cellStyle name="一般_Sheet1" xfId="4" xr:uid="{00000000-0005-0000-0000-000009000000}"/>
    <cellStyle name="着色 6" xfId="2" builtinId="49"/>
  </cellStyles>
  <dxfs count="26"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4"/>
  <sheetViews>
    <sheetView workbookViewId="0">
      <selection activeCell="H16" sqref="H16"/>
    </sheetView>
  </sheetViews>
  <sheetFormatPr defaultRowHeight="14.4" x14ac:dyDescent="0.25"/>
  <cols>
    <col min="2" max="2" width="15.88671875" customWidth="1"/>
    <col min="3" max="3" width="9.44140625" bestFit="1" customWidth="1"/>
    <col min="4" max="4" width="12.77734375" bestFit="1" customWidth="1"/>
    <col min="5" max="5" width="12.77734375" customWidth="1"/>
    <col min="6" max="7" width="16.6640625" customWidth="1"/>
    <col min="8" max="9" width="18" customWidth="1"/>
  </cols>
  <sheetData>
    <row r="3" spans="1:9" s="3" customFormat="1" ht="26.25" customHeight="1" x14ac:dyDescent="0.25">
      <c r="A3" s="5" t="s">
        <v>7</v>
      </c>
      <c r="B3" s="5" t="s">
        <v>0</v>
      </c>
      <c r="C3" s="5" t="s">
        <v>2</v>
      </c>
      <c r="D3" s="5" t="s">
        <v>4</v>
      </c>
      <c r="E3" s="36" t="s">
        <v>124</v>
      </c>
      <c r="F3" s="5" t="s">
        <v>5</v>
      </c>
      <c r="G3" s="36" t="s">
        <v>122</v>
      </c>
      <c r="H3" s="5" t="s">
        <v>6</v>
      </c>
      <c r="I3" s="36" t="s">
        <v>123</v>
      </c>
    </row>
    <row r="4" spans="1:9" s="3" customFormat="1" ht="26.25" customHeight="1" x14ac:dyDescent="0.25">
      <c r="A4" s="5" t="s">
        <v>3</v>
      </c>
      <c r="B4" s="6">
        <v>12000</v>
      </c>
      <c r="C4" s="6">
        <v>137.4</v>
      </c>
      <c r="D4" s="6">
        <f>B4+C4</f>
        <v>12137.4</v>
      </c>
      <c r="E4" s="37">
        <f>ROUND(D4/1.06,2)</f>
        <v>11450.38</v>
      </c>
      <c r="F4" s="6">
        <v>12000</v>
      </c>
      <c r="G4" s="37">
        <f>ROUND(F4/1.06,2)</f>
        <v>11320.75</v>
      </c>
      <c r="H4" s="6">
        <v>137.4</v>
      </c>
      <c r="I4" s="37">
        <f>E4-G4</f>
        <v>129.6299999999992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1"/>
  <sheetViews>
    <sheetView workbookViewId="0">
      <selection activeCell="K17" sqref="K17"/>
    </sheetView>
  </sheetViews>
  <sheetFormatPr defaultColWidth="9" defaultRowHeight="14.4" x14ac:dyDescent="0.25"/>
  <cols>
    <col min="1" max="5" width="15.88671875" style="3" customWidth="1"/>
    <col min="6" max="7" width="19" style="3" customWidth="1"/>
    <col min="8" max="16384" width="9" style="3"/>
  </cols>
  <sheetData>
    <row r="1" spans="1:7" x14ac:dyDescent="0.25">
      <c r="A1" s="77" t="s">
        <v>312</v>
      </c>
      <c r="B1" s="77" t="s">
        <v>313</v>
      </c>
      <c r="C1" s="77" t="s">
        <v>314</v>
      </c>
      <c r="D1" s="78" t="s">
        <v>315</v>
      </c>
      <c r="E1" s="78" t="s">
        <v>316</v>
      </c>
      <c r="F1" s="79" t="s">
        <v>317</v>
      </c>
      <c r="G1" s="80" t="s">
        <v>345</v>
      </c>
    </row>
    <row r="2" spans="1:7" s="28" customFormat="1" x14ac:dyDescent="0.25">
      <c r="A2" s="60" t="s">
        <v>318</v>
      </c>
      <c r="B2" s="60" t="s">
        <v>319</v>
      </c>
      <c r="C2" s="60">
        <v>1</v>
      </c>
      <c r="D2" s="61">
        <v>1700</v>
      </c>
      <c r="E2" s="61">
        <f>C2*D2</f>
        <v>1700</v>
      </c>
      <c r="F2" s="62"/>
      <c r="G2" s="66" t="s">
        <v>347</v>
      </c>
    </row>
    <row r="3" spans="1:7" x14ac:dyDescent="0.25">
      <c r="A3" s="60" t="s">
        <v>318</v>
      </c>
      <c r="B3" s="63" t="s">
        <v>320</v>
      </c>
      <c r="C3" s="60">
        <v>1</v>
      </c>
      <c r="D3" s="61">
        <v>3080</v>
      </c>
      <c r="E3" s="61">
        <v>3080</v>
      </c>
      <c r="F3" s="62"/>
      <c r="G3" s="66" t="s">
        <v>346</v>
      </c>
    </row>
    <row r="4" spans="1:7" ht="15.6" x14ac:dyDescent="0.25">
      <c r="A4" s="64" t="s">
        <v>321</v>
      </c>
      <c r="B4" s="60" t="s">
        <v>322</v>
      </c>
      <c r="C4" s="60">
        <v>1</v>
      </c>
      <c r="D4" s="65">
        <v>360</v>
      </c>
      <c r="E4" s="61">
        <f>C4*D4</f>
        <v>360</v>
      </c>
      <c r="F4" s="62"/>
      <c r="G4" s="62"/>
    </row>
    <row r="5" spans="1:7" ht="15.6" x14ac:dyDescent="0.25">
      <c r="A5" s="64" t="s">
        <v>321</v>
      </c>
      <c r="B5" s="60" t="s">
        <v>323</v>
      </c>
      <c r="C5" s="60">
        <v>1</v>
      </c>
      <c r="D5" s="65">
        <v>105</v>
      </c>
      <c r="E5" s="61">
        <f>C5*D5</f>
        <v>105</v>
      </c>
      <c r="F5" s="62"/>
      <c r="G5" s="62"/>
    </row>
    <row r="6" spans="1:7" ht="15.6" x14ac:dyDescent="0.25">
      <c r="A6" s="64" t="s">
        <v>321</v>
      </c>
      <c r="B6" s="63" t="s">
        <v>324</v>
      </c>
      <c r="C6" s="60">
        <v>1</v>
      </c>
      <c r="D6" s="61">
        <v>168</v>
      </c>
      <c r="E6" s="61">
        <f>C6*D6</f>
        <v>168</v>
      </c>
      <c r="F6" s="62"/>
      <c r="G6" s="66" t="s">
        <v>347</v>
      </c>
    </row>
    <row r="7" spans="1:7" ht="15.6" x14ac:dyDescent="0.25">
      <c r="A7" s="64" t="s">
        <v>321</v>
      </c>
      <c r="B7" s="63" t="s">
        <v>325</v>
      </c>
      <c r="C7" s="60">
        <v>1</v>
      </c>
      <c r="D7" s="61">
        <v>0</v>
      </c>
      <c r="E7" s="61">
        <v>0</v>
      </c>
      <c r="F7" s="66" t="s">
        <v>326</v>
      </c>
      <c r="G7" s="66"/>
    </row>
    <row r="8" spans="1:7" ht="15.6" x14ac:dyDescent="0.25">
      <c r="A8" s="64" t="s">
        <v>321</v>
      </c>
      <c r="B8" s="63" t="s">
        <v>327</v>
      </c>
      <c r="C8" s="60">
        <v>1</v>
      </c>
      <c r="D8" s="61">
        <v>2263</v>
      </c>
      <c r="E8" s="61">
        <f t="shared" ref="E8:E14" si="0">D8*C8</f>
        <v>2263</v>
      </c>
      <c r="F8" s="62"/>
      <c r="G8" s="66" t="s">
        <v>346</v>
      </c>
    </row>
    <row r="9" spans="1:7" ht="27.6" x14ac:dyDescent="0.25">
      <c r="A9" s="64" t="s">
        <v>321</v>
      </c>
      <c r="B9" s="63" t="s">
        <v>328</v>
      </c>
      <c r="C9" s="60">
        <v>3</v>
      </c>
      <c r="D9" s="61">
        <v>310</v>
      </c>
      <c r="E9" s="61">
        <f t="shared" si="0"/>
        <v>930</v>
      </c>
      <c r="F9" s="62" t="s">
        <v>329</v>
      </c>
      <c r="G9" s="62"/>
    </row>
    <row r="10" spans="1:7" ht="15.6" x14ac:dyDescent="0.25">
      <c r="A10" s="67" t="s">
        <v>321</v>
      </c>
      <c r="B10" s="68" t="s">
        <v>330</v>
      </c>
      <c r="C10" s="69">
        <v>4</v>
      </c>
      <c r="D10" s="70">
        <v>1690</v>
      </c>
      <c r="E10" s="70">
        <f t="shared" si="0"/>
        <v>6760</v>
      </c>
      <c r="F10" s="72" t="s">
        <v>331</v>
      </c>
      <c r="G10" s="72"/>
    </row>
    <row r="11" spans="1:7" ht="15.6" x14ac:dyDescent="0.25">
      <c r="A11" s="67" t="s">
        <v>321</v>
      </c>
      <c r="B11" s="68" t="s">
        <v>332</v>
      </c>
      <c r="C11" s="69">
        <v>1</v>
      </c>
      <c r="D11" s="70">
        <v>30</v>
      </c>
      <c r="E11" s="70">
        <f t="shared" si="0"/>
        <v>30</v>
      </c>
      <c r="F11" s="72" t="s">
        <v>333</v>
      </c>
      <c r="G11" s="72"/>
    </row>
    <row r="12" spans="1:7" ht="15.6" x14ac:dyDescent="0.25">
      <c r="A12" s="67" t="s">
        <v>321</v>
      </c>
      <c r="B12" s="68" t="s">
        <v>334</v>
      </c>
      <c r="C12" s="69">
        <v>2</v>
      </c>
      <c r="D12" s="70">
        <v>364</v>
      </c>
      <c r="E12" s="70">
        <f t="shared" si="0"/>
        <v>728</v>
      </c>
      <c r="F12" s="71" t="s">
        <v>335</v>
      </c>
      <c r="G12" s="71"/>
    </row>
    <row r="13" spans="1:7" ht="15.6" x14ac:dyDescent="0.25">
      <c r="A13" s="67" t="s">
        <v>321</v>
      </c>
      <c r="B13" s="68" t="s">
        <v>336</v>
      </c>
      <c r="C13" s="69">
        <v>1</v>
      </c>
      <c r="D13" s="70">
        <v>650</v>
      </c>
      <c r="E13" s="70">
        <f t="shared" si="0"/>
        <v>650</v>
      </c>
      <c r="F13" s="72" t="s">
        <v>333</v>
      </c>
      <c r="G13" s="72"/>
    </row>
    <row r="14" spans="1:7" ht="15.6" x14ac:dyDescent="0.25">
      <c r="A14" s="67" t="s">
        <v>321</v>
      </c>
      <c r="B14" s="68" t="s">
        <v>337</v>
      </c>
      <c r="C14" s="69">
        <v>5</v>
      </c>
      <c r="D14" s="70">
        <v>120</v>
      </c>
      <c r="E14" s="70">
        <f t="shared" si="0"/>
        <v>600</v>
      </c>
      <c r="F14" s="72" t="s">
        <v>333</v>
      </c>
      <c r="G14" s="72"/>
    </row>
    <row r="15" spans="1:7" ht="15.6" x14ac:dyDescent="0.25">
      <c r="A15" s="67" t="s">
        <v>321</v>
      </c>
      <c r="B15" s="68" t="s">
        <v>338</v>
      </c>
      <c r="C15" s="69">
        <v>1</v>
      </c>
      <c r="D15" s="70">
        <v>119</v>
      </c>
      <c r="E15" s="70">
        <v>119</v>
      </c>
      <c r="F15" s="73"/>
      <c r="G15" s="73"/>
    </row>
    <row r="16" spans="1:7" ht="15.6" x14ac:dyDescent="0.25">
      <c r="A16" s="67" t="s">
        <v>321</v>
      </c>
      <c r="B16" s="68" t="s">
        <v>339</v>
      </c>
      <c r="C16" s="69">
        <v>1</v>
      </c>
      <c r="D16" s="70">
        <v>128</v>
      </c>
      <c r="E16" s="70">
        <v>128</v>
      </c>
      <c r="F16" s="73"/>
      <c r="G16" s="73"/>
    </row>
    <row r="17" spans="1:7" ht="15.6" x14ac:dyDescent="0.25">
      <c r="A17" s="67" t="s">
        <v>321</v>
      </c>
      <c r="B17" s="68" t="s">
        <v>340</v>
      </c>
      <c r="C17" s="69">
        <v>2</v>
      </c>
      <c r="D17" s="70">
        <v>200</v>
      </c>
      <c r="E17" s="70">
        <f t="shared" ref="E17:E19" si="1">D17*C17</f>
        <v>400</v>
      </c>
      <c r="F17" s="73"/>
      <c r="G17" s="73"/>
    </row>
    <row r="18" spans="1:7" ht="15.6" x14ac:dyDescent="0.25">
      <c r="A18" s="67" t="s">
        <v>321</v>
      </c>
      <c r="B18" s="68" t="s">
        <v>341</v>
      </c>
      <c r="C18" s="69">
        <v>6</v>
      </c>
      <c r="D18" s="70">
        <v>80</v>
      </c>
      <c r="E18" s="70">
        <f t="shared" si="1"/>
        <v>480</v>
      </c>
      <c r="F18" s="73"/>
      <c r="G18" s="73"/>
    </row>
    <row r="19" spans="1:7" ht="15.6" x14ac:dyDescent="0.25">
      <c r="A19" s="67" t="s">
        <v>321</v>
      </c>
      <c r="B19" s="68" t="s">
        <v>342</v>
      </c>
      <c r="C19" s="69">
        <v>4</v>
      </c>
      <c r="D19" s="70">
        <v>80</v>
      </c>
      <c r="E19" s="70">
        <f t="shared" si="1"/>
        <v>320</v>
      </c>
      <c r="F19" s="73"/>
      <c r="G19" s="73"/>
    </row>
    <row r="20" spans="1:7" ht="15.6" x14ac:dyDescent="0.25">
      <c r="A20" s="67" t="s">
        <v>321</v>
      </c>
      <c r="B20" s="74" t="s">
        <v>343</v>
      </c>
      <c r="C20" s="74">
        <v>3</v>
      </c>
      <c r="D20" s="74"/>
      <c r="E20" s="70"/>
      <c r="F20" s="73"/>
      <c r="G20" s="73"/>
    </row>
    <row r="21" spans="1:7" ht="15.6" x14ac:dyDescent="0.25">
      <c r="A21" s="75"/>
      <c r="B21" s="76" t="s">
        <v>344</v>
      </c>
      <c r="C21" s="76">
        <f>SUM(C2:C20)</f>
        <v>40</v>
      </c>
      <c r="D21" s="76"/>
      <c r="E21" s="76">
        <f t="shared" ref="E21" si="2">SUM(E2:E20)</f>
        <v>18821</v>
      </c>
      <c r="F21" s="76"/>
      <c r="G21" s="76"/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"/>
  <sheetViews>
    <sheetView workbookViewId="0">
      <selection activeCell="J7" sqref="J7"/>
    </sheetView>
  </sheetViews>
  <sheetFormatPr defaultRowHeight="14.4" x14ac:dyDescent="0.25"/>
  <cols>
    <col min="1" max="4" width="15.109375" customWidth="1"/>
  </cols>
  <sheetData>
    <row r="1" spans="1:4" s="3" customFormat="1" ht="25.5" customHeight="1" x14ac:dyDescent="0.25">
      <c r="A1" s="150" t="s">
        <v>8</v>
      </c>
      <c r="B1" s="151"/>
      <c r="C1" s="151"/>
      <c r="D1" s="151"/>
    </row>
    <row r="2" spans="1:4" s="3" customFormat="1" ht="25.5" customHeight="1" x14ac:dyDescent="0.25">
      <c r="A2" s="9" t="s">
        <v>9</v>
      </c>
      <c r="B2" s="10" t="s">
        <v>10</v>
      </c>
      <c r="C2" s="12" t="s">
        <v>12</v>
      </c>
      <c r="D2" s="12" t="s">
        <v>119</v>
      </c>
    </row>
    <row r="3" spans="1:4" s="3" customFormat="1" ht="25.5" customHeight="1" x14ac:dyDescent="0.25">
      <c r="A3" s="55" t="s">
        <v>348</v>
      </c>
      <c r="B3" s="81" t="s">
        <v>16</v>
      </c>
      <c r="C3" s="23">
        <v>3</v>
      </c>
      <c r="D3" s="23" t="s">
        <v>350</v>
      </c>
    </row>
    <row r="4" spans="1:4" s="3" customFormat="1" ht="25.5" customHeight="1" x14ac:dyDescent="0.25">
      <c r="A4" s="55" t="s">
        <v>349</v>
      </c>
      <c r="B4" s="56" t="s">
        <v>23</v>
      </c>
      <c r="C4" s="23">
        <v>0.1</v>
      </c>
      <c r="D4" s="23"/>
    </row>
    <row r="5" spans="1:4" s="3" customFormat="1" ht="25.5" customHeight="1" x14ac:dyDescent="0.25">
      <c r="A5" s="55"/>
      <c r="B5" s="56" t="s">
        <v>24</v>
      </c>
      <c r="C5" s="23">
        <v>645</v>
      </c>
      <c r="D5" s="23"/>
    </row>
    <row r="6" spans="1:4" s="3" customFormat="1" ht="25.5" customHeight="1" x14ac:dyDescent="0.25">
      <c r="A6" s="55"/>
      <c r="B6" s="56" t="s">
        <v>25</v>
      </c>
      <c r="C6" s="23">
        <v>0.36</v>
      </c>
      <c r="D6" s="23"/>
    </row>
    <row r="7" spans="1:4" s="3" customFormat="1" ht="25.5" customHeight="1" x14ac:dyDescent="0.25">
      <c r="A7" s="145" t="s">
        <v>144</v>
      </c>
      <c r="B7" s="147"/>
      <c r="C7" s="23">
        <f>SUM(C3:C6)</f>
        <v>648.46</v>
      </c>
      <c r="D7" s="23"/>
    </row>
  </sheetData>
  <mergeCells count="2">
    <mergeCell ref="A7:B7"/>
    <mergeCell ref="A1:D1"/>
  </mergeCells>
  <phoneticPr fontId="3" type="noConversion"/>
  <conditionalFormatting sqref="A4:A7 A3:B3 C3:C7 A2:C2">
    <cfRule type="expression" dxfId="3" priority="11" stopIfTrue="1">
      <formula>MOD(ROW(),2)=0</formula>
    </cfRule>
  </conditionalFormatting>
  <conditionalFormatting sqref="B5">
    <cfRule type="expression" dxfId="2" priority="2" stopIfTrue="1">
      <formula>MOD(ROW(),2)=0</formula>
    </cfRule>
  </conditionalFormatting>
  <conditionalFormatting sqref="B4 B6">
    <cfRule type="expression" dxfId="1" priority="10" stopIfTrue="1">
      <formula>MOD(ROW(),2)=0</formula>
    </cfRule>
  </conditionalFormatting>
  <conditionalFormatting sqref="D2:D7">
    <cfRule type="expression" dxfId="0" priority="1" stopIfTrue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0"/>
  <sheetViews>
    <sheetView view="pageBreakPreview" zoomScale="60" zoomScaleNormal="100" workbookViewId="0">
      <selection activeCell="L32" sqref="L32"/>
    </sheetView>
  </sheetViews>
  <sheetFormatPr defaultColWidth="9" defaultRowHeight="14.4" x14ac:dyDescent="0.25"/>
  <cols>
    <col min="1" max="1" width="9" style="83" customWidth="1"/>
    <col min="2" max="2" width="11.88671875" style="83" customWidth="1"/>
    <col min="3" max="3" width="4.109375" style="83" customWidth="1"/>
    <col min="4" max="4" width="4.6640625" style="83" customWidth="1"/>
    <col min="5" max="5" width="10.44140625" style="83" customWidth="1"/>
    <col min="6" max="6" width="9.44140625" style="83" customWidth="1"/>
    <col min="7" max="7" width="10.77734375" style="83" customWidth="1"/>
    <col min="8" max="8" width="10.33203125" style="83" customWidth="1"/>
    <col min="9" max="9" width="8.88671875" style="83" customWidth="1"/>
    <col min="10" max="10" width="7.6640625" style="83" customWidth="1"/>
    <col min="11" max="11" width="11" style="83" customWidth="1"/>
    <col min="12" max="12" width="5.6640625" style="83" customWidth="1"/>
    <col min="13" max="14" width="6.88671875" style="83" customWidth="1"/>
    <col min="15" max="15" width="11.109375" style="83" customWidth="1"/>
    <col min="16" max="16" width="10.21875" style="83" customWidth="1"/>
    <col min="17" max="17" width="23.109375" style="83" customWidth="1"/>
    <col min="18" max="256" width="9" style="83"/>
    <col min="257" max="257" width="9" style="83" customWidth="1"/>
    <col min="258" max="258" width="11.88671875" style="83" customWidth="1"/>
    <col min="259" max="259" width="4.109375" style="83" customWidth="1"/>
    <col min="260" max="260" width="4.6640625" style="83" customWidth="1"/>
    <col min="261" max="261" width="10.44140625" style="83" customWidth="1"/>
    <col min="262" max="262" width="9.44140625" style="83" customWidth="1"/>
    <col min="263" max="263" width="10.77734375" style="83" customWidth="1"/>
    <col min="264" max="264" width="10.33203125" style="83" customWidth="1"/>
    <col min="265" max="265" width="8.88671875" style="83" customWidth="1"/>
    <col min="266" max="266" width="7.6640625" style="83" customWidth="1"/>
    <col min="267" max="267" width="11" style="83" customWidth="1"/>
    <col min="268" max="268" width="5.6640625" style="83" customWidth="1"/>
    <col min="269" max="270" width="6.88671875" style="83" customWidth="1"/>
    <col min="271" max="271" width="11.109375" style="83" customWidth="1"/>
    <col min="272" max="272" width="10.21875" style="83" customWidth="1"/>
    <col min="273" max="273" width="23.109375" style="83" customWidth="1"/>
    <col min="274" max="512" width="9" style="83"/>
    <col min="513" max="513" width="9" style="83" customWidth="1"/>
    <col min="514" max="514" width="11.88671875" style="83" customWidth="1"/>
    <col min="515" max="515" width="4.109375" style="83" customWidth="1"/>
    <col min="516" max="516" width="4.6640625" style="83" customWidth="1"/>
    <col min="517" max="517" width="10.44140625" style="83" customWidth="1"/>
    <col min="518" max="518" width="9.44140625" style="83" customWidth="1"/>
    <col min="519" max="519" width="10.77734375" style="83" customWidth="1"/>
    <col min="520" max="520" width="10.33203125" style="83" customWidth="1"/>
    <col min="521" max="521" width="8.88671875" style="83" customWidth="1"/>
    <col min="522" max="522" width="7.6640625" style="83" customWidth="1"/>
    <col min="523" max="523" width="11" style="83" customWidth="1"/>
    <col min="524" max="524" width="5.6640625" style="83" customWidth="1"/>
    <col min="525" max="526" width="6.88671875" style="83" customWidth="1"/>
    <col min="527" max="527" width="11.109375" style="83" customWidth="1"/>
    <col min="528" max="528" width="10.21875" style="83" customWidth="1"/>
    <col min="529" max="529" width="23.109375" style="83" customWidth="1"/>
    <col min="530" max="768" width="9" style="83"/>
    <col min="769" max="769" width="9" style="83" customWidth="1"/>
    <col min="770" max="770" width="11.88671875" style="83" customWidth="1"/>
    <col min="771" max="771" width="4.109375" style="83" customWidth="1"/>
    <col min="772" max="772" width="4.6640625" style="83" customWidth="1"/>
    <col min="773" max="773" width="10.44140625" style="83" customWidth="1"/>
    <col min="774" max="774" width="9.44140625" style="83" customWidth="1"/>
    <col min="775" max="775" width="10.77734375" style="83" customWidth="1"/>
    <col min="776" max="776" width="10.33203125" style="83" customWidth="1"/>
    <col min="777" max="777" width="8.88671875" style="83" customWidth="1"/>
    <col min="778" max="778" width="7.6640625" style="83" customWidth="1"/>
    <col min="779" max="779" width="11" style="83" customWidth="1"/>
    <col min="780" max="780" width="5.6640625" style="83" customWidth="1"/>
    <col min="781" max="782" width="6.88671875" style="83" customWidth="1"/>
    <col min="783" max="783" width="11.109375" style="83" customWidth="1"/>
    <col min="784" max="784" width="10.21875" style="83" customWidth="1"/>
    <col min="785" max="785" width="23.109375" style="83" customWidth="1"/>
    <col min="786" max="1024" width="9" style="83"/>
    <col min="1025" max="1025" width="9" style="83" customWidth="1"/>
    <col min="1026" max="1026" width="11.88671875" style="83" customWidth="1"/>
    <col min="1027" max="1027" width="4.109375" style="83" customWidth="1"/>
    <col min="1028" max="1028" width="4.6640625" style="83" customWidth="1"/>
    <col min="1029" max="1029" width="10.44140625" style="83" customWidth="1"/>
    <col min="1030" max="1030" width="9.44140625" style="83" customWidth="1"/>
    <col min="1031" max="1031" width="10.77734375" style="83" customWidth="1"/>
    <col min="1032" max="1032" width="10.33203125" style="83" customWidth="1"/>
    <col min="1033" max="1033" width="8.88671875" style="83" customWidth="1"/>
    <col min="1034" max="1034" width="7.6640625" style="83" customWidth="1"/>
    <col min="1035" max="1035" width="11" style="83" customWidth="1"/>
    <col min="1036" max="1036" width="5.6640625" style="83" customWidth="1"/>
    <col min="1037" max="1038" width="6.88671875" style="83" customWidth="1"/>
    <col min="1039" max="1039" width="11.109375" style="83" customWidth="1"/>
    <col min="1040" max="1040" width="10.21875" style="83" customWidth="1"/>
    <col min="1041" max="1041" width="23.109375" style="83" customWidth="1"/>
    <col min="1042" max="1280" width="9" style="83"/>
    <col min="1281" max="1281" width="9" style="83" customWidth="1"/>
    <col min="1282" max="1282" width="11.88671875" style="83" customWidth="1"/>
    <col min="1283" max="1283" width="4.109375" style="83" customWidth="1"/>
    <col min="1284" max="1284" width="4.6640625" style="83" customWidth="1"/>
    <col min="1285" max="1285" width="10.44140625" style="83" customWidth="1"/>
    <col min="1286" max="1286" width="9.44140625" style="83" customWidth="1"/>
    <col min="1287" max="1287" width="10.77734375" style="83" customWidth="1"/>
    <col min="1288" max="1288" width="10.33203125" style="83" customWidth="1"/>
    <col min="1289" max="1289" width="8.88671875" style="83" customWidth="1"/>
    <col min="1290" max="1290" width="7.6640625" style="83" customWidth="1"/>
    <col min="1291" max="1291" width="11" style="83" customWidth="1"/>
    <col min="1292" max="1292" width="5.6640625" style="83" customWidth="1"/>
    <col min="1293" max="1294" width="6.88671875" style="83" customWidth="1"/>
    <col min="1295" max="1295" width="11.109375" style="83" customWidth="1"/>
    <col min="1296" max="1296" width="10.21875" style="83" customWidth="1"/>
    <col min="1297" max="1297" width="23.109375" style="83" customWidth="1"/>
    <col min="1298" max="1536" width="9" style="83"/>
    <col min="1537" max="1537" width="9" style="83" customWidth="1"/>
    <col min="1538" max="1538" width="11.88671875" style="83" customWidth="1"/>
    <col min="1539" max="1539" width="4.109375" style="83" customWidth="1"/>
    <col min="1540" max="1540" width="4.6640625" style="83" customWidth="1"/>
    <col min="1541" max="1541" width="10.44140625" style="83" customWidth="1"/>
    <col min="1542" max="1542" width="9.44140625" style="83" customWidth="1"/>
    <col min="1543" max="1543" width="10.77734375" style="83" customWidth="1"/>
    <col min="1544" max="1544" width="10.33203125" style="83" customWidth="1"/>
    <col min="1545" max="1545" width="8.88671875" style="83" customWidth="1"/>
    <col min="1546" max="1546" width="7.6640625" style="83" customWidth="1"/>
    <col min="1547" max="1547" width="11" style="83" customWidth="1"/>
    <col min="1548" max="1548" width="5.6640625" style="83" customWidth="1"/>
    <col min="1549" max="1550" width="6.88671875" style="83" customWidth="1"/>
    <col min="1551" max="1551" width="11.109375" style="83" customWidth="1"/>
    <col min="1552" max="1552" width="10.21875" style="83" customWidth="1"/>
    <col min="1553" max="1553" width="23.109375" style="83" customWidth="1"/>
    <col min="1554" max="1792" width="9" style="83"/>
    <col min="1793" max="1793" width="9" style="83" customWidth="1"/>
    <col min="1794" max="1794" width="11.88671875" style="83" customWidth="1"/>
    <col min="1795" max="1795" width="4.109375" style="83" customWidth="1"/>
    <col min="1796" max="1796" width="4.6640625" style="83" customWidth="1"/>
    <col min="1797" max="1797" width="10.44140625" style="83" customWidth="1"/>
    <col min="1798" max="1798" width="9.44140625" style="83" customWidth="1"/>
    <col min="1799" max="1799" width="10.77734375" style="83" customWidth="1"/>
    <col min="1800" max="1800" width="10.33203125" style="83" customWidth="1"/>
    <col min="1801" max="1801" width="8.88671875" style="83" customWidth="1"/>
    <col min="1802" max="1802" width="7.6640625" style="83" customWidth="1"/>
    <col min="1803" max="1803" width="11" style="83" customWidth="1"/>
    <col min="1804" max="1804" width="5.6640625" style="83" customWidth="1"/>
    <col min="1805" max="1806" width="6.88671875" style="83" customWidth="1"/>
    <col min="1807" max="1807" width="11.109375" style="83" customWidth="1"/>
    <col min="1808" max="1808" width="10.21875" style="83" customWidth="1"/>
    <col min="1809" max="1809" width="23.109375" style="83" customWidth="1"/>
    <col min="1810" max="2048" width="9" style="83"/>
    <col min="2049" max="2049" width="9" style="83" customWidth="1"/>
    <col min="2050" max="2050" width="11.88671875" style="83" customWidth="1"/>
    <col min="2051" max="2051" width="4.109375" style="83" customWidth="1"/>
    <col min="2052" max="2052" width="4.6640625" style="83" customWidth="1"/>
    <col min="2053" max="2053" width="10.44140625" style="83" customWidth="1"/>
    <col min="2054" max="2054" width="9.44140625" style="83" customWidth="1"/>
    <col min="2055" max="2055" width="10.77734375" style="83" customWidth="1"/>
    <col min="2056" max="2056" width="10.33203125" style="83" customWidth="1"/>
    <col min="2057" max="2057" width="8.88671875" style="83" customWidth="1"/>
    <col min="2058" max="2058" width="7.6640625" style="83" customWidth="1"/>
    <col min="2059" max="2059" width="11" style="83" customWidth="1"/>
    <col min="2060" max="2060" width="5.6640625" style="83" customWidth="1"/>
    <col min="2061" max="2062" width="6.88671875" style="83" customWidth="1"/>
    <col min="2063" max="2063" width="11.109375" style="83" customWidth="1"/>
    <col min="2064" max="2064" width="10.21875" style="83" customWidth="1"/>
    <col min="2065" max="2065" width="23.109375" style="83" customWidth="1"/>
    <col min="2066" max="2304" width="9" style="83"/>
    <col min="2305" max="2305" width="9" style="83" customWidth="1"/>
    <col min="2306" max="2306" width="11.88671875" style="83" customWidth="1"/>
    <col min="2307" max="2307" width="4.109375" style="83" customWidth="1"/>
    <col min="2308" max="2308" width="4.6640625" style="83" customWidth="1"/>
    <col min="2309" max="2309" width="10.44140625" style="83" customWidth="1"/>
    <col min="2310" max="2310" width="9.44140625" style="83" customWidth="1"/>
    <col min="2311" max="2311" width="10.77734375" style="83" customWidth="1"/>
    <col min="2312" max="2312" width="10.33203125" style="83" customWidth="1"/>
    <col min="2313" max="2313" width="8.88671875" style="83" customWidth="1"/>
    <col min="2314" max="2314" width="7.6640625" style="83" customWidth="1"/>
    <col min="2315" max="2315" width="11" style="83" customWidth="1"/>
    <col min="2316" max="2316" width="5.6640625" style="83" customWidth="1"/>
    <col min="2317" max="2318" width="6.88671875" style="83" customWidth="1"/>
    <col min="2319" max="2319" width="11.109375" style="83" customWidth="1"/>
    <col min="2320" max="2320" width="10.21875" style="83" customWidth="1"/>
    <col min="2321" max="2321" width="23.109375" style="83" customWidth="1"/>
    <col min="2322" max="2560" width="9" style="83"/>
    <col min="2561" max="2561" width="9" style="83" customWidth="1"/>
    <col min="2562" max="2562" width="11.88671875" style="83" customWidth="1"/>
    <col min="2563" max="2563" width="4.109375" style="83" customWidth="1"/>
    <col min="2564" max="2564" width="4.6640625" style="83" customWidth="1"/>
    <col min="2565" max="2565" width="10.44140625" style="83" customWidth="1"/>
    <col min="2566" max="2566" width="9.44140625" style="83" customWidth="1"/>
    <col min="2567" max="2567" width="10.77734375" style="83" customWidth="1"/>
    <col min="2568" max="2568" width="10.33203125" style="83" customWidth="1"/>
    <col min="2569" max="2569" width="8.88671875" style="83" customWidth="1"/>
    <col min="2570" max="2570" width="7.6640625" style="83" customWidth="1"/>
    <col min="2571" max="2571" width="11" style="83" customWidth="1"/>
    <col min="2572" max="2572" width="5.6640625" style="83" customWidth="1"/>
    <col min="2573" max="2574" width="6.88671875" style="83" customWidth="1"/>
    <col min="2575" max="2575" width="11.109375" style="83" customWidth="1"/>
    <col min="2576" max="2576" width="10.21875" style="83" customWidth="1"/>
    <col min="2577" max="2577" width="23.109375" style="83" customWidth="1"/>
    <col min="2578" max="2816" width="9" style="83"/>
    <col min="2817" max="2817" width="9" style="83" customWidth="1"/>
    <col min="2818" max="2818" width="11.88671875" style="83" customWidth="1"/>
    <col min="2819" max="2819" width="4.109375" style="83" customWidth="1"/>
    <col min="2820" max="2820" width="4.6640625" style="83" customWidth="1"/>
    <col min="2821" max="2821" width="10.44140625" style="83" customWidth="1"/>
    <col min="2822" max="2822" width="9.44140625" style="83" customWidth="1"/>
    <col min="2823" max="2823" width="10.77734375" style="83" customWidth="1"/>
    <col min="2824" max="2824" width="10.33203125" style="83" customWidth="1"/>
    <col min="2825" max="2825" width="8.88671875" style="83" customWidth="1"/>
    <col min="2826" max="2826" width="7.6640625" style="83" customWidth="1"/>
    <col min="2827" max="2827" width="11" style="83" customWidth="1"/>
    <col min="2828" max="2828" width="5.6640625" style="83" customWidth="1"/>
    <col min="2829" max="2830" width="6.88671875" style="83" customWidth="1"/>
    <col min="2831" max="2831" width="11.109375" style="83" customWidth="1"/>
    <col min="2832" max="2832" width="10.21875" style="83" customWidth="1"/>
    <col min="2833" max="2833" width="23.109375" style="83" customWidth="1"/>
    <col min="2834" max="3072" width="9" style="83"/>
    <col min="3073" max="3073" width="9" style="83" customWidth="1"/>
    <col min="3074" max="3074" width="11.88671875" style="83" customWidth="1"/>
    <col min="3075" max="3075" width="4.109375" style="83" customWidth="1"/>
    <col min="3076" max="3076" width="4.6640625" style="83" customWidth="1"/>
    <col min="3077" max="3077" width="10.44140625" style="83" customWidth="1"/>
    <col min="3078" max="3078" width="9.44140625" style="83" customWidth="1"/>
    <col min="3079" max="3079" width="10.77734375" style="83" customWidth="1"/>
    <col min="3080" max="3080" width="10.33203125" style="83" customWidth="1"/>
    <col min="3081" max="3081" width="8.88671875" style="83" customWidth="1"/>
    <col min="3082" max="3082" width="7.6640625" style="83" customWidth="1"/>
    <col min="3083" max="3083" width="11" style="83" customWidth="1"/>
    <col min="3084" max="3084" width="5.6640625" style="83" customWidth="1"/>
    <col min="3085" max="3086" width="6.88671875" style="83" customWidth="1"/>
    <col min="3087" max="3087" width="11.109375" style="83" customWidth="1"/>
    <col min="3088" max="3088" width="10.21875" style="83" customWidth="1"/>
    <col min="3089" max="3089" width="23.109375" style="83" customWidth="1"/>
    <col min="3090" max="3328" width="9" style="83"/>
    <col min="3329" max="3329" width="9" style="83" customWidth="1"/>
    <col min="3330" max="3330" width="11.88671875" style="83" customWidth="1"/>
    <col min="3331" max="3331" width="4.109375" style="83" customWidth="1"/>
    <col min="3332" max="3332" width="4.6640625" style="83" customWidth="1"/>
    <col min="3333" max="3333" width="10.44140625" style="83" customWidth="1"/>
    <col min="3334" max="3334" width="9.44140625" style="83" customWidth="1"/>
    <col min="3335" max="3335" width="10.77734375" style="83" customWidth="1"/>
    <col min="3336" max="3336" width="10.33203125" style="83" customWidth="1"/>
    <col min="3337" max="3337" width="8.88671875" style="83" customWidth="1"/>
    <col min="3338" max="3338" width="7.6640625" style="83" customWidth="1"/>
    <col min="3339" max="3339" width="11" style="83" customWidth="1"/>
    <col min="3340" max="3340" width="5.6640625" style="83" customWidth="1"/>
    <col min="3341" max="3342" width="6.88671875" style="83" customWidth="1"/>
    <col min="3343" max="3343" width="11.109375" style="83" customWidth="1"/>
    <col min="3344" max="3344" width="10.21875" style="83" customWidth="1"/>
    <col min="3345" max="3345" width="23.109375" style="83" customWidth="1"/>
    <col min="3346" max="3584" width="9" style="83"/>
    <col min="3585" max="3585" width="9" style="83" customWidth="1"/>
    <col min="3586" max="3586" width="11.88671875" style="83" customWidth="1"/>
    <col min="3587" max="3587" width="4.109375" style="83" customWidth="1"/>
    <col min="3588" max="3588" width="4.6640625" style="83" customWidth="1"/>
    <col min="3589" max="3589" width="10.44140625" style="83" customWidth="1"/>
    <col min="3590" max="3590" width="9.44140625" style="83" customWidth="1"/>
    <col min="3591" max="3591" width="10.77734375" style="83" customWidth="1"/>
    <col min="3592" max="3592" width="10.33203125" style="83" customWidth="1"/>
    <col min="3593" max="3593" width="8.88671875" style="83" customWidth="1"/>
    <col min="3594" max="3594" width="7.6640625" style="83" customWidth="1"/>
    <col min="3595" max="3595" width="11" style="83" customWidth="1"/>
    <col min="3596" max="3596" width="5.6640625" style="83" customWidth="1"/>
    <col min="3597" max="3598" width="6.88671875" style="83" customWidth="1"/>
    <col min="3599" max="3599" width="11.109375" style="83" customWidth="1"/>
    <col min="3600" max="3600" width="10.21875" style="83" customWidth="1"/>
    <col min="3601" max="3601" width="23.109375" style="83" customWidth="1"/>
    <col min="3602" max="3840" width="9" style="83"/>
    <col min="3841" max="3841" width="9" style="83" customWidth="1"/>
    <col min="3842" max="3842" width="11.88671875" style="83" customWidth="1"/>
    <col min="3843" max="3843" width="4.109375" style="83" customWidth="1"/>
    <col min="3844" max="3844" width="4.6640625" style="83" customWidth="1"/>
    <col min="3845" max="3845" width="10.44140625" style="83" customWidth="1"/>
    <col min="3846" max="3846" width="9.44140625" style="83" customWidth="1"/>
    <col min="3847" max="3847" width="10.77734375" style="83" customWidth="1"/>
    <col min="3848" max="3848" width="10.33203125" style="83" customWidth="1"/>
    <col min="3849" max="3849" width="8.88671875" style="83" customWidth="1"/>
    <col min="3850" max="3850" width="7.6640625" style="83" customWidth="1"/>
    <col min="3851" max="3851" width="11" style="83" customWidth="1"/>
    <col min="3852" max="3852" width="5.6640625" style="83" customWidth="1"/>
    <col min="3853" max="3854" width="6.88671875" style="83" customWidth="1"/>
    <col min="3855" max="3855" width="11.109375" style="83" customWidth="1"/>
    <col min="3856" max="3856" width="10.21875" style="83" customWidth="1"/>
    <col min="3857" max="3857" width="23.109375" style="83" customWidth="1"/>
    <col min="3858" max="4096" width="9" style="83"/>
    <col min="4097" max="4097" width="9" style="83" customWidth="1"/>
    <col min="4098" max="4098" width="11.88671875" style="83" customWidth="1"/>
    <col min="4099" max="4099" width="4.109375" style="83" customWidth="1"/>
    <col min="4100" max="4100" width="4.6640625" style="83" customWidth="1"/>
    <col min="4101" max="4101" width="10.44140625" style="83" customWidth="1"/>
    <col min="4102" max="4102" width="9.44140625" style="83" customWidth="1"/>
    <col min="4103" max="4103" width="10.77734375" style="83" customWidth="1"/>
    <col min="4104" max="4104" width="10.33203125" style="83" customWidth="1"/>
    <col min="4105" max="4105" width="8.88671875" style="83" customWidth="1"/>
    <col min="4106" max="4106" width="7.6640625" style="83" customWidth="1"/>
    <col min="4107" max="4107" width="11" style="83" customWidth="1"/>
    <col min="4108" max="4108" width="5.6640625" style="83" customWidth="1"/>
    <col min="4109" max="4110" width="6.88671875" style="83" customWidth="1"/>
    <col min="4111" max="4111" width="11.109375" style="83" customWidth="1"/>
    <col min="4112" max="4112" width="10.21875" style="83" customWidth="1"/>
    <col min="4113" max="4113" width="23.109375" style="83" customWidth="1"/>
    <col min="4114" max="4352" width="9" style="83"/>
    <col min="4353" max="4353" width="9" style="83" customWidth="1"/>
    <col min="4354" max="4354" width="11.88671875" style="83" customWidth="1"/>
    <col min="4355" max="4355" width="4.109375" style="83" customWidth="1"/>
    <col min="4356" max="4356" width="4.6640625" style="83" customWidth="1"/>
    <col min="4357" max="4357" width="10.44140625" style="83" customWidth="1"/>
    <col min="4358" max="4358" width="9.44140625" style="83" customWidth="1"/>
    <col min="4359" max="4359" width="10.77734375" style="83" customWidth="1"/>
    <col min="4360" max="4360" width="10.33203125" style="83" customWidth="1"/>
    <col min="4361" max="4361" width="8.88671875" style="83" customWidth="1"/>
    <col min="4362" max="4362" width="7.6640625" style="83" customWidth="1"/>
    <col min="4363" max="4363" width="11" style="83" customWidth="1"/>
    <col min="4364" max="4364" width="5.6640625" style="83" customWidth="1"/>
    <col min="4365" max="4366" width="6.88671875" style="83" customWidth="1"/>
    <col min="4367" max="4367" width="11.109375" style="83" customWidth="1"/>
    <col min="4368" max="4368" width="10.21875" style="83" customWidth="1"/>
    <col min="4369" max="4369" width="23.109375" style="83" customWidth="1"/>
    <col min="4370" max="4608" width="9" style="83"/>
    <col min="4609" max="4609" width="9" style="83" customWidth="1"/>
    <col min="4610" max="4610" width="11.88671875" style="83" customWidth="1"/>
    <col min="4611" max="4611" width="4.109375" style="83" customWidth="1"/>
    <col min="4612" max="4612" width="4.6640625" style="83" customWidth="1"/>
    <col min="4613" max="4613" width="10.44140625" style="83" customWidth="1"/>
    <col min="4614" max="4614" width="9.44140625" style="83" customWidth="1"/>
    <col min="4615" max="4615" width="10.77734375" style="83" customWidth="1"/>
    <col min="4616" max="4616" width="10.33203125" style="83" customWidth="1"/>
    <col min="4617" max="4617" width="8.88671875" style="83" customWidth="1"/>
    <col min="4618" max="4618" width="7.6640625" style="83" customWidth="1"/>
    <col min="4619" max="4619" width="11" style="83" customWidth="1"/>
    <col min="4620" max="4620" width="5.6640625" style="83" customWidth="1"/>
    <col min="4621" max="4622" width="6.88671875" style="83" customWidth="1"/>
    <col min="4623" max="4623" width="11.109375" style="83" customWidth="1"/>
    <col min="4624" max="4624" width="10.21875" style="83" customWidth="1"/>
    <col min="4625" max="4625" width="23.109375" style="83" customWidth="1"/>
    <col min="4626" max="4864" width="9" style="83"/>
    <col min="4865" max="4865" width="9" style="83" customWidth="1"/>
    <col min="4866" max="4866" width="11.88671875" style="83" customWidth="1"/>
    <col min="4867" max="4867" width="4.109375" style="83" customWidth="1"/>
    <col min="4868" max="4868" width="4.6640625" style="83" customWidth="1"/>
    <col min="4869" max="4869" width="10.44140625" style="83" customWidth="1"/>
    <col min="4870" max="4870" width="9.44140625" style="83" customWidth="1"/>
    <col min="4871" max="4871" width="10.77734375" style="83" customWidth="1"/>
    <col min="4872" max="4872" width="10.33203125" style="83" customWidth="1"/>
    <col min="4873" max="4873" width="8.88671875" style="83" customWidth="1"/>
    <col min="4874" max="4874" width="7.6640625" style="83" customWidth="1"/>
    <col min="4875" max="4875" width="11" style="83" customWidth="1"/>
    <col min="4876" max="4876" width="5.6640625" style="83" customWidth="1"/>
    <col min="4877" max="4878" width="6.88671875" style="83" customWidth="1"/>
    <col min="4879" max="4879" width="11.109375" style="83" customWidth="1"/>
    <col min="4880" max="4880" width="10.21875" style="83" customWidth="1"/>
    <col min="4881" max="4881" width="23.109375" style="83" customWidth="1"/>
    <col min="4882" max="5120" width="9" style="83"/>
    <col min="5121" max="5121" width="9" style="83" customWidth="1"/>
    <col min="5122" max="5122" width="11.88671875" style="83" customWidth="1"/>
    <col min="5123" max="5123" width="4.109375" style="83" customWidth="1"/>
    <col min="5124" max="5124" width="4.6640625" style="83" customWidth="1"/>
    <col min="5125" max="5125" width="10.44140625" style="83" customWidth="1"/>
    <col min="5126" max="5126" width="9.44140625" style="83" customWidth="1"/>
    <col min="5127" max="5127" width="10.77734375" style="83" customWidth="1"/>
    <col min="5128" max="5128" width="10.33203125" style="83" customWidth="1"/>
    <col min="5129" max="5129" width="8.88671875" style="83" customWidth="1"/>
    <col min="5130" max="5130" width="7.6640625" style="83" customWidth="1"/>
    <col min="5131" max="5131" width="11" style="83" customWidth="1"/>
    <col min="5132" max="5132" width="5.6640625" style="83" customWidth="1"/>
    <col min="5133" max="5134" width="6.88671875" style="83" customWidth="1"/>
    <col min="5135" max="5135" width="11.109375" style="83" customWidth="1"/>
    <col min="5136" max="5136" width="10.21875" style="83" customWidth="1"/>
    <col min="5137" max="5137" width="23.109375" style="83" customWidth="1"/>
    <col min="5138" max="5376" width="9" style="83"/>
    <col min="5377" max="5377" width="9" style="83" customWidth="1"/>
    <col min="5378" max="5378" width="11.88671875" style="83" customWidth="1"/>
    <col min="5379" max="5379" width="4.109375" style="83" customWidth="1"/>
    <col min="5380" max="5380" width="4.6640625" style="83" customWidth="1"/>
    <col min="5381" max="5381" width="10.44140625" style="83" customWidth="1"/>
    <col min="5382" max="5382" width="9.44140625" style="83" customWidth="1"/>
    <col min="5383" max="5383" width="10.77734375" style="83" customWidth="1"/>
    <col min="5384" max="5384" width="10.33203125" style="83" customWidth="1"/>
    <col min="5385" max="5385" width="8.88671875" style="83" customWidth="1"/>
    <col min="5386" max="5386" width="7.6640625" style="83" customWidth="1"/>
    <col min="5387" max="5387" width="11" style="83" customWidth="1"/>
    <col min="5388" max="5388" width="5.6640625" style="83" customWidth="1"/>
    <col min="5389" max="5390" width="6.88671875" style="83" customWidth="1"/>
    <col min="5391" max="5391" width="11.109375" style="83" customWidth="1"/>
    <col min="5392" max="5392" width="10.21875" style="83" customWidth="1"/>
    <col min="5393" max="5393" width="23.109375" style="83" customWidth="1"/>
    <col min="5394" max="5632" width="9" style="83"/>
    <col min="5633" max="5633" width="9" style="83" customWidth="1"/>
    <col min="5634" max="5634" width="11.88671875" style="83" customWidth="1"/>
    <col min="5635" max="5635" width="4.109375" style="83" customWidth="1"/>
    <col min="5636" max="5636" width="4.6640625" style="83" customWidth="1"/>
    <col min="5637" max="5637" width="10.44140625" style="83" customWidth="1"/>
    <col min="5638" max="5638" width="9.44140625" style="83" customWidth="1"/>
    <col min="5639" max="5639" width="10.77734375" style="83" customWidth="1"/>
    <col min="5640" max="5640" width="10.33203125" style="83" customWidth="1"/>
    <col min="5641" max="5641" width="8.88671875" style="83" customWidth="1"/>
    <col min="5642" max="5642" width="7.6640625" style="83" customWidth="1"/>
    <col min="5643" max="5643" width="11" style="83" customWidth="1"/>
    <col min="5644" max="5644" width="5.6640625" style="83" customWidth="1"/>
    <col min="5645" max="5646" width="6.88671875" style="83" customWidth="1"/>
    <col min="5647" max="5647" width="11.109375" style="83" customWidth="1"/>
    <col min="5648" max="5648" width="10.21875" style="83" customWidth="1"/>
    <col min="5649" max="5649" width="23.109375" style="83" customWidth="1"/>
    <col min="5650" max="5888" width="9" style="83"/>
    <col min="5889" max="5889" width="9" style="83" customWidth="1"/>
    <col min="5890" max="5890" width="11.88671875" style="83" customWidth="1"/>
    <col min="5891" max="5891" width="4.109375" style="83" customWidth="1"/>
    <col min="5892" max="5892" width="4.6640625" style="83" customWidth="1"/>
    <col min="5893" max="5893" width="10.44140625" style="83" customWidth="1"/>
    <col min="5894" max="5894" width="9.44140625" style="83" customWidth="1"/>
    <col min="5895" max="5895" width="10.77734375" style="83" customWidth="1"/>
    <col min="5896" max="5896" width="10.33203125" style="83" customWidth="1"/>
    <col min="5897" max="5897" width="8.88671875" style="83" customWidth="1"/>
    <col min="5898" max="5898" width="7.6640625" style="83" customWidth="1"/>
    <col min="5899" max="5899" width="11" style="83" customWidth="1"/>
    <col min="5900" max="5900" width="5.6640625" style="83" customWidth="1"/>
    <col min="5901" max="5902" width="6.88671875" style="83" customWidth="1"/>
    <col min="5903" max="5903" width="11.109375" style="83" customWidth="1"/>
    <col min="5904" max="5904" width="10.21875" style="83" customWidth="1"/>
    <col min="5905" max="5905" width="23.109375" style="83" customWidth="1"/>
    <col min="5906" max="6144" width="9" style="83"/>
    <col min="6145" max="6145" width="9" style="83" customWidth="1"/>
    <col min="6146" max="6146" width="11.88671875" style="83" customWidth="1"/>
    <col min="6147" max="6147" width="4.109375" style="83" customWidth="1"/>
    <col min="6148" max="6148" width="4.6640625" style="83" customWidth="1"/>
    <col min="6149" max="6149" width="10.44140625" style="83" customWidth="1"/>
    <col min="6150" max="6150" width="9.44140625" style="83" customWidth="1"/>
    <col min="6151" max="6151" width="10.77734375" style="83" customWidth="1"/>
    <col min="6152" max="6152" width="10.33203125" style="83" customWidth="1"/>
    <col min="6153" max="6153" width="8.88671875" style="83" customWidth="1"/>
    <col min="6154" max="6154" width="7.6640625" style="83" customWidth="1"/>
    <col min="6155" max="6155" width="11" style="83" customWidth="1"/>
    <col min="6156" max="6156" width="5.6640625" style="83" customWidth="1"/>
    <col min="6157" max="6158" width="6.88671875" style="83" customWidth="1"/>
    <col min="6159" max="6159" width="11.109375" style="83" customWidth="1"/>
    <col min="6160" max="6160" width="10.21875" style="83" customWidth="1"/>
    <col min="6161" max="6161" width="23.109375" style="83" customWidth="1"/>
    <col min="6162" max="6400" width="9" style="83"/>
    <col min="6401" max="6401" width="9" style="83" customWidth="1"/>
    <col min="6402" max="6402" width="11.88671875" style="83" customWidth="1"/>
    <col min="6403" max="6403" width="4.109375" style="83" customWidth="1"/>
    <col min="6404" max="6404" width="4.6640625" style="83" customWidth="1"/>
    <col min="6405" max="6405" width="10.44140625" style="83" customWidth="1"/>
    <col min="6406" max="6406" width="9.44140625" style="83" customWidth="1"/>
    <col min="6407" max="6407" width="10.77734375" style="83" customWidth="1"/>
    <col min="6408" max="6408" width="10.33203125" style="83" customWidth="1"/>
    <col min="6409" max="6409" width="8.88671875" style="83" customWidth="1"/>
    <col min="6410" max="6410" width="7.6640625" style="83" customWidth="1"/>
    <col min="6411" max="6411" width="11" style="83" customWidth="1"/>
    <col min="6412" max="6412" width="5.6640625" style="83" customWidth="1"/>
    <col min="6413" max="6414" width="6.88671875" style="83" customWidth="1"/>
    <col min="6415" max="6415" width="11.109375" style="83" customWidth="1"/>
    <col min="6416" max="6416" width="10.21875" style="83" customWidth="1"/>
    <col min="6417" max="6417" width="23.109375" style="83" customWidth="1"/>
    <col min="6418" max="6656" width="9" style="83"/>
    <col min="6657" max="6657" width="9" style="83" customWidth="1"/>
    <col min="6658" max="6658" width="11.88671875" style="83" customWidth="1"/>
    <col min="6659" max="6659" width="4.109375" style="83" customWidth="1"/>
    <col min="6660" max="6660" width="4.6640625" style="83" customWidth="1"/>
    <col min="6661" max="6661" width="10.44140625" style="83" customWidth="1"/>
    <col min="6662" max="6662" width="9.44140625" style="83" customWidth="1"/>
    <col min="6663" max="6663" width="10.77734375" style="83" customWidth="1"/>
    <col min="6664" max="6664" width="10.33203125" style="83" customWidth="1"/>
    <col min="6665" max="6665" width="8.88671875" style="83" customWidth="1"/>
    <col min="6666" max="6666" width="7.6640625" style="83" customWidth="1"/>
    <col min="6667" max="6667" width="11" style="83" customWidth="1"/>
    <col min="6668" max="6668" width="5.6640625" style="83" customWidth="1"/>
    <col min="6669" max="6670" width="6.88671875" style="83" customWidth="1"/>
    <col min="6671" max="6671" width="11.109375" style="83" customWidth="1"/>
    <col min="6672" max="6672" width="10.21875" style="83" customWidth="1"/>
    <col min="6673" max="6673" width="23.109375" style="83" customWidth="1"/>
    <col min="6674" max="6912" width="9" style="83"/>
    <col min="6913" max="6913" width="9" style="83" customWidth="1"/>
    <col min="6914" max="6914" width="11.88671875" style="83" customWidth="1"/>
    <col min="6915" max="6915" width="4.109375" style="83" customWidth="1"/>
    <col min="6916" max="6916" width="4.6640625" style="83" customWidth="1"/>
    <col min="6917" max="6917" width="10.44140625" style="83" customWidth="1"/>
    <col min="6918" max="6918" width="9.44140625" style="83" customWidth="1"/>
    <col min="6919" max="6919" width="10.77734375" style="83" customWidth="1"/>
    <col min="6920" max="6920" width="10.33203125" style="83" customWidth="1"/>
    <col min="6921" max="6921" width="8.88671875" style="83" customWidth="1"/>
    <col min="6922" max="6922" width="7.6640625" style="83" customWidth="1"/>
    <col min="6923" max="6923" width="11" style="83" customWidth="1"/>
    <col min="6924" max="6924" width="5.6640625" style="83" customWidth="1"/>
    <col min="6925" max="6926" width="6.88671875" style="83" customWidth="1"/>
    <col min="6927" max="6927" width="11.109375" style="83" customWidth="1"/>
    <col min="6928" max="6928" width="10.21875" style="83" customWidth="1"/>
    <col min="6929" max="6929" width="23.109375" style="83" customWidth="1"/>
    <col min="6930" max="7168" width="9" style="83"/>
    <col min="7169" max="7169" width="9" style="83" customWidth="1"/>
    <col min="7170" max="7170" width="11.88671875" style="83" customWidth="1"/>
    <col min="7171" max="7171" width="4.109375" style="83" customWidth="1"/>
    <col min="7172" max="7172" width="4.6640625" style="83" customWidth="1"/>
    <col min="7173" max="7173" width="10.44140625" style="83" customWidth="1"/>
    <col min="7174" max="7174" width="9.44140625" style="83" customWidth="1"/>
    <col min="7175" max="7175" width="10.77734375" style="83" customWidth="1"/>
    <col min="7176" max="7176" width="10.33203125" style="83" customWidth="1"/>
    <col min="7177" max="7177" width="8.88671875" style="83" customWidth="1"/>
    <col min="7178" max="7178" width="7.6640625" style="83" customWidth="1"/>
    <col min="7179" max="7179" width="11" style="83" customWidth="1"/>
    <col min="7180" max="7180" width="5.6640625" style="83" customWidth="1"/>
    <col min="7181" max="7182" width="6.88671875" style="83" customWidth="1"/>
    <col min="7183" max="7183" width="11.109375" style="83" customWidth="1"/>
    <col min="7184" max="7184" width="10.21875" style="83" customWidth="1"/>
    <col min="7185" max="7185" width="23.109375" style="83" customWidth="1"/>
    <col min="7186" max="7424" width="9" style="83"/>
    <col min="7425" max="7425" width="9" style="83" customWidth="1"/>
    <col min="7426" max="7426" width="11.88671875" style="83" customWidth="1"/>
    <col min="7427" max="7427" width="4.109375" style="83" customWidth="1"/>
    <col min="7428" max="7428" width="4.6640625" style="83" customWidth="1"/>
    <col min="7429" max="7429" width="10.44140625" style="83" customWidth="1"/>
    <col min="7430" max="7430" width="9.44140625" style="83" customWidth="1"/>
    <col min="7431" max="7431" width="10.77734375" style="83" customWidth="1"/>
    <col min="7432" max="7432" width="10.33203125" style="83" customWidth="1"/>
    <col min="7433" max="7433" width="8.88671875" style="83" customWidth="1"/>
    <col min="7434" max="7434" width="7.6640625" style="83" customWidth="1"/>
    <col min="7435" max="7435" width="11" style="83" customWidth="1"/>
    <col min="7436" max="7436" width="5.6640625" style="83" customWidth="1"/>
    <col min="7437" max="7438" width="6.88671875" style="83" customWidth="1"/>
    <col min="7439" max="7439" width="11.109375" style="83" customWidth="1"/>
    <col min="7440" max="7440" width="10.21875" style="83" customWidth="1"/>
    <col min="7441" max="7441" width="23.109375" style="83" customWidth="1"/>
    <col min="7442" max="7680" width="9" style="83"/>
    <col min="7681" max="7681" width="9" style="83" customWidth="1"/>
    <col min="7682" max="7682" width="11.88671875" style="83" customWidth="1"/>
    <col min="7683" max="7683" width="4.109375" style="83" customWidth="1"/>
    <col min="7684" max="7684" width="4.6640625" style="83" customWidth="1"/>
    <col min="7685" max="7685" width="10.44140625" style="83" customWidth="1"/>
    <col min="7686" max="7686" width="9.44140625" style="83" customWidth="1"/>
    <col min="7687" max="7687" width="10.77734375" style="83" customWidth="1"/>
    <col min="7688" max="7688" width="10.33203125" style="83" customWidth="1"/>
    <col min="7689" max="7689" width="8.88671875" style="83" customWidth="1"/>
    <col min="7690" max="7690" width="7.6640625" style="83" customWidth="1"/>
    <col min="7691" max="7691" width="11" style="83" customWidth="1"/>
    <col min="7692" max="7692" width="5.6640625" style="83" customWidth="1"/>
    <col min="7693" max="7694" width="6.88671875" style="83" customWidth="1"/>
    <col min="7695" max="7695" width="11.109375" style="83" customWidth="1"/>
    <col min="7696" max="7696" width="10.21875" style="83" customWidth="1"/>
    <col min="7697" max="7697" width="23.109375" style="83" customWidth="1"/>
    <col min="7698" max="7936" width="9" style="83"/>
    <col min="7937" max="7937" width="9" style="83" customWidth="1"/>
    <col min="7938" max="7938" width="11.88671875" style="83" customWidth="1"/>
    <col min="7939" max="7939" width="4.109375" style="83" customWidth="1"/>
    <col min="7940" max="7940" width="4.6640625" style="83" customWidth="1"/>
    <col min="7941" max="7941" width="10.44140625" style="83" customWidth="1"/>
    <col min="7942" max="7942" width="9.44140625" style="83" customWidth="1"/>
    <col min="7943" max="7943" width="10.77734375" style="83" customWidth="1"/>
    <col min="7944" max="7944" width="10.33203125" style="83" customWidth="1"/>
    <col min="7945" max="7945" width="8.88671875" style="83" customWidth="1"/>
    <col min="7946" max="7946" width="7.6640625" style="83" customWidth="1"/>
    <col min="7947" max="7947" width="11" style="83" customWidth="1"/>
    <col min="7948" max="7948" width="5.6640625" style="83" customWidth="1"/>
    <col min="7949" max="7950" width="6.88671875" style="83" customWidth="1"/>
    <col min="7951" max="7951" width="11.109375" style="83" customWidth="1"/>
    <col min="7952" max="7952" width="10.21875" style="83" customWidth="1"/>
    <col min="7953" max="7953" width="23.109375" style="83" customWidth="1"/>
    <col min="7954" max="8192" width="9" style="83"/>
    <col min="8193" max="8193" width="9" style="83" customWidth="1"/>
    <col min="8194" max="8194" width="11.88671875" style="83" customWidth="1"/>
    <col min="8195" max="8195" width="4.109375" style="83" customWidth="1"/>
    <col min="8196" max="8196" width="4.6640625" style="83" customWidth="1"/>
    <col min="8197" max="8197" width="10.44140625" style="83" customWidth="1"/>
    <col min="8198" max="8198" width="9.44140625" style="83" customWidth="1"/>
    <col min="8199" max="8199" width="10.77734375" style="83" customWidth="1"/>
    <col min="8200" max="8200" width="10.33203125" style="83" customWidth="1"/>
    <col min="8201" max="8201" width="8.88671875" style="83" customWidth="1"/>
    <col min="8202" max="8202" width="7.6640625" style="83" customWidth="1"/>
    <col min="8203" max="8203" width="11" style="83" customWidth="1"/>
    <col min="8204" max="8204" width="5.6640625" style="83" customWidth="1"/>
    <col min="8205" max="8206" width="6.88671875" style="83" customWidth="1"/>
    <col min="8207" max="8207" width="11.109375" style="83" customWidth="1"/>
    <col min="8208" max="8208" width="10.21875" style="83" customWidth="1"/>
    <col min="8209" max="8209" width="23.109375" style="83" customWidth="1"/>
    <col min="8210" max="8448" width="9" style="83"/>
    <col min="8449" max="8449" width="9" style="83" customWidth="1"/>
    <col min="8450" max="8450" width="11.88671875" style="83" customWidth="1"/>
    <col min="8451" max="8451" width="4.109375" style="83" customWidth="1"/>
    <col min="8452" max="8452" width="4.6640625" style="83" customWidth="1"/>
    <col min="8453" max="8453" width="10.44140625" style="83" customWidth="1"/>
    <col min="8454" max="8454" width="9.44140625" style="83" customWidth="1"/>
    <col min="8455" max="8455" width="10.77734375" style="83" customWidth="1"/>
    <col min="8456" max="8456" width="10.33203125" style="83" customWidth="1"/>
    <col min="8457" max="8457" width="8.88671875" style="83" customWidth="1"/>
    <col min="8458" max="8458" width="7.6640625" style="83" customWidth="1"/>
    <col min="8459" max="8459" width="11" style="83" customWidth="1"/>
    <col min="8460" max="8460" width="5.6640625" style="83" customWidth="1"/>
    <col min="8461" max="8462" width="6.88671875" style="83" customWidth="1"/>
    <col min="8463" max="8463" width="11.109375" style="83" customWidth="1"/>
    <col min="8464" max="8464" width="10.21875" style="83" customWidth="1"/>
    <col min="8465" max="8465" width="23.109375" style="83" customWidth="1"/>
    <col min="8466" max="8704" width="9" style="83"/>
    <col min="8705" max="8705" width="9" style="83" customWidth="1"/>
    <col min="8706" max="8706" width="11.88671875" style="83" customWidth="1"/>
    <col min="8707" max="8707" width="4.109375" style="83" customWidth="1"/>
    <col min="8708" max="8708" width="4.6640625" style="83" customWidth="1"/>
    <col min="8709" max="8709" width="10.44140625" style="83" customWidth="1"/>
    <col min="8710" max="8710" width="9.44140625" style="83" customWidth="1"/>
    <col min="8711" max="8711" width="10.77734375" style="83" customWidth="1"/>
    <col min="8712" max="8712" width="10.33203125" style="83" customWidth="1"/>
    <col min="8713" max="8713" width="8.88671875" style="83" customWidth="1"/>
    <col min="8714" max="8714" width="7.6640625" style="83" customWidth="1"/>
    <col min="8715" max="8715" width="11" style="83" customWidth="1"/>
    <col min="8716" max="8716" width="5.6640625" style="83" customWidth="1"/>
    <col min="8717" max="8718" width="6.88671875" style="83" customWidth="1"/>
    <col min="8719" max="8719" width="11.109375" style="83" customWidth="1"/>
    <col min="8720" max="8720" width="10.21875" style="83" customWidth="1"/>
    <col min="8721" max="8721" width="23.109375" style="83" customWidth="1"/>
    <col min="8722" max="8960" width="9" style="83"/>
    <col min="8961" max="8961" width="9" style="83" customWidth="1"/>
    <col min="8962" max="8962" width="11.88671875" style="83" customWidth="1"/>
    <col min="8963" max="8963" width="4.109375" style="83" customWidth="1"/>
    <col min="8964" max="8964" width="4.6640625" style="83" customWidth="1"/>
    <col min="8965" max="8965" width="10.44140625" style="83" customWidth="1"/>
    <col min="8966" max="8966" width="9.44140625" style="83" customWidth="1"/>
    <col min="8967" max="8967" width="10.77734375" style="83" customWidth="1"/>
    <col min="8968" max="8968" width="10.33203125" style="83" customWidth="1"/>
    <col min="8969" max="8969" width="8.88671875" style="83" customWidth="1"/>
    <col min="8970" max="8970" width="7.6640625" style="83" customWidth="1"/>
    <col min="8971" max="8971" width="11" style="83" customWidth="1"/>
    <col min="8972" max="8972" width="5.6640625" style="83" customWidth="1"/>
    <col min="8973" max="8974" width="6.88671875" style="83" customWidth="1"/>
    <col min="8975" max="8975" width="11.109375" style="83" customWidth="1"/>
    <col min="8976" max="8976" width="10.21875" style="83" customWidth="1"/>
    <col min="8977" max="8977" width="23.109375" style="83" customWidth="1"/>
    <col min="8978" max="9216" width="9" style="83"/>
    <col min="9217" max="9217" width="9" style="83" customWidth="1"/>
    <col min="9218" max="9218" width="11.88671875" style="83" customWidth="1"/>
    <col min="9219" max="9219" width="4.109375" style="83" customWidth="1"/>
    <col min="9220" max="9220" width="4.6640625" style="83" customWidth="1"/>
    <col min="9221" max="9221" width="10.44140625" style="83" customWidth="1"/>
    <col min="9222" max="9222" width="9.44140625" style="83" customWidth="1"/>
    <col min="9223" max="9223" width="10.77734375" style="83" customWidth="1"/>
    <col min="9224" max="9224" width="10.33203125" style="83" customWidth="1"/>
    <col min="9225" max="9225" width="8.88671875" style="83" customWidth="1"/>
    <col min="9226" max="9226" width="7.6640625" style="83" customWidth="1"/>
    <col min="9227" max="9227" width="11" style="83" customWidth="1"/>
    <col min="9228" max="9228" width="5.6640625" style="83" customWidth="1"/>
    <col min="9229" max="9230" width="6.88671875" style="83" customWidth="1"/>
    <col min="9231" max="9231" width="11.109375" style="83" customWidth="1"/>
    <col min="9232" max="9232" width="10.21875" style="83" customWidth="1"/>
    <col min="9233" max="9233" width="23.109375" style="83" customWidth="1"/>
    <col min="9234" max="9472" width="9" style="83"/>
    <col min="9473" max="9473" width="9" style="83" customWidth="1"/>
    <col min="9474" max="9474" width="11.88671875" style="83" customWidth="1"/>
    <col min="9475" max="9475" width="4.109375" style="83" customWidth="1"/>
    <col min="9476" max="9476" width="4.6640625" style="83" customWidth="1"/>
    <col min="9477" max="9477" width="10.44140625" style="83" customWidth="1"/>
    <col min="9478" max="9478" width="9.44140625" style="83" customWidth="1"/>
    <col min="9479" max="9479" width="10.77734375" style="83" customWidth="1"/>
    <col min="9480" max="9480" width="10.33203125" style="83" customWidth="1"/>
    <col min="9481" max="9481" width="8.88671875" style="83" customWidth="1"/>
    <col min="9482" max="9482" width="7.6640625" style="83" customWidth="1"/>
    <col min="9483" max="9483" width="11" style="83" customWidth="1"/>
    <col min="9484" max="9484" width="5.6640625" style="83" customWidth="1"/>
    <col min="9485" max="9486" width="6.88671875" style="83" customWidth="1"/>
    <col min="9487" max="9487" width="11.109375" style="83" customWidth="1"/>
    <col min="9488" max="9488" width="10.21875" style="83" customWidth="1"/>
    <col min="9489" max="9489" width="23.109375" style="83" customWidth="1"/>
    <col min="9490" max="9728" width="9" style="83"/>
    <col min="9729" max="9729" width="9" style="83" customWidth="1"/>
    <col min="9730" max="9730" width="11.88671875" style="83" customWidth="1"/>
    <col min="9731" max="9731" width="4.109375" style="83" customWidth="1"/>
    <col min="9732" max="9732" width="4.6640625" style="83" customWidth="1"/>
    <col min="9733" max="9733" width="10.44140625" style="83" customWidth="1"/>
    <col min="9734" max="9734" width="9.44140625" style="83" customWidth="1"/>
    <col min="9735" max="9735" width="10.77734375" style="83" customWidth="1"/>
    <col min="9736" max="9736" width="10.33203125" style="83" customWidth="1"/>
    <col min="9737" max="9737" width="8.88671875" style="83" customWidth="1"/>
    <col min="9738" max="9738" width="7.6640625" style="83" customWidth="1"/>
    <col min="9739" max="9739" width="11" style="83" customWidth="1"/>
    <col min="9740" max="9740" width="5.6640625" style="83" customWidth="1"/>
    <col min="9741" max="9742" width="6.88671875" style="83" customWidth="1"/>
    <col min="9743" max="9743" width="11.109375" style="83" customWidth="1"/>
    <col min="9744" max="9744" width="10.21875" style="83" customWidth="1"/>
    <col min="9745" max="9745" width="23.109375" style="83" customWidth="1"/>
    <col min="9746" max="9984" width="9" style="83"/>
    <col min="9985" max="9985" width="9" style="83" customWidth="1"/>
    <col min="9986" max="9986" width="11.88671875" style="83" customWidth="1"/>
    <col min="9987" max="9987" width="4.109375" style="83" customWidth="1"/>
    <col min="9988" max="9988" width="4.6640625" style="83" customWidth="1"/>
    <col min="9989" max="9989" width="10.44140625" style="83" customWidth="1"/>
    <col min="9990" max="9990" width="9.44140625" style="83" customWidth="1"/>
    <col min="9991" max="9991" width="10.77734375" style="83" customWidth="1"/>
    <col min="9992" max="9992" width="10.33203125" style="83" customWidth="1"/>
    <col min="9993" max="9993" width="8.88671875" style="83" customWidth="1"/>
    <col min="9994" max="9994" width="7.6640625" style="83" customWidth="1"/>
    <col min="9995" max="9995" width="11" style="83" customWidth="1"/>
    <col min="9996" max="9996" width="5.6640625" style="83" customWidth="1"/>
    <col min="9997" max="9998" width="6.88671875" style="83" customWidth="1"/>
    <col min="9999" max="9999" width="11.109375" style="83" customWidth="1"/>
    <col min="10000" max="10000" width="10.21875" style="83" customWidth="1"/>
    <col min="10001" max="10001" width="23.109375" style="83" customWidth="1"/>
    <col min="10002" max="10240" width="9" style="83"/>
    <col min="10241" max="10241" width="9" style="83" customWidth="1"/>
    <col min="10242" max="10242" width="11.88671875" style="83" customWidth="1"/>
    <col min="10243" max="10243" width="4.109375" style="83" customWidth="1"/>
    <col min="10244" max="10244" width="4.6640625" style="83" customWidth="1"/>
    <col min="10245" max="10245" width="10.44140625" style="83" customWidth="1"/>
    <col min="10246" max="10246" width="9.44140625" style="83" customWidth="1"/>
    <col min="10247" max="10247" width="10.77734375" style="83" customWidth="1"/>
    <col min="10248" max="10248" width="10.33203125" style="83" customWidth="1"/>
    <col min="10249" max="10249" width="8.88671875" style="83" customWidth="1"/>
    <col min="10250" max="10250" width="7.6640625" style="83" customWidth="1"/>
    <col min="10251" max="10251" width="11" style="83" customWidth="1"/>
    <col min="10252" max="10252" width="5.6640625" style="83" customWidth="1"/>
    <col min="10253" max="10254" width="6.88671875" style="83" customWidth="1"/>
    <col min="10255" max="10255" width="11.109375" style="83" customWidth="1"/>
    <col min="10256" max="10256" width="10.21875" style="83" customWidth="1"/>
    <col min="10257" max="10257" width="23.109375" style="83" customWidth="1"/>
    <col min="10258" max="10496" width="9" style="83"/>
    <col min="10497" max="10497" width="9" style="83" customWidth="1"/>
    <col min="10498" max="10498" width="11.88671875" style="83" customWidth="1"/>
    <col min="10499" max="10499" width="4.109375" style="83" customWidth="1"/>
    <col min="10500" max="10500" width="4.6640625" style="83" customWidth="1"/>
    <col min="10501" max="10501" width="10.44140625" style="83" customWidth="1"/>
    <col min="10502" max="10502" width="9.44140625" style="83" customWidth="1"/>
    <col min="10503" max="10503" width="10.77734375" style="83" customWidth="1"/>
    <col min="10504" max="10504" width="10.33203125" style="83" customWidth="1"/>
    <col min="10505" max="10505" width="8.88671875" style="83" customWidth="1"/>
    <col min="10506" max="10506" width="7.6640625" style="83" customWidth="1"/>
    <col min="10507" max="10507" width="11" style="83" customWidth="1"/>
    <col min="10508" max="10508" width="5.6640625" style="83" customWidth="1"/>
    <col min="10509" max="10510" width="6.88671875" style="83" customWidth="1"/>
    <col min="10511" max="10511" width="11.109375" style="83" customWidth="1"/>
    <col min="10512" max="10512" width="10.21875" style="83" customWidth="1"/>
    <col min="10513" max="10513" width="23.109375" style="83" customWidth="1"/>
    <col min="10514" max="10752" width="9" style="83"/>
    <col min="10753" max="10753" width="9" style="83" customWidth="1"/>
    <col min="10754" max="10754" width="11.88671875" style="83" customWidth="1"/>
    <col min="10755" max="10755" width="4.109375" style="83" customWidth="1"/>
    <col min="10756" max="10756" width="4.6640625" style="83" customWidth="1"/>
    <col min="10757" max="10757" width="10.44140625" style="83" customWidth="1"/>
    <col min="10758" max="10758" width="9.44140625" style="83" customWidth="1"/>
    <col min="10759" max="10759" width="10.77734375" style="83" customWidth="1"/>
    <col min="10760" max="10760" width="10.33203125" style="83" customWidth="1"/>
    <col min="10761" max="10761" width="8.88671875" style="83" customWidth="1"/>
    <col min="10762" max="10762" width="7.6640625" style="83" customWidth="1"/>
    <col min="10763" max="10763" width="11" style="83" customWidth="1"/>
    <col min="10764" max="10764" width="5.6640625" style="83" customWidth="1"/>
    <col min="10765" max="10766" width="6.88671875" style="83" customWidth="1"/>
    <col min="10767" max="10767" width="11.109375" style="83" customWidth="1"/>
    <col min="10768" max="10768" width="10.21875" style="83" customWidth="1"/>
    <col min="10769" max="10769" width="23.109375" style="83" customWidth="1"/>
    <col min="10770" max="11008" width="9" style="83"/>
    <col min="11009" max="11009" width="9" style="83" customWidth="1"/>
    <col min="11010" max="11010" width="11.88671875" style="83" customWidth="1"/>
    <col min="11011" max="11011" width="4.109375" style="83" customWidth="1"/>
    <col min="11012" max="11012" width="4.6640625" style="83" customWidth="1"/>
    <col min="11013" max="11013" width="10.44140625" style="83" customWidth="1"/>
    <col min="11014" max="11014" width="9.44140625" style="83" customWidth="1"/>
    <col min="11015" max="11015" width="10.77734375" style="83" customWidth="1"/>
    <col min="11016" max="11016" width="10.33203125" style="83" customWidth="1"/>
    <col min="11017" max="11017" width="8.88671875" style="83" customWidth="1"/>
    <col min="11018" max="11018" width="7.6640625" style="83" customWidth="1"/>
    <col min="11019" max="11019" width="11" style="83" customWidth="1"/>
    <col min="11020" max="11020" width="5.6640625" style="83" customWidth="1"/>
    <col min="11021" max="11022" width="6.88671875" style="83" customWidth="1"/>
    <col min="11023" max="11023" width="11.109375" style="83" customWidth="1"/>
    <col min="11024" max="11024" width="10.21875" style="83" customWidth="1"/>
    <col min="11025" max="11025" width="23.109375" style="83" customWidth="1"/>
    <col min="11026" max="11264" width="9" style="83"/>
    <col min="11265" max="11265" width="9" style="83" customWidth="1"/>
    <col min="11266" max="11266" width="11.88671875" style="83" customWidth="1"/>
    <col min="11267" max="11267" width="4.109375" style="83" customWidth="1"/>
    <col min="11268" max="11268" width="4.6640625" style="83" customWidth="1"/>
    <col min="11269" max="11269" width="10.44140625" style="83" customWidth="1"/>
    <col min="11270" max="11270" width="9.44140625" style="83" customWidth="1"/>
    <col min="11271" max="11271" width="10.77734375" style="83" customWidth="1"/>
    <col min="11272" max="11272" width="10.33203125" style="83" customWidth="1"/>
    <col min="11273" max="11273" width="8.88671875" style="83" customWidth="1"/>
    <col min="11274" max="11274" width="7.6640625" style="83" customWidth="1"/>
    <col min="11275" max="11275" width="11" style="83" customWidth="1"/>
    <col min="11276" max="11276" width="5.6640625" style="83" customWidth="1"/>
    <col min="11277" max="11278" width="6.88671875" style="83" customWidth="1"/>
    <col min="11279" max="11279" width="11.109375" style="83" customWidth="1"/>
    <col min="11280" max="11280" width="10.21875" style="83" customWidth="1"/>
    <col min="11281" max="11281" width="23.109375" style="83" customWidth="1"/>
    <col min="11282" max="11520" width="9" style="83"/>
    <col min="11521" max="11521" width="9" style="83" customWidth="1"/>
    <col min="11522" max="11522" width="11.88671875" style="83" customWidth="1"/>
    <col min="11523" max="11523" width="4.109375" style="83" customWidth="1"/>
    <col min="11524" max="11524" width="4.6640625" style="83" customWidth="1"/>
    <col min="11525" max="11525" width="10.44140625" style="83" customWidth="1"/>
    <col min="11526" max="11526" width="9.44140625" style="83" customWidth="1"/>
    <col min="11527" max="11527" width="10.77734375" style="83" customWidth="1"/>
    <col min="11528" max="11528" width="10.33203125" style="83" customWidth="1"/>
    <col min="11529" max="11529" width="8.88671875" style="83" customWidth="1"/>
    <col min="11530" max="11530" width="7.6640625" style="83" customWidth="1"/>
    <col min="11531" max="11531" width="11" style="83" customWidth="1"/>
    <col min="11532" max="11532" width="5.6640625" style="83" customWidth="1"/>
    <col min="11533" max="11534" width="6.88671875" style="83" customWidth="1"/>
    <col min="11535" max="11535" width="11.109375" style="83" customWidth="1"/>
    <col min="11536" max="11536" width="10.21875" style="83" customWidth="1"/>
    <col min="11537" max="11537" width="23.109375" style="83" customWidth="1"/>
    <col min="11538" max="11776" width="9" style="83"/>
    <col min="11777" max="11777" width="9" style="83" customWidth="1"/>
    <col min="11778" max="11778" width="11.88671875" style="83" customWidth="1"/>
    <col min="11779" max="11779" width="4.109375" style="83" customWidth="1"/>
    <col min="11780" max="11780" width="4.6640625" style="83" customWidth="1"/>
    <col min="11781" max="11781" width="10.44140625" style="83" customWidth="1"/>
    <col min="11782" max="11782" width="9.44140625" style="83" customWidth="1"/>
    <col min="11783" max="11783" width="10.77734375" style="83" customWidth="1"/>
    <col min="11784" max="11784" width="10.33203125" style="83" customWidth="1"/>
    <col min="11785" max="11785" width="8.88671875" style="83" customWidth="1"/>
    <col min="11786" max="11786" width="7.6640625" style="83" customWidth="1"/>
    <col min="11787" max="11787" width="11" style="83" customWidth="1"/>
    <col min="11788" max="11788" width="5.6640625" style="83" customWidth="1"/>
    <col min="11789" max="11790" width="6.88671875" style="83" customWidth="1"/>
    <col min="11791" max="11791" width="11.109375" style="83" customWidth="1"/>
    <col min="11792" max="11792" width="10.21875" style="83" customWidth="1"/>
    <col min="11793" max="11793" width="23.109375" style="83" customWidth="1"/>
    <col min="11794" max="12032" width="9" style="83"/>
    <col min="12033" max="12033" width="9" style="83" customWidth="1"/>
    <col min="12034" max="12034" width="11.88671875" style="83" customWidth="1"/>
    <col min="12035" max="12035" width="4.109375" style="83" customWidth="1"/>
    <col min="12036" max="12036" width="4.6640625" style="83" customWidth="1"/>
    <col min="12037" max="12037" width="10.44140625" style="83" customWidth="1"/>
    <col min="12038" max="12038" width="9.44140625" style="83" customWidth="1"/>
    <col min="12039" max="12039" width="10.77734375" style="83" customWidth="1"/>
    <col min="12040" max="12040" width="10.33203125" style="83" customWidth="1"/>
    <col min="12041" max="12041" width="8.88671875" style="83" customWidth="1"/>
    <col min="12042" max="12042" width="7.6640625" style="83" customWidth="1"/>
    <col min="12043" max="12043" width="11" style="83" customWidth="1"/>
    <col min="12044" max="12044" width="5.6640625" style="83" customWidth="1"/>
    <col min="12045" max="12046" width="6.88671875" style="83" customWidth="1"/>
    <col min="12047" max="12047" width="11.109375" style="83" customWidth="1"/>
    <col min="12048" max="12048" width="10.21875" style="83" customWidth="1"/>
    <col min="12049" max="12049" width="23.109375" style="83" customWidth="1"/>
    <col min="12050" max="12288" width="9" style="83"/>
    <col min="12289" max="12289" width="9" style="83" customWidth="1"/>
    <col min="12290" max="12290" width="11.88671875" style="83" customWidth="1"/>
    <col min="12291" max="12291" width="4.109375" style="83" customWidth="1"/>
    <col min="12292" max="12292" width="4.6640625" style="83" customWidth="1"/>
    <col min="12293" max="12293" width="10.44140625" style="83" customWidth="1"/>
    <col min="12294" max="12294" width="9.44140625" style="83" customWidth="1"/>
    <col min="12295" max="12295" width="10.77734375" style="83" customWidth="1"/>
    <col min="12296" max="12296" width="10.33203125" style="83" customWidth="1"/>
    <col min="12297" max="12297" width="8.88671875" style="83" customWidth="1"/>
    <col min="12298" max="12298" width="7.6640625" style="83" customWidth="1"/>
    <col min="12299" max="12299" width="11" style="83" customWidth="1"/>
    <col min="12300" max="12300" width="5.6640625" style="83" customWidth="1"/>
    <col min="12301" max="12302" width="6.88671875" style="83" customWidth="1"/>
    <col min="12303" max="12303" width="11.109375" style="83" customWidth="1"/>
    <col min="12304" max="12304" width="10.21875" style="83" customWidth="1"/>
    <col min="12305" max="12305" width="23.109375" style="83" customWidth="1"/>
    <col min="12306" max="12544" width="9" style="83"/>
    <col min="12545" max="12545" width="9" style="83" customWidth="1"/>
    <col min="12546" max="12546" width="11.88671875" style="83" customWidth="1"/>
    <col min="12547" max="12547" width="4.109375" style="83" customWidth="1"/>
    <col min="12548" max="12548" width="4.6640625" style="83" customWidth="1"/>
    <col min="12549" max="12549" width="10.44140625" style="83" customWidth="1"/>
    <col min="12550" max="12550" width="9.44140625" style="83" customWidth="1"/>
    <col min="12551" max="12551" width="10.77734375" style="83" customWidth="1"/>
    <col min="12552" max="12552" width="10.33203125" style="83" customWidth="1"/>
    <col min="12553" max="12553" width="8.88671875" style="83" customWidth="1"/>
    <col min="12554" max="12554" width="7.6640625" style="83" customWidth="1"/>
    <col min="12555" max="12555" width="11" style="83" customWidth="1"/>
    <col min="12556" max="12556" width="5.6640625" style="83" customWidth="1"/>
    <col min="12557" max="12558" width="6.88671875" style="83" customWidth="1"/>
    <col min="12559" max="12559" width="11.109375" style="83" customWidth="1"/>
    <col min="12560" max="12560" width="10.21875" style="83" customWidth="1"/>
    <col min="12561" max="12561" width="23.109375" style="83" customWidth="1"/>
    <col min="12562" max="12800" width="9" style="83"/>
    <col min="12801" max="12801" width="9" style="83" customWidth="1"/>
    <col min="12802" max="12802" width="11.88671875" style="83" customWidth="1"/>
    <col min="12803" max="12803" width="4.109375" style="83" customWidth="1"/>
    <col min="12804" max="12804" width="4.6640625" style="83" customWidth="1"/>
    <col min="12805" max="12805" width="10.44140625" style="83" customWidth="1"/>
    <col min="12806" max="12806" width="9.44140625" style="83" customWidth="1"/>
    <col min="12807" max="12807" width="10.77734375" style="83" customWidth="1"/>
    <col min="12808" max="12808" width="10.33203125" style="83" customWidth="1"/>
    <col min="12809" max="12809" width="8.88671875" style="83" customWidth="1"/>
    <col min="12810" max="12810" width="7.6640625" style="83" customWidth="1"/>
    <col min="12811" max="12811" width="11" style="83" customWidth="1"/>
    <col min="12812" max="12812" width="5.6640625" style="83" customWidth="1"/>
    <col min="12813" max="12814" width="6.88671875" style="83" customWidth="1"/>
    <col min="12815" max="12815" width="11.109375" style="83" customWidth="1"/>
    <col min="12816" max="12816" width="10.21875" style="83" customWidth="1"/>
    <col min="12817" max="12817" width="23.109375" style="83" customWidth="1"/>
    <col min="12818" max="13056" width="9" style="83"/>
    <col min="13057" max="13057" width="9" style="83" customWidth="1"/>
    <col min="13058" max="13058" width="11.88671875" style="83" customWidth="1"/>
    <col min="13059" max="13059" width="4.109375" style="83" customWidth="1"/>
    <col min="13060" max="13060" width="4.6640625" style="83" customWidth="1"/>
    <col min="13061" max="13061" width="10.44140625" style="83" customWidth="1"/>
    <col min="13062" max="13062" width="9.44140625" style="83" customWidth="1"/>
    <col min="13063" max="13063" width="10.77734375" style="83" customWidth="1"/>
    <col min="13064" max="13064" width="10.33203125" style="83" customWidth="1"/>
    <col min="13065" max="13065" width="8.88671875" style="83" customWidth="1"/>
    <col min="13066" max="13066" width="7.6640625" style="83" customWidth="1"/>
    <col min="13067" max="13067" width="11" style="83" customWidth="1"/>
    <col min="13068" max="13068" width="5.6640625" style="83" customWidth="1"/>
    <col min="13069" max="13070" width="6.88671875" style="83" customWidth="1"/>
    <col min="13071" max="13071" width="11.109375" style="83" customWidth="1"/>
    <col min="13072" max="13072" width="10.21875" style="83" customWidth="1"/>
    <col min="13073" max="13073" width="23.109375" style="83" customWidth="1"/>
    <col min="13074" max="13312" width="9" style="83"/>
    <col min="13313" max="13313" width="9" style="83" customWidth="1"/>
    <col min="13314" max="13314" width="11.88671875" style="83" customWidth="1"/>
    <col min="13315" max="13315" width="4.109375" style="83" customWidth="1"/>
    <col min="13316" max="13316" width="4.6640625" style="83" customWidth="1"/>
    <col min="13317" max="13317" width="10.44140625" style="83" customWidth="1"/>
    <col min="13318" max="13318" width="9.44140625" style="83" customWidth="1"/>
    <col min="13319" max="13319" width="10.77734375" style="83" customWidth="1"/>
    <col min="13320" max="13320" width="10.33203125" style="83" customWidth="1"/>
    <col min="13321" max="13321" width="8.88671875" style="83" customWidth="1"/>
    <col min="13322" max="13322" width="7.6640625" style="83" customWidth="1"/>
    <col min="13323" max="13323" width="11" style="83" customWidth="1"/>
    <col min="13324" max="13324" width="5.6640625" style="83" customWidth="1"/>
    <col min="13325" max="13326" width="6.88671875" style="83" customWidth="1"/>
    <col min="13327" max="13327" width="11.109375" style="83" customWidth="1"/>
    <col min="13328" max="13328" width="10.21875" style="83" customWidth="1"/>
    <col min="13329" max="13329" width="23.109375" style="83" customWidth="1"/>
    <col min="13330" max="13568" width="9" style="83"/>
    <col min="13569" max="13569" width="9" style="83" customWidth="1"/>
    <col min="13570" max="13570" width="11.88671875" style="83" customWidth="1"/>
    <col min="13571" max="13571" width="4.109375" style="83" customWidth="1"/>
    <col min="13572" max="13572" width="4.6640625" style="83" customWidth="1"/>
    <col min="13573" max="13573" width="10.44140625" style="83" customWidth="1"/>
    <col min="13574" max="13574" width="9.44140625" style="83" customWidth="1"/>
    <col min="13575" max="13575" width="10.77734375" style="83" customWidth="1"/>
    <col min="13576" max="13576" width="10.33203125" style="83" customWidth="1"/>
    <col min="13577" max="13577" width="8.88671875" style="83" customWidth="1"/>
    <col min="13578" max="13578" width="7.6640625" style="83" customWidth="1"/>
    <col min="13579" max="13579" width="11" style="83" customWidth="1"/>
    <col min="13580" max="13580" width="5.6640625" style="83" customWidth="1"/>
    <col min="13581" max="13582" width="6.88671875" style="83" customWidth="1"/>
    <col min="13583" max="13583" width="11.109375" style="83" customWidth="1"/>
    <col min="13584" max="13584" width="10.21875" style="83" customWidth="1"/>
    <col min="13585" max="13585" width="23.109375" style="83" customWidth="1"/>
    <col min="13586" max="13824" width="9" style="83"/>
    <col min="13825" max="13825" width="9" style="83" customWidth="1"/>
    <col min="13826" max="13826" width="11.88671875" style="83" customWidth="1"/>
    <col min="13827" max="13827" width="4.109375" style="83" customWidth="1"/>
    <col min="13828" max="13828" width="4.6640625" style="83" customWidth="1"/>
    <col min="13829" max="13829" width="10.44140625" style="83" customWidth="1"/>
    <col min="13830" max="13830" width="9.44140625" style="83" customWidth="1"/>
    <col min="13831" max="13831" width="10.77734375" style="83" customWidth="1"/>
    <col min="13832" max="13832" width="10.33203125" style="83" customWidth="1"/>
    <col min="13833" max="13833" width="8.88671875" style="83" customWidth="1"/>
    <col min="13834" max="13834" width="7.6640625" style="83" customWidth="1"/>
    <col min="13835" max="13835" width="11" style="83" customWidth="1"/>
    <col min="13836" max="13836" width="5.6640625" style="83" customWidth="1"/>
    <col min="13837" max="13838" width="6.88671875" style="83" customWidth="1"/>
    <col min="13839" max="13839" width="11.109375" style="83" customWidth="1"/>
    <col min="13840" max="13840" width="10.21875" style="83" customWidth="1"/>
    <col min="13841" max="13841" width="23.109375" style="83" customWidth="1"/>
    <col min="13842" max="14080" width="9" style="83"/>
    <col min="14081" max="14081" width="9" style="83" customWidth="1"/>
    <col min="14082" max="14082" width="11.88671875" style="83" customWidth="1"/>
    <col min="14083" max="14083" width="4.109375" style="83" customWidth="1"/>
    <col min="14084" max="14084" width="4.6640625" style="83" customWidth="1"/>
    <col min="14085" max="14085" width="10.44140625" style="83" customWidth="1"/>
    <col min="14086" max="14086" width="9.44140625" style="83" customWidth="1"/>
    <col min="14087" max="14087" width="10.77734375" style="83" customWidth="1"/>
    <col min="14088" max="14088" width="10.33203125" style="83" customWidth="1"/>
    <col min="14089" max="14089" width="8.88671875" style="83" customWidth="1"/>
    <col min="14090" max="14090" width="7.6640625" style="83" customWidth="1"/>
    <col min="14091" max="14091" width="11" style="83" customWidth="1"/>
    <col min="14092" max="14092" width="5.6640625" style="83" customWidth="1"/>
    <col min="14093" max="14094" width="6.88671875" style="83" customWidth="1"/>
    <col min="14095" max="14095" width="11.109375" style="83" customWidth="1"/>
    <col min="14096" max="14096" width="10.21875" style="83" customWidth="1"/>
    <col min="14097" max="14097" width="23.109375" style="83" customWidth="1"/>
    <col min="14098" max="14336" width="9" style="83"/>
    <col min="14337" max="14337" width="9" style="83" customWidth="1"/>
    <col min="14338" max="14338" width="11.88671875" style="83" customWidth="1"/>
    <col min="14339" max="14339" width="4.109375" style="83" customWidth="1"/>
    <col min="14340" max="14340" width="4.6640625" style="83" customWidth="1"/>
    <col min="14341" max="14341" width="10.44140625" style="83" customWidth="1"/>
    <col min="14342" max="14342" width="9.44140625" style="83" customWidth="1"/>
    <col min="14343" max="14343" width="10.77734375" style="83" customWidth="1"/>
    <col min="14344" max="14344" width="10.33203125" style="83" customWidth="1"/>
    <col min="14345" max="14345" width="8.88671875" style="83" customWidth="1"/>
    <col min="14346" max="14346" width="7.6640625" style="83" customWidth="1"/>
    <col min="14347" max="14347" width="11" style="83" customWidth="1"/>
    <col min="14348" max="14348" width="5.6640625" style="83" customWidth="1"/>
    <col min="14349" max="14350" width="6.88671875" style="83" customWidth="1"/>
    <col min="14351" max="14351" width="11.109375" style="83" customWidth="1"/>
    <col min="14352" max="14352" width="10.21875" style="83" customWidth="1"/>
    <col min="14353" max="14353" width="23.109375" style="83" customWidth="1"/>
    <col min="14354" max="14592" width="9" style="83"/>
    <col min="14593" max="14593" width="9" style="83" customWidth="1"/>
    <col min="14594" max="14594" width="11.88671875" style="83" customWidth="1"/>
    <col min="14595" max="14595" width="4.109375" style="83" customWidth="1"/>
    <col min="14596" max="14596" width="4.6640625" style="83" customWidth="1"/>
    <col min="14597" max="14597" width="10.44140625" style="83" customWidth="1"/>
    <col min="14598" max="14598" width="9.44140625" style="83" customWidth="1"/>
    <col min="14599" max="14599" width="10.77734375" style="83" customWidth="1"/>
    <col min="14600" max="14600" width="10.33203125" style="83" customWidth="1"/>
    <col min="14601" max="14601" width="8.88671875" style="83" customWidth="1"/>
    <col min="14602" max="14602" width="7.6640625" style="83" customWidth="1"/>
    <col min="14603" max="14603" width="11" style="83" customWidth="1"/>
    <col min="14604" max="14604" width="5.6640625" style="83" customWidth="1"/>
    <col min="14605" max="14606" width="6.88671875" style="83" customWidth="1"/>
    <col min="14607" max="14607" width="11.109375" style="83" customWidth="1"/>
    <col min="14608" max="14608" width="10.21875" style="83" customWidth="1"/>
    <col min="14609" max="14609" width="23.109375" style="83" customWidth="1"/>
    <col min="14610" max="14848" width="9" style="83"/>
    <col min="14849" max="14849" width="9" style="83" customWidth="1"/>
    <col min="14850" max="14850" width="11.88671875" style="83" customWidth="1"/>
    <col min="14851" max="14851" width="4.109375" style="83" customWidth="1"/>
    <col min="14852" max="14852" width="4.6640625" style="83" customWidth="1"/>
    <col min="14853" max="14853" width="10.44140625" style="83" customWidth="1"/>
    <col min="14854" max="14854" width="9.44140625" style="83" customWidth="1"/>
    <col min="14855" max="14855" width="10.77734375" style="83" customWidth="1"/>
    <col min="14856" max="14856" width="10.33203125" style="83" customWidth="1"/>
    <col min="14857" max="14857" width="8.88671875" style="83" customWidth="1"/>
    <col min="14858" max="14858" width="7.6640625" style="83" customWidth="1"/>
    <col min="14859" max="14859" width="11" style="83" customWidth="1"/>
    <col min="14860" max="14860" width="5.6640625" style="83" customWidth="1"/>
    <col min="14861" max="14862" width="6.88671875" style="83" customWidth="1"/>
    <col min="14863" max="14863" width="11.109375" style="83" customWidth="1"/>
    <col min="14864" max="14864" width="10.21875" style="83" customWidth="1"/>
    <col min="14865" max="14865" width="23.109375" style="83" customWidth="1"/>
    <col min="14866" max="15104" width="9" style="83"/>
    <col min="15105" max="15105" width="9" style="83" customWidth="1"/>
    <col min="15106" max="15106" width="11.88671875" style="83" customWidth="1"/>
    <col min="15107" max="15107" width="4.109375" style="83" customWidth="1"/>
    <col min="15108" max="15108" width="4.6640625" style="83" customWidth="1"/>
    <col min="15109" max="15109" width="10.44140625" style="83" customWidth="1"/>
    <col min="15110" max="15110" width="9.44140625" style="83" customWidth="1"/>
    <col min="15111" max="15111" width="10.77734375" style="83" customWidth="1"/>
    <col min="15112" max="15112" width="10.33203125" style="83" customWidth="1"/>
    <col min="15113" max="15113" width="8.88671875" style="83" customWidth="1"/>
    <col min="15114" max="15114" width="7.6640625" style="83" customWidth="1"/>
    <col min="15115" max="15115" width="11" style="83" customWidth="1"/>
    <col min="15116" max="15116" width="5.6640625" style="83" customWidth="1"/>
    <col min="15117" max="15118" width="6.88671875" style="83" customWidth="1"/>
    <col min="15119" max="15119" width="11.109375" style="83" customWidth="1"/>
    <col min="15120" max="15120" width="10.21875" style="83" customWidth="1"/>
    <col min="15121" max="15121" width="23.109375" style="83" customWidth="1"/>
    <col min="15122" max="15360" width="9" style="83"/>
    <col min="15361" max="15361" width="9" style="83" customWidth="1"/>
    <col min="15362" max="15362" width="11.88671875" style="83" customWidth="1"/>
    <col min="15363" max="15363" width="4.109375" style="83" customWidth="1"/>
    <col min="15364" max="15364" width="4.6640625" style="83" customWidth="1"/>
    <col min="15365" max="15365" width="10.44140625" style="83" customWidth="1"/>
    <col min="15366" max="15366" width="9.44140625" style="83" customWidth="1"/>
    <col min="15367" max="15367" width="10.77734375" style="83" customWidth="1"/>
    <col min="15368" max="15368" width="10.33203125" style="83" customWidth="1"/>
    <col min="15369" max="15369" width="8.88671875" style="83" customWidth="1"/>
    <col min="15370" max="15370" width="7.6640625" style="83" customWidth="1"/>
    <col min="15371" max="15371" width="11" style="83" customWidth="1"/>
    <col min="15372" max="15372" width="5.6640625" style="83" customWidth="1"/>
    <col min="15373" max="15374" width="6.88671875" style="83" customWidth="1"/>
    <col min="15375" max="15375" width="11.109375" style="83" customWidth="1"/>
    <col min="15376" max="15376" width="10.21875" style="83" customWidth="1"/>
    <col min="15377" max="15377" width="23.109375" style="83" customWidth="1"/>
    <col min="15378" max="15616" width="9" style="83"/>
    <col min="15617" max="15617" width="9" style="83" customWidth="1"/>
    <col min="15618" max="15618" width="11.88671875" style="83" customWidth="1"/>
    <col min="15619" max="15619" width="4.109375" style="83" customWidth="1"/>
    <col min="15620" max="15620" width="4.6640625" style="83" customWidth="1"/>
    <col min="15621" max="15621" width="10.44140625" style="83" customWidth="1"/>
    <col min="15622" max="15622" width="9.44140625" style="83" customWidth="1"/>
    <col min="15623" max="15623" width="10.77734375" style="83" customWidth="1"/>
    <col min="15624" max="15624" width="10.33203125" style="83" customWidth="1"/>
    <col min="15625" max="15625" width="8.88671875" style="83" customWidth="1"/>
    <col min="15626" max="15626" width="7.6640625" style="83" customWidth="1"/>
    <col min="15627" max="15627" width="11" style="83" customWidth="1"/>
    <col min="15628" max="15628" width="5.6640625" style="83" customWidth="1"/>
    <col min="15629" max="15630" width="6.88671875" style="83" customWidth="1"/>
    <col min="15631" max="15631" width="11.109375" style="83" customWidth="1"/>
    <col min="15632" max="15632" width="10.21875" style="83" customWidth="1"/>
    <col min="15633" max="15633" width="23.109375" style="83" customWidth="1"/>
    <col min="15634" max="15872" width="9" style="83"/>
    <col min="15873" max="15873" width="9" style="83" customWidth="1"/>
    <col min="15874" max="15874" width="11.88671875" style="83" customWidth="1"/>
    <col min="15875" max="15875" width="4.109375" style="83" customWidth="1"/>
    <col min="15876" max="15876" width="4.6640625" style="83" customWidth="1"/>
    <col min="15877" max="15877" width="10.44140625" style="83" customWidth="1"/>
    <col min="15878" max="15878" width="9.44140625" style="83" customWidth="1"/>
    <col min="15879" max="15879" width="10.77734375" style="83" customWidth="1"/>
    <col min="15880" max="15880" width="10.33203125" style="83" customWidth="1"/>
    <col min="15881" max="15881" width="8.88671875" style="83" customWidth="1"/>
    <col min="15882" max="15882" width="7.6640625" style="83" customWidth="1"/>
    <col min="15883" max="15883" width="11" style="83" customWidth="1"/>
    <col min="15884" max="15884" width="5.6640625" style="83" customWidth="1"/>
    <col min="15885" max="15886" width="6.88671875" style="83" customWidth="1"/>
    <col min="15887" max="15887" width="11.109375" style="83" customWidth="1"/>
    <col min="15888" max="15888" width="10.21875" style="83" customWidth="1"/>
    <col min="15889" max="15889" width="23.109375" style="83" customWidth="1"/>
    <col min="15890" max="16128" width="9" style="83"/>
    <col min="16129" max="16129" width="9" style="83" customWidth="1"/>
    <col min="16130" max="16130" width="11.88671875" style="83" customWidth="1"/>
    <col min="16131" max="16131" width="4.109375" style="83" customWidth="1"/>
    <col min="16132" max="16132" width="4.6640625" style="83" customWidth="1"/>
    <col min="16133" max="16133" width="10.44140625" style="83" customWidth="1"/>
    <col min="16134" max="16134" width="9.44140625" style="83" customWidth="1"/>
    <col min="16135" max="16135" width="10.77734375" style="83" customWidth="1"/>
    <col min="16136" max="16136" width="10.33203125" style="83" customWidth="1"/>
    <col min="16137" max="16137" width="8.88671875" style="83" customWidth="1"/>
    <col min="16138" max="16138" width="7.6640625" style="83" customWidth="1"/>
    <col min="16139" max="16139" width="11" style="83" customWidth="1"/>
    <col min="16140" max="16140" width="5.6640625" style="83" customWidth="1"/>
    <col min="16141" max="16142" width="6.88671875" style="83" customWidth="1"/>
    <col min="16143" max="16143" width="11.109375" style="83" customWidth="1"/>
    <col min="16144" max="16144" width="10.21875" style="83" customWidth="1"/>
    <col min="16145" max="16145" width="23.109375" style="83" customWidth="1"/>
    <col min="16146" max="16384" width="9" style="83"/>
  </cols>
  <sheetData>
    <row r="1" spans="1:18" ht="25.8" x14ac:dyDescent="0.25">
      <c r="A1" s="160" t="s">
        <v>351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  <c r="R1" s="82"/>
    </row>
    <row r="2" spans="1:18" x14ac:dyDescent="0.25">
      <c r="A2" s="167" t="s">
        <v>352</v>
      </c>
      <c r="B2" s="168" t="s">
        <v>353</v>
      </c>
      <c r="C2" s="169" t="s">
        <v>354</v>
      </c>
      <c r="D2" s="169" t="s">
        <v>355</v>
      </c>
      <c r="E2" s="157" t="s">
        <v>356</v>
      </c>
      <c r="F2" s="157"/>
      <c r="G2" s="157"/>
      <c r="H2" s="157"/>
      <c r="I2" s="168" t="s">
        <v>357</v>
      </c>
      <c r="J2" s="157" t="s">
        <v>358</v>
      </c>
      <c r="K2" s="157"/>
      <c r="L2" s="157"/>
      <c r="M2" s="157"/>
      <c r="N2" s="157"/>
      <c r="O2" s="158" t="s">
        <v>359</v>
      </c>
      <c r="P2" s="158" t="s">
        <v>360</v>
      </c>
      <c r="Q2" s="163" t="s">
        <v>361</v>
      </c>
      <c r="R2" s="165"/>
    </row>
    <row r="3" spans="1:18" ht="36" x14ac:dyDescent="0.25">
      <c r="A3" s="167"/>
      <c r="B3" s="168"/>
      <c r="C3" s="169"/>
      <c r="D3" s="169"/>
      <c r="E3" s="84" t="s">
        <v>362</v>
      </c>
      <c r="F3" s="84" t="s">
        <v>363</v>
      </c>
      <c r="G3" s="84" t="s">
        <v>364</v>
      </c>
      <c r="H3" s="84" t="s">
        <v>365</v>
      </c>
      <c r="I3" s="168"/>
      <c r="J3" s="84" t="s">
        <v>366</v>
      </c>
      <c r="K3" s="85" t="s">
        <v>367</v>
      </c>
      <c r="L3" s="86" t="s">
        <v>368</v>
      </c>
      <c r="M3" s="86" t="s">
        <v>369</v>
      </c>
      <c r="N3" s="86" t="s">
        <v>370</v>
      </c>
      <c r="O3" s="158"/>
      <c r="P3" s="158"/>
      <c r="Q3" s="164"/>
      <c r="R3" s="166"/>
    </row>
    <row r="4" spans="1:18" ht="24" x14ac:dyDescent="0.25">
      <c r="A4" s="87" t="s">
        <v>371</v>
      </c>
      <c r="B4" s="88" t="s">
        <v>372</v>
      </c>
      <c r="C4" s="88">
        <v>1</v>
      </c>
      <c r="D4" s="89" t="s">
        <v>373</v>
      </c>
      <c r="E4" s="88">
        <v>12000</v>
      </c>
      <c r="F4" s="88">
        <v>800</v>
      </c>
      <c r="G4" s="88">
        <v>750</v>
      </c>
      <c r="H4" s="90" t="s">
        <v>374</v>
      </c>
      <c r="I4" s="90" t="s">
        <v>375</v>
      </c>
      <c r="J4" s="89" t="s">
        <v>376</v>
      </c>
      <c r="K4" s="89">
        <v>1.5</v>
      </c>
      <c r="L4" s="89" t="s">
        <v>377</v>
      </c>
      <c r="M4" s="91" t="s">
        <v>378</v>
      </c>
      <c r="N4" s="89" t="s">
        <v>379</v>
      </c>
      <c r="O4" s="91">
        <v>1000</v>
      </c>
      <c r="P4" s="92">
        <v>3500</v>
      </c>
      <c r="Q4" s="91">
        <v>15500</v>
      </c>
      <c r="R4" s="93"/>
    </row>
    <row r="5" spans="1:18" ht="24" x14ac:dyDescent="0.25">
      <c r="A5" s="87" t="s">
        <v>380</v>
      </c>
      <c r="B5" s="88" t="s">
        <v>372</v>
      </c>
      <c r="C5" s="88">
        <v>1</v>
      </c>
      <c r="D5" s="89" t="s">
        <v>373</v>
      </c>
      <c r="E5" s="88">
        <v>12000</v>
      </c>
      <c r="F5" s="88">
        <v>800</v>
      </c>
      <c r="G5" s="88">
        <v>750</v>
      </c>
      <c r="H5" s="90" t="s">
        <v>374</v>
      </c>
      <c r="I5" s="90" t="s">
        <v>375</v>
      </c>
      <c r="J5" s="89" t="s">
        <v>376</v>
      </c>
      <c r="K5" s="89">
        <v>1.5</v>
      </c>
      <c r="L5" s="89" t="s">
        <v>377</v>
      </c>
      <c r="M5" s="91" t="s">
        <v>378</v>
      </c>
      <c r="N5" s="89" t="s">
        <v>379</v>
      </c>
      <c r="O5" s="91">
        <v>1000</v>
      </c>
      <c r="P5" s="92">
        <v>3500</v>
      </c>
      <c r="Q5" s="91">
        <v>15500</v>
      </c>
      <c r="R5" s="93"/>
    </row>
    <row r="6" spans="1:18" ht="24" x14ac:dyDescent="0.25">
      <c r="A6" s="87" t="s">
        <v>380</v>
      </c>
      <c r="B6" s="88" t="s">
        <v>381</v>
      </c>
      <c r="C6" s="88">
        <v>1</v>
      </c>
      <c r="D6" s="89" t="s">
        <v>373</v>
      </c>
      <c r="E6" s="88"/>
      <c r="F6" s="88"/>
      <c r="G6" s="88"/>
      <c r="H6" s="90" t="s">
        <v>374</v>
      </c>
      <c r="I6" s="90" t="s">
        <v>375</v>
      </c>
      <c r="J6" s="89" t="s">
        <v>376</v>
      </c>
      <c r="K6" s="89">
        <v>1.5</v>
      </c>
      <c r="L6" s="89" t="s">
        <v>377</v>
      </c>
      <c r="M6" s="91" t="s">
        <v>378</v>
      </c>
      <c r="N6" s="89" t="s">
        <v>379</v>
      </c>
      <c r="O6" s="94">
        <v>7500</v>
      </c>
      <c r="P6" s="92"/>
      <c r="Q6" s="91">
        <v>7500</v>
      </c>
      <c r="R6" s="93"/>
    </row>
    <row r="7" spans="1:18" x14ac:dyDescent="0.25">
      <c r="A7" s="87" t="s">
        <v>382</v>
      </c>
      <c r="B7" s="88" t="s">
        <v>383</v>
      </c>
      <c r="C7" s="88">
        <v>6</v>
      </c>
      <c r="D7" s="89" t="s">
        <v>384</v>
      </c>
      <c r="E7" s="88"/>
      <c r="F7" s="88"/>
      <c r="G7" s="88"/>
      <c r="H7" s="90"/>
      <c r="I7" s="90"/>
      <c r="J7" s="89"/>
      <c r="K7" s="89"/>
      <c r="L7" s="89"/>
      <c r="M7" s="91"/>
      <c r="N7" s="89"/>
      <c r="O7" s="91">
        <v>1800</v>
      </c>
      <c r="P7" s="92"/>
      <c r="Q7" s="91">
        <v>10800</v>
      </c>
      <c r="R7" s="93"/>
    </row>
    <row r="8" spans="1:18" x14ac:dyDescent="0.25">
      <c r="A8" s="87" t="s">
        <v>382</v>
      </c>
      <c r="B8" s="88" t="s">
        <v>385</v>
      </c>
      <c r="C8" s="88">
        <v>1</v>
      </c>
      <c r="D8" s="89" t="s">
        <v>373</v>
      </c>
      <c r="E8" s="88"/>
      <c r="F8" s="88"/>
      <c r="G8" s="88"/>
      <c r="H8" s="90"/>
      <c r="I8" s="90"/>
      <c r="J8" s="89"/>
      <c r="K8" s="89"/>
      <c r="L8" s="89"/>
      <c r="M8" s="91"/>
      <c r="N8" s="89"/>
      <c r="O8" s="91">
        <v>16000</v>
      </c>
      <c r="P8" s="92"/>
      <c r="Q8" s="91">
        <v>16000</v>
      </c>
      <c r="R8" s="93"/>
    </row>
    <row r="9" spans="1:18" x14ac:dyDescent="0.25">
      <c r="A9" s="155"/>
      <c r="B9" s="155"/>
      <c r="C9" s="95"/>
      <c r="D9" s="95"/>
      <c r="E9" s="155" t="s">
        <v>386</v>
      </c>
      <c r="F9" s="155"/>
      <c r="G9" s="155"/>
      <c r="H9" s="155"/>
      <c r="I9" s="155"/>
      <c r="J9" s="155"/>
      <c r="K9" s="155"/>
      <c r="L9" s="155"/>
      <c r="M9" s="155"/>
      <c r="N9" s="155"/>
      <c r="O9" s="96"/>
      <c r="P9" s="97"/>
      <c r="Q9" s="97"/>
      <c r="R9" s="82"/>
    </row>
    <row r="10" spans="1:18" x14ac:dyDescent="0.25">
      <c r="A10" s="154" t="s">
        <v>387</v>
      </c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97">
        <f>SUM(Q4:Q9)</f>
        <v>65300</v>
      </c>
      <c r="R10" s="82" t="s">
        <v>388</v>
      </c>
    </row>
    <row r="11" spans="1:18" x14ac:dyDescent="0.25">
      <c r="A11" s="155" t="s">
        <v>389</v>
      </c>
      <c r="B11" s="155"/>
      <c r="C11" s="155" t="s">
        <v>390</v>
      </c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98"/>
      <c r="Q11" s="98"/>
      <c r="R11" s="82"/>
    </row>
    <row r="12" spans="1:18" x14ac:dyDescent="0.25">
      <c r="A12" s="155" t="s">
        <v>391</v>
      </c>
      <c r="B12" s="155"/>
      <c r="C12" s="159" t="s">
        <v>392</v>
      </c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98"/>
      <c r="Q12" s="98"/>
      <c r="R12" s="82"/>
    </row>
    <row r="13" spans="1:18" x14ac:dyDescent="0.25">
      <c r="A13" s="155" t="s">
        <v>393</v>
      </c>
      <c r="B13" s="155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99" t="s">
        <v>394</v>
      </c>
      <c r="Q13" s="98">
        <v>6530</v>
      </c>
      <c r="R13" s="82"/>
    </row>
    <row r="14" spans="1:18" x14ac:dyDescent="0.25">
      <c r="A14" s="154" t="s">
        <v>138</v>
      </c>
      <c r="B14" s="154"/>
      <c r="C14" s="152">
        <v>71830</v>
      </c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00"/>
      <c r="Q14" s="98">
        <f>SUM(Q10:Q13)</f>
        <v>71830</v>
      </c>
      <c r="R14" s="82" t="s">
        <v>395</v>
      </c>
    </row>
    <row r="15" spans="1:18" x14ac:dyDescent="0.25">
      <c r="A15" s="152" t="s">
        <v>396</v>
      </c>
      <c r="B15" s="152"/>
      <c r="C15" s="153" t="s">
        <v>397</v>
      </c>
      <c r="D15" s="153"/>
      <c r="E15" s="153"/>
      <c r="F15" s="153"/>
      <c r="G15" s="101">
        <v>71830</v>
      </c>
      <c r="H15" s="153" t="s">
        <v>398</v>
      </c>
      <c r="I15" s="153"/>
      <c r="J15" s="153"/>
      <c r="K15" s="152" t="s">
        <v>399</v>
      </c>
      <c r="L15" s="152"/>
      <c r="M15" s="152"/>
      <c r="N15" s="152"/>
      <c r="O15" s="152"/>
      <c r="P15" s="102"/>
      <c r="Q15" s="102"/>
      <c r="R15" s="82"/>
    </row>
    <row r="16" spans="1:18" x14ac:dyDescent="0.25">
      <c r="A16" s="152" t="s">
        <v>48</v>
      </c>
      <c r="B16" s="152"/>
      <c r="C16" s="153" t="s">
        <v>400</v>
      </c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82"/>
    </row>
    <row r="18" spans="16:16" x14ac:dyDescent="0.25">
      <c r="P18" s="103"/>
    </row>
    <row r="19" spans="16:16" x14ac:dyDescent="0.25">
      <c r="P19" s="103"/>
    </row>
    <row r="20" spans="16:16" x14ac:dyDescent="0.25">
      <c r="P20" s="103"/>
    </row>
  </sheetData>
  <mergeCells count="29">
    <mergeCell ref="A1:Q1"/>
    <mergeCell ref="Q2:Q3"/>
    <mergeCell ref="R2:R3"/>
    <mergeCell ref="A9:B9"/>
    <mergeCell ref="E9:N9"/>
    <mergeCell ref="A2:A3"/>
    <mergeCell ref="B2:B3"/>
    <mergeCell ref="C2:C3"/>
    <mergeCell ref="D2:D3"/>
    <mergeCell ref="E2:H2"/>
    <mergeCell ref="I2:I3"/>
    <mergeCell ref="A13:B13"/>
    <mergeCell ref="C13:O13"/>
    <mergeCell ref="J2:N2"/>
    <mergeCell ref="O2:O3"/>
    <mergeCell ref="P2:P3"/>
    <mergeCell ref="A10:P10"/>
    <mergeCell ref="A11:B11"/>
    <mergeCell ref="C11:O11"/>
    <mergeCell ref="A12:B12"/>
    <mergeCell ref="C12:O12"/>
    <mergeCell ref="A16:B16"/>
    <mergeCell ref="C16:Q16"/>
    <mergeCell ref="A14:B14"/>
    <mergeCell ref="C14:O14"/>
    <mergeCell ref="A15:B15"/>
    <mergeCell ref="C15:F15"/>
    <mergeCell ref="H15:J15"/>
    <mergeCell ref="K15:O15"/>
  </mergeCells>
  <phoneticPr fontId="3" type="noConversion"/>
  <pageMargins left="0.7" right="0.7" top="0.75" bottom="0.75" header="0.3" footer="0.3"/>
  <pageSetup paperSize="9" scale="7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5"/>
  <sheetViews>
    <sheetView view="pageBreakPreview" zoomScale="60" zoomScaleNormal="100" workbookViewId="0">
      <selection activeCell="N41" sqref="N41"/>
    </sheetView>
  </sheetViews>
  <sheetFormatPr defaultColWidth="9" defaultRowHeight="14.4" x14ac:dyDescent="0.25"/>
  <cols>
    <col min="1" max="3" width="9" style="111"/>
    <col min="4" max="15" width="13.109375" style="111" customWidth="1"/>
    <col min="16" max="17" width="9" style="111"/>
    <col min="18" max="18" width="9" style="122"/>
    <col min="19" max="19" width="18.109375" style="111" customWidth="1"/>
    <col min="20" max="16384" width="9" style="111"/>
  </cols>
  <sheetData>
    <row r="1" spans="1:16" ht="30.9" customHeight="1" x14ac:dyDescent="0.25">
      <c r="A1" s="104" t="s">
        <v>401</v>
      </c>
      <c r="B1" s="105" t="s">
        <v>402</v>
      </c>
      <c r="C1" s="106" t="s">
        <v>403</v>
      </c>
      <c r="D1" s="107" t="s">
        <v>404</v>
      </c>
      <c r="E1" s="107" t="s">
        <v>405</v>
      </c>
      <c r="F1" s="107" t="s">
        <v>406</v>
      </c>
      <c r="G1" s="107" t="s">
        <v>407</v>
      </c>
      <c r="H1" s="107" t="s">
        <v>408</v>
      </c>
      <c r="I1" s="108" t="s">
        <v>409</v>
      </c>
      <c r="J1" s="108" t="s">
        <v>410</v>
      </c>
      <c r="K1" s="109" t="s">
        <v>411</v>
      </c>
      <c r="L1" s="108" t="s">
        <v>412</v>
      </c>
      <c r="M1" s="108" t="s">
        <v>413</v>
      </c>
      <c r="N1" s="108" t="s">
        <v>414</v>
      </c>
      <c r="O1" s="110" t="s">
        <v>415</v>
      </c>
    </row>
    <row r="2" spans="1:16" ht="30.9" customHeight="1" x14ac:dyDescent="0.25">
      <c r="A2" s="112">
        <v>1</v>
      </c>
      <c r="B2" s="113" t="s">
        <v>416</v>
      </c>
      <c r="C2" s="113" t="s">
        <v>417</v>
      </c>
      <c r="D2" s="114">
        <v>3500</v>
      </c>
      <c r="E2" s="114">
        <v>200</v>
      </c>
      <c r="F2" s="114">
        <v>0</v>
      </c>
      <c r="G2" s="114">
        <v>0</v>
      </c>
      <c r="H2" s="114">
        <f t="shared" ref="H2:H3" si="0">D2+E2+F2-G2</f>
        <v>3700</v>
      </c>
      <c r="I2" s="114"/>
      <c r="J2" s="114"/>
      <c r="K2" s="114"/>
      <c r="L2" s="114">
        <f>H2-I2-J2-K2</f>
        <v>3700</v>
      </c>
      <c r="M2" s="114">
        <f>L2</f>
        <v>3700</v>
      </c>
      <c r="N2" s="114">
        <v>0</v>
      </c>
      <c r="O2" s="115">
        <f>M2-N2</f>
        <v>3700</v>
      </c>
      <c r="P2" s="116"/>
    </row>
    <row r="3" spans="1:16" ht="30.9" customHeight="1" thickBot="1" x14ac:dyDescent="0.3">
      <c r="A3" s="117">
        <v>2</v>
      </c>
      <c r="B3" s="118" t="s">
        <v>416</v>
      </c>
      <c r="C3" s="118" t="s">
        <v>418</v>
      </c>
      <c r="D3" s="119">
        <f>2000/21.75*15</f>
        <v>1379.3103448275861</v>
      </c>
      <c r="E3" s="120">
        <v>0</v>
      </c>
      <c r="F3" s="120"/>
      <c r="G3" s="120">
        <v>0</v>
      </c>
      <c r="H3" s="120">
        <f t="shared" si="0"/>
        <v>1379.3103448275861</v>
      </c>
      <c r="I3" s="120"/>
      <c r="J3" s="120"/>
      <c r="K3" s="120"/>
      <c r="L3" s="120">
        <f t="shared" ref="L3" si="1">H3-I3-J3-K3</f>
        <v>1379.3103448275861</v>
      </c>
      <c r="M3" s="120">
        <f>L3</f>
        <v>1379.3103448275861</v>
      </c>
      <c r="N3" s="120">
        <v>0</v>
      </c>
      <c r="O3" s="121">
        <f t="shared" ref="O3" si="2">M3-N3</f>
        <v>1379.3103448275861</v>
      </c>
      <c r="P3" s="116"/>
    </row>
    <row r="5" spans="1:16" x14ac:dyDescent="0.25">
      <c r="A5" s="116" t="s">
        <v>419</v>
      </c>
    </row>
  </sheetData>
  <phoneticPr fontId="3" type="noConversion"/>
  <pageMargins left="0.7" right="0.7" top="0.75" bottom="0.75" header="0.3" footer="0.3"/>
  <pageSetup paperSize="9" scale="7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"/>
  <sheetViews>
    <sheetView tabSelected="1" zoomScaleNormal="100" workbookViewId="0">
      <selection activeCell="G14" sqref="G14"/>
    </sheetView>
  </sheetViews>
  <sheetFormatPr defaultColWidth="9" defaultRowHeight="14.4" x14ac:dyDescent="0.25"/>
  <cols>
    <col min="1" max="1" width="9" style="3"/>
    <col min="2" max="2" width="18.21875" style="3" customWidth="1"/>
    <col min="3" max="3" width="23.77734375" style="3" customWidth="1"/>
    <col min="4" max="6" width="14" style="3" customWidth="1"/>
    <col min="7" max="7" width="14" style="132" customWidth="1"/>
    <col min="8" max="8" width="16" style="3" customWidth="1"/>
    <col min="9" max="9" width="17.21875" style="42" bestFit="1" customWidth="1"/>
    <col min="10" max="10" width="16" style="3" customWidth="1"/>
    <col min="11" max="11" width="14" style="3" customWidth="1"/>
    <col min="12" max="13" width="12.6640625" style="3" bestFit="1" customWidth="1"/>
    <col min="14" max="14" width="10.33203125" style="3" bestFit="1" customWidth="1"/>
    <col min="15" max="257" width="9" style="3"/>
    <col min="258" max="258" width="18.21875" style="3" customWidth="1"/>
    <col min="259" max="259" width="23.77734375" style="3" customWidth="1"/>
    <col min="260" max="263" width="14" style="3" customWidth="1"/>
    <col min="264" max="264" width="16" style="3" customWidth="1"/>
    <col min="265" max="265" width="14" style="3" customWidth="1"/>
    <col min="266" max="266" width="16" style="3" customWidth="1"/>
    <col min="267" max="267" width="14" style="3" customWidth="1"/>
    <col min="268" max="269" width="12.6640625" style="3" bestFit="1" customWidth="1"/>
    <col min="270" max="270" width="10.33203125" style="3" bestFit="1" customWidth="1"/>
    <col min="271" max="513" width="9" style="3"/>
    <col min="514" max="514" width="18.21875" style="3" customWidth="1"/>
    <col min="515" max="515" width="23.77734375" style="3" customWidth="1"/>
    <col min="516" max="519" width="14" style="3" customWidth="1"/>
    <col min="520" max="520" width="16" style="3" customWidth="1"/>
    <col min="521" max="521" width="14" style="3" customWidth="1"/>
    <col min="522" max="522" width="16" style="3" customWidth="1"/>
    <col min="523" max="523" width="14" style="3" customWidth="1"/>
    <col min="524" max="525" width="12.6640625" style="3" bestFit="1" customWidth="1"/>
    <col min="526" max="526" width="10.33203125" style="3" bestFit="1" customWidth="1"/>
    <col min="527" max="769" width="9" style="3"/>
    <col min="770" max="770" width="18.21875" style="3" customWidth="1"/>
    <col min="771" max="771" width="23.77734375" style="3" customWidth="1"/>
    <col min="772" max="775" width="14" style="3" customWidth="1"/>
    <col min="776" max="776" width="16" style="3" customWidth="1"/>
    <col min="777" max="777" width="14" style="3" customWidth="1"/>
    <col min="778" max="778" width="16" style="3" customWidth="1"/>
    <col min="779" max="779" width="14" style="3" customWidth="1"/>
    <col min="780" max="781" width="12.6640625" style="3" bestFit="1" customWidth="1"/>
    <col min="782" max="782" width="10.33203125" style="3" bestFit="1" customWidth="1"/>
    <col min="783" max="1025" width="9" style="3"/>
    <col min="1026" max="1026" width="18.21875" style="3" customWidth="1"/>
    <col min="1027" max="1027" width="23.77734375" style="3" customWidth="1"/>
    <col min="1028" max="1031" width="14" style="3" customWidth="1"/>
    <col min="1032" max="1032" width="16" style="3" customWidth="1"/>
    <col min="1033" max="1033" width="14" style="3" customWidth="1"/>
    <col min="1034" max="1034" width="16" style="3" customWidth="1"/>
    <col min="1035" max="1035" width="14" style="3" customWidth="1"/>
    <col min="1036" max="1037" width="12.6640625" style="3" bestFit="1" customWidth="1"/>
    <col min="1038" max="1038" width="10.33203125" style="3" bestFit="1" customWidth="1"/>
    <col min="1039" max="1281" width="9" style="3"/>
    <col min="1282" max="1282" width="18.21875" style="3" customWidth="1"/>
    <col min="1283" max="1283" width="23.77734375" style="3" customWidth="1"/>
    <col min="1284" max="1287" width="14" style="3" customWidth="1"/>
    <col min="1288" max="1288" width="16" style="3" customWidth="1"/>
    <col min="1289" max="1289" width="14" style="3" customWidth="1"/>
    <col min="1290" max="1290" width="16" style="3" customWidth="1"/>
    <col min="1291" max="1291" width="14" style="3" customWidth="1"/>
    <col min="1292" max="1293" width="12.6640625" style="3" bestFit="1" customWidth="1"/>
    <col min="1294" max="1294" width="10.33203125" style="3" bestFit="1" customWidth="1"/>
    <col min="1295" max="1537" width="9" style="3"/>
    <col min="1538" max="1538" width="18.21875" style="3" customWidth="1"/>
    <col min="1539" max="1539" width="23.77734375" style="3" customWidth="1"/>
    <col min="1540" max="1543" width="14" style="3" customWidth="1"/>
    <col min="1544" max="1544" width="16" style="3" customWidth="1"/>
    <col min="1545" max="1545" width="14" style="3" customWidth="1"/>
    <col min="1546" max="1546" width="16" style="3" customWidth="1"/>
    <col min="1547" max="1547" width="14" style="3" customWidth="1"/>
    <col min="1548" max="1549" width="12.6640625" style="3" bestFit="1" customWidth="1"/>
    <col min="1550" max="1550" width="10.33203125" style="3" bestFit="1" customWidth="1"/>
    <col min="1551" max="1793" width="9" style="3"/>
    <col min="1794" max="1794" width="18.21875" style="3" customWidth="1"/>
    <col min="1795" max="1795" width="23.77734375" style="3" customWidth="1"/>
    <col min="1796" max="1799" width="14" style="3" customWidth="1"/>
    <col min="1800" max="1800" width="16" style="3" customWidth="1"/>
    <col min="1801" max="1801" width="14" style="3" customWidth="1"/>
    <col min="1802" max="1802" width="16" style="3" customWidth="1"/>
    <col min="1803" max="1803" width="14" style="3" customWidth="1"/>
    <col min="1804" max="1805" width="12.6640625" style="3" bestFit="1" customWidth="1"/>
    <col min="1806" max="1806" width="10.33203125" style="3" bestFit="1" customWidth="1"/>
    <col min="1807" max="2049" width="9" style="3"/>
    <col min="2050" max="2050" width="18.21875" style="3" customWidth="1"/>
    <col min="2051" max="2051" width="23.77734375" style="3" customWidth="1"/>
    <col min="2052" max="2055" width="14" style="3" customWidth="1"/>
    <col min="2056" max="2056" width="16" style="3" customWidth="1"/>
    <col min="2057" max="2057" width="14" style="3" customWidth="1"/>
    <col min="2058" max="2058" width="16" style="3" customWidth="1"/>
    <col min="2059" max="2059" width="14" style="3" customWidth="1"/>
    <col min="2060" max="2061" width="12.6640625" style="3" bestFit="1" customWidth="1"/>
    <col min="2062" max="2062" width="10.33203125" style="3" bestFit="1" customWidth="1"/>
    <col min="2063" max="2305" width="9" style="3"/>
    <col min="2306" max="2306" width="18.21875" style="3" customWidth="1"/>
    <col min="2307" max="2307" width="23.77734375" style="3" customWidth="1"/>
    <col min="2308" max="2311" width="14" style="3" customWidth="1"/>
    <col min="2312" max="2312" width="16" style="3" customWidth="1"/>
    <col min="2313" max="2313" width="14" style="3" customWidth="1"/>
    <col min="2314" max="2314" width="16" style="3" customWidth="1"/>
    <col min="2315" max="2315" width="14" style="3" customWidth="1"/>
    <col min="2316" max="2317" width="12.6640625" style="3" bestFit="1" customWidth="1"/>
    <col min="2318" max="2318" width="10.33203125" style="3" bestFit="1" customWidth="1"/>
    <col min="2319" max="2561" width="9" style="3"/>
    <col min="2562" max="2562" width="18.21875" style="3" customWidth="1"/>
    <col min="2563" max="2563" width="23.77734375" style="3" customWidth="1"/>
    <col min="2564" max="2567" width="14" style="3" customWidth="1"/>
    <col min="2568" max="2568" width="16" style="3" customWidth="1"/>
    <col min="2569" max="2569" width="14" style="3" customWidth="1"/>
    <col min="2570" max="2570" width="16" style="3" customWidth="1"/>
    <col min="2571" max="2571" width="14" style="3" customWidth="1"/>
    <col min="2572" max="2573" width="12.6640625" style="3" bestFit="1" customWidth="1"/>
    <col min="2574" max="2574" width="10.33203125" style="3" bestFit="1" customWidth="1"/>
    <col min="2575" max="2817" width="9" style="3"/>
    <col min="2818" max="2818" width="18.21875" style="3" customWidth="1"/>
    <col min="2819" max="2819" width="23.77734375" style="3" customWidth="1"/>
    <col min="2820" max="2823" width="14" style="3" customWidth="1"/>
    <col min="2824" max="2824" width="16" style="3" customWidth="1"/>
    <col min="2825" max="2825" width="14" style="3" customWidth="1"/>
    <col min="2826" max="2826" width="16" style="3" customWidth="1"/>
    <col min="2827" max="2827" width="14" style="3" customWidth="1"/>
    <col min="2828" max="2829" width="12.6640625" style="3" bestFit="1" customWidth="1"/>
    <col min="2830" max="2830" width="10.33203125" style="3" bestFit="1" customWidth="1"/>
    <col min="2831" max="3073" width="9" style="3"/>
    <col min="3074" max="3074" width="18.21875" style="3" customWidth="1"/>
    <col min="3075" max="3075" width="23.77734375" style="3" customWidth="1"/>
    <col min="3076" max="3079" width="14" style="3" customWidth="1"/>
    <col min="3080" max="3080" width="16" style="3" customWidth="1"/>
    <col min="3081" max="3081" width="14" style="3" customWidth="1"/>
    <col min="3082" max="3082" width="16" style="3" customWidth="1"/>
    <col min="3083" max="3083" width="14" style="3" customWidth="1"/>
    <col min="3084" max="3085" width="12.6640625" style="3" bestFit="1" customWidth="1"/>
    <col min="3086" max="3086" width="10.33203125" style="3" bestFit="1" customWidth="1"/>
    <col min="3087" max="3329" width="9" style="3"/>
    <col min="3330" max="3330" width="18.21875" style="3" customWidth="1"/>
    <col min="3331" max="3331" width="23.77734375" style="3" customWidth="1"/>
    <col min="3332" max="3335" width="14" style="3" customWidth="1"/>
    <col min="3336" max="3336" width="16" style="3" customWidth="1"/>
    <col min="3337" max="3337" width="14" style="3" customWidth="1"/>
    <col min="3338" max="3338" width="16" style="3" customWidth="1"/>
    <col min="3339" max="3339" width="14" style="3" customWidth="1"/>
    <col min="3340" max="3341" width="12.6640625" style="3" bestFit="1" customWidth="1"/>
    <col min="3342" max="3342" width="10.33203125" style="3" bestFit="1" customWidth="1"/>
    <col min="3343" max="3585" width="9" style="3"/>
    <col min="3586" max="3586" width="18.21875" style="3" customWidth="1"/>
    <col min="3587" max="3587" width="23.77734375" style="3" customWidth="1"/>
    <col min="3588" max="3591" width="14" style="3" customWidth="1"/>
    <col min="3592" max="3592" width="16" style="3" customWidth="1"/>
    <col min="3593" max="3593" width="14" style="3" customWidth="1"/>
    <col min="3594" max="3594" width="16" style="3" customWidth="1"/>
    <col min="3595" max="3595" width="14" style="3" customWidth="1"/>
    <col min="3596" max="3597" width="12.6640625" style="3" bestFit="1" customWidth="1"/>
    <col min="3598" max="3598" width="10.33203125" style="3" bestFit="1" customWidth="1"/>
    <col min="3599" max="3841" width="9" style="3"/>
    <col min="3842" max="3842" width="18.21875" style="3" customWidth="1"/>
    <col min="3843" max="3843" width="23.77734375" style="3" customWidth="1"/>
    <col min="3844" max="3847" width="14" style="3" customWidth="1"/>
    <col min="3848" max="3848" width="16" style="3" customWidth="1"/>
    <col min="3849" max="3849" width="14" style="3" customWidth="1"/>
    <col min="3850" max="3850" width="16" style="3" customWidth="1"/>
    <col min="3851" max="3851" width="14" style="3" customWidth="1"/>
    <col min="3852" max="3853" width="12.6640625" style="3" bestFit="1" customWidth="1"/>
    <col min="3854" max="3854" width="10.33203125" style="3" bestFit="1" customWidth="1"/>
    <col min="3855" max="4097" width="9" style="3"/>
    <col min="4098" max="4098" width="18.21875" style="3" customWidth="1"/>
    <col min="4099" max="4099" width="23.77734375" style="3" customWidth="1"/>
    <col min="4100" max="4103" width="14" style="3" customWidth="1"/>
    <col min="4104" max="4104" width="16" style="3" customWidth="1"/>
    <col min="4105" max="4105" width="14" style="3" customWidth="1"/>
    <col min="4106" max="4106" width="16" style="3" customWidth="1"/>
    <col min="4107" max="4107" width="14" style="3" customWidth="1"/>
    <col min="4108" max="4109" width="12.6640625" style="3" bestFit="1" customWidth="1"/>
    <col min="4110" max="4110" width="10.33203125" style="3" bestFit="1" customWidth="1"/>
    <col min="4111" max="4353" width="9" style="3"/>
    <col min="4354" max="4354" width="18.21875" style="3" customWidth="1"/>
    <col min="4355" max="4355" width="23.77734375" style="3" customWidth="1"/>
    <col min="4356" max="4359" width="14" style="3" customWidth="1"/>
    <col min="4360" max="4360" width="16" style="3" customWidth="1"/>
    <col min="4361" max="4361" width="14" style="3" customWidth="1"/>
    <col min="4362" max="4362" width="16" style="3" customWidth="1"/>
    <col min="4363" max="4363" width="14" style="3" customWidth="1"/>
    <col min="4364" max="4365" width="12.6640625" style="3" bestFit="1" customWidth="1"/>
    <col min="4366" max="4366" width="10.33203125" style="3" bestFit="1" customWidth="1"/>
    <col min="4367" max="4609" width="9" style="3"/>
    <col min="4610" max="4610" width="18.21875" style="3" customWidth="1"/>
    <col min="4611" max="4611" width="23.77734375" style="3" customWidth="1"/>
    <col min="4612" max="4615" width="14" style="3" customWidth="1"/>
    <col min="4616" max="4616" width="16" style="3" customWidth="1"/>
    <col min="4617" max="4617" width="14" style="3" customWidth="1"/>
    <col min="4618" max="4618" width="16" style="3" customWidth="1"/>
    <col min="4619" max="4619" width="14" style="3" customWidth="1"/>
    <col min="4620" max="4621" width="12.6640625" style="3" bestFit="1" customWidth="1"/>
    <col min="4622" max="4622" width="10.33203125" style="3" bestFit="1" customWidth="1"/>
    <col min="4623" max="4865" width="9" style="3"/>
    <col min="4866" max="4866" width="18.21875" style="3" customWidth="1"/>
    <col min="4867" max="4867" width="23.77734375" style="3" customWidth="1"/>
    <col min="4868" max="4871" width="14" style="3" customWidth="1"/>
    <col min="4872" max="4872" width="16" style="3" customWidth="1"/>
    <col min="4873" max="4873" width="14" style="3" customWidth="1"/>
    <col min="4874" max="4874" width="16" style="3" customWidth="1"/>
    <col min="4875" max="4875" width="14" style="3" customWidth="1"/>
    <col min="4876" max="4877" width="12.6640625" style="3" bestFit="1" customWidth="1"/>
    <col min="4878" max="4878" width="10.33203125" style="3" bestFit="1" customWidth="1"/>
    <col min="4879" max="5121" width="9" style="3"/>
    <col min="5122" max="5122" width="18.21875" style="3" customWidth="1"/>
    <col min="5123" max="5123" width="23.77734375" style="3" customWidth="1"/>
    <col min="5124" max="5127" width="14" style="3" customWidth="1"/>
    <col min="5128" max="5128" width="16" style="3" customWidth="1"/>
    <col min="5129" max="5129" width="14" style="3" customWidth="1"/>
    <col min="5130" max="5130" width="16" style="3" customWidth="1"/>
    <col min="5131" max="5131" width="14" style="3" customWidth="1"/>
    <col min="5132" max="5133" width="12.6640625" style="3" bestFit="1" customWidth="1"/>
    <col min="5134" max="5134" width="10.33203125" style="3" bestFit="1" customWidth="1"/>
    <col min="5135" max="5377" width="9" style="3"/>
    <col min="5378" max="5378" width="18.21875" style="3" customWidth="1"/>
    <col min="5379" max="5379" width="23.77734375" style="3" customWidth="1"/>
    <col min="5380" max="5383" width="14" style="3" customWidth="1"/>
    <col min="5384" max="5384" width="16" style="3" customWidth="1"/>
    <col min="5385" max="5385" width="14" style="3" customWidth="1"/>
    <col min="5386" max="5386" width="16" style="3" customWidth="1"/>
    <col min="5387" max="5387" width="14" style="3" customWidth="1"/>
    <col min="5388" max="5389" width="12.6640625" style="3" bestFit="1" customWidth="1"/>
    <col min="5390" max="5390" width="10.33203125" style="3" bestFit="1" customWidth="1"/>
    <col min="5391" max="5633" width="9" style="3"/>
    <col min="5634" max="5634" width="18.21875" style="3" customWidth="1"/>
    <col min="5635" max="5635" width="23.77734375" style="3" customWidth="1"/>
    <col min="5636" max="5639" width="14" style="3" customWidth="1"/>
    <col min="5640" max="5640" width="16" style="3" customWidth="1"/>
    <col min="5641" max="5641" width="14" style="3" customWidth="1"/>
    <col min="5642" max="5642" width="16" style="3" customWidth="1"/>
    <col min="5643" max="5643" width="14" style="3" customWidth="1"/>
    <col min="5644" max="5645" width="12.6640625" style="3" bestFit="1" customWidth="1"/>
    <col min="5646" max="5646" width="10.33203125" style="3" bestFit="1" customWidth="1"/>
    <col min="5647" max="5889" width="9" style="3"/>
    <col min="5890" max="5890" width="18.21875" style="3" customWidth="1"/>
    <col min="5891" max="5891" width="23.77734375" style="3" customWidth="1"/>
    <col min="5892" max="5895" width="14" style="3" customWidth="1"/>
    <col min="5896" max="5896" width="16" style="3" customWidth="1"/>
    <col min="5897" max="5897" width="14" style="3" customWidth="1"/>
    <col min="5898" max="5898" width="16" style="3" customWidth="1"/>
    <col min="5899" max="5899" width="14" style="3" customWidth="1"/>
    <col min="5900" max="5901" width="12.6640625" style="3" bestFit="1" customWidth="1"/>
    <col min="5902" max="5902" width="10.33203125" style="3" bestFit="1" customWidth="1"/>
    <col min="5903" max="6145" width="9" style="3"/>
    <col min="6146" max="6146" width="18.21875" style="3" customWidth="1"/>
    <col min="6147" max="6147" width="23.77734375" style="3" customWidth="1"/>
    <col min="6148" max="6151" width="14" style="3" customWidth="1"/>
    <col min="6152" max="6152" width="16" style="3" customWidth="1"/>
    <col min="6153" max="6153" width="14" style="3" customWidth="1"/>
    <col min="6154" max="6154" width="16" style="3" customWidth="1"/>
    <col min="6155" max="6155" width="14" style="3" customWidth="1"/>
    <col min="6156" max="6157" width="12.6640625" style="3" bestFit="1" customWidth="1"/>
    <col min="6158" max="6158" width="10.33203125" style="3" bestFit="1" customWidth="1"/>
    <col min="6159" max="6401" width="9" style="3"/>
    <col min="6402" max="6402" width="18.21875" style="3" customWidth="1"/>
    <col min="6403" max="6403" width="23.77734375" style="3" customWidth="1"/>
    <col min="6404" max="6407" width="14" style="3" customWidth="1"/>
    <col min="6408" max="6408" width="16" style="3" customWidth="1"/>
    <col min="6409" max="6409" width="14" style="3" customWidth="1"/>
    <col min="6410" max="6410" width="16" style="3" customWidth="1"/>
    <col min="6411" max="6411" width="14" style="3" customWidth="1"/>
    <col min="6412" max="6413" width="12.6640625" style="3" bestFit="1" customWidth="1"/>
    <col min="6414" max="6414" width="10.33203125" style="3" bestFit="1" customWidth="1"/>
    <col min="6415" max="6657" width="9" style="3"/>
    <col min="6658" max="6658" width="18.21875" style="3" customWidth="1"/>
    <col min="6659" max="6659" width="23.77734375" style="3" customWidth="1"/>
    <col min="6660" max="6663" width="14" style="3" customWidth="1"/>
    <col min="6664" max="6664" width="16" style="3" customWidth="1"/>
    <col min="6665" max="6665" width="14" style="3" customWidth="1"/>
    <col min="6666" max="6666" width="16" style="3" customWidth="1"/>
    <col min="6667" max="6667" width="14" style="3" customWidth="1"/>
    <col min="6668" max="6669" width="12.6640625" style="3" bestFit="1" customWidth="1"/>
    <col min="6670" max="6670" width="10.33203125" style="3" bestFit="1" customWidth="1"/>
    <col min="6671" max="6913" width="9" style="3"/>
    <col min="6914" max="6914" width="18.21875" style="3" customWidth="1"/>
    <col min="6915" max="6915" width="23.77734375" style="3" customWidth="1"/>
    <col min="6916" max="6919" width="14" style="3" customWidth="1"/>
    <col min="6920" max="6920" width="16" style="3" customWidth="1"/>
    <col min="6921" max="6921" width="14" style="3" customWidth="1"/>
    <col min="6922" max="6922" width="16" style="3" customWidth="1"/>
    <col min="6923" max="6923" width="14" style="3" customWidth="1"/>
    <col min="6924" max="6925" width="12.6640625" style="3" bestFit="1" customWidth="1"/>
    <col min="6926" max="6926" width="10.33203125" style="3" bestFit="1" customWidth="1"/>
    <col min="6927" max="7169" width="9" style="3"/>
    <col min="7170" max="7170" width="18.21875" style="3" customWidth="1"/>
    <col min="7171" max="7171" width="23.77734375" style="3" customWidth="1"/>
    <col min="7172" max="7175" width="14" style="3" customWidth="1"/>
    <col min="7176" max="7176" width="16" style="3" customWidth="1"/>
    <col min="7177" max="7177" width="14" style="3" customWidth="1"/>
    <col min="7178" max="7178" width="16" style="3" customWidth="1"/>
    <col min="7179" max="7179" width="14" style="3" customWidth="1"/>
    <col min="7180" max="7181" width="12.6640625" style="3" bestFit="1" customWidth="1"/>
    <col min="7182" max="7182" width="10.33203125" style="3" bestFit="1" customWidth="1"/>
    <col min="7183" max="7425" width="9" style="3"/>
    <col min="7426" max="7426" width="18.21875" style="3" customWidth="1"/>
    <col min="7427" max="7427" width="23.77734375" style="3" customWidth="1"/>
    <col min="7428" max="7431" width="14" style="3" customWidth="1"/>
    <col min="7432" max="7432" width="16" style="3" customWidth="1"/>
    <col min="7433" max="7433" width="14" style="3" customWidth="1"/>
    <col min="7434" max="7434" width="16" style="3" customWidth="1"/>
    <col min="7435" max="7435" width="14" style="3" customWidth="1"/>
    <col min="7436" max="7437" width="12.6640625" style="3" bestFit="1" customWidth="1"/>
    <col min="7438" max="7438" width="10.33203125" style="3" bestFit="1" customWidth="1"/>
    <col min="7439" max="7681" width="9" style="3"/>
    <col min="7682" max="7682" width="18.21875" style="3" customWidth="1"/>
    <col min="7683" max="7683" width="23.77734375" style="3" customWidth="1"/>
    <col min="7684" max="7687" width="14" style="3" customWidth="1"/>
    <col min="7688" max="7688" width="16" style="3" customWidth="1"/>
    <col min="7689" max="7689" width="14" style="3" customWidth="1"/>
    <col min="7690" max="7690" width="16" style="3" customWidth="1"/>
    <col min="7691" max="7691" width="14" style="3" customWidth="1"/>
    <col min="7692" max="7693" width="12.6640625" style="3" bestFit="1" customWidth="1"/>
    <col min="7694" max="7694" width="10.33203125" style="3" bestFit="1" customWidth="1"/>
    <col min="7695" max="7937" width="9" style="3"/>
    <col min="7938" max="7938" width="18.21875" style="3" customWidth="1"/>
    <col min="7939" max="7939" width="23.77734375" style="3" customWidth="1"/>
    <col min="7940" max="7943" width="14" style="3" customWidth="1"/>
    <col min="7944" max="7944" width="16" style="3" customWidth="1"/>
    <col min="7945" max="7945" width="14" style="3" customWidth="1"/>
    <col min="7946" max="7946" width="16" style="3" customWidth="1"/>
    <col min="7947" max="7947" width="14" style="3" customWidth="1"/>
    <col min="7948" max="7949" width="12.6640625" style="3" bestFit="1" customWidth="1"/>
    <col min="7950" max="7950" width="10.33203125" style="3" bestFit="1" customWidth="1"/>
    <col min="7951" max="8193" width="9" style="3"/>
    <col min="8194" max="8194" width="18.21875" style="3" customWidth="1"/>
    <col min="8195" max="8195" width="23.77734375" style="3" customWidth="1"/>
    <col min="8196" max="8199" width="14" style="3" customWidth="1"/>
    <col min="8200" max="8200" width="16" style="3" customWidth="1"/>
    <col min="8201" max="8201" width="14" style="3" customWidth="1"/>
    <col min="8202" max="8202" width="16" style="3" customWidth="1"/>
    <col min="8203" max="8203" width="14" style="3" customWidth="1"/>
    <col min="8204" max="8205" width="12.6640625" style="3" bestFit="1" customWidth="1"/>
    <col min="8206" max="8206" width="10.33203125" style="3" bestFit="1" customWidth="1"/>
    <col min="8207" max="8449" width="9" style="3"/>
    <col min="8450" max="8450" width="18.21875" style="3" customWidth="1"/>
    <col min="8451" max="8451" width="23.77734375" style="3" customWidth="1"/>
    <col min="8452" max="8455" width="14" style="3" customWidth="1"/>
    <col min="8456" max="8456" width="16" style="3" customWidth="1"/>
    <col min="8457" max="8457" width="14" style="3" customWidth="1"/>
    <col min="8458" max="8458" width="16" style="3" customWidth="1"/>
    <col min="8459" max="8459" width="14" style="3" customWidth="1"/>
    <col min="8460" max="8461" width="12.6640625" style="3" bestFit="1" customWidth="1"/>
    <col min="8462" max="8462" width="10.33203125" style="3" bestFit="1" customWidth="1"/>
    <col min="8463" max="8705" width="9" style="3"/>
    <col min="8706" max="8706" width="18.21875" style="3" customWidth="1"/>
    <col min="8707" max="8707" width="23.77734375" style="3" customWidth="1"/>
    <col min="8708" max="8711" width="14" style="3" customWidth="1"/>
    <col min="8712" max="8712" width="16" style="3" customWidth="1"/>
    <col min="8713" max="8713" width="14" style="3" customWidth="1"/>
    <col min="8714" max="8714" width="16" style="3" customWidth="1"/>
    <col min="8715" max="8715" width="14" style="3" customWidth="1"/>
    <col min="8716" max="8717" width="12.6640625" style="3" bestFit="1" customWidth="1"/>
    <col min="8718" max="8718" width="10.33203125" style="3" bestFit="1" customWidth="1"/>
    <col min="8719" max="8961" width="9" style="3"/>
    <col min="8962" max="8962" width="18.21875" style="3" customWidth="1"/>
    <col min="8963" max="8963" width="23.77734375" style="3" customWidth="1"/>
    <col min="8964" max="8967" width="14" style="3" customWidth="1"/>
    <col min="8968" max="8968" width="16" style="3" customWidth="1"/>
    <col min="8969" max="8969" width="14" style="3" customWidth="1"/>
    <col min="8970" max="8970" width="16" style="3" customWidth="1"/>
    <col min="8971" max="8971" width="14" style="3" customWidth="1"/>
    <col min="8972" max="8973" width="12.6640625" style="3" bestFit="1" customWidth="1"/>
    <col min="8974" max="8974" width="10.33203125" style="3" bestFit="1" customWidth="1"/>
    <col min="8975" max="9217" width="9" style="3"/>
    <col min="9218" max="9218" width="18.21875" style="3" customWidth="1"/>
    <col min="9219" max="9219" width="23.77734375" style="3" customWidth="1"/>
    <col min="9220" max="9223" width="14" style="3" customWidth="1"/>
    <col min="9224" max="9224" width="16" style="3" customWidth="1"/>
    <col min="9225" max="9225" width="14" style="3" customWidth="1"/>
    <col min="9226" max="9226" width="16" style="3" customWidth="1"/>
    <col min="9227" max="9227" width="14" style="3" customWidth="1"/>
    <col min="9228" max="9229" width="12.6640625" style="3" bestFit="1" customWidth="1"/>
    <col min="9230" max="9230" width="10.33203125" style="3" bestFit="1" customWidth="1"/>
    <col min="9231" max="9473" width="9" style="3"/>
    <col min="9474" max="9474" width="18.21875" style="3" customWidth="1"/>
    <col min="9475" max="9475" width="23.77734375" style="3" customWidth="1"/>
    <col min="9476" max="9479" width="14" style="3" customWidth="1"/>
    <col min="9480" max="9480" width="16" style="3" customWidth="1"/>
    <col min="9481" max="9481" width="14" style="3" customWidth="1"/>
    <col min="9482" max="9482" width="16" style="3" customWidth="1"/>
    <col min="9483" max="9483" width="14" style="3" customWidth="1"/>
    <col min="9484" max="9485" width="12.6640625" style="3" bestFit="1" customWidth="1"/>
    <col min="9486" max="9486" width="10.33203125" style="3" bestFit="1" customWidth="1"/>
    <col min="9487" max="9729" width="9" style="3"/>
    <col min="9730" max="9730" width="18.21875" style="3" customWidth="1"/>
    <col min="9731" max="9731" width="23.77734375" style="3" customWidth="1"/>
    <col min="9732" max="9735" width="14" style="3" customWidth="1"/>
    <col min="9736" max="9736" width="16" style="3" customWidth="1"/>
    <col min="9737" max="9737" width="14" style="3" customWidth="1"/>
    <col min="9738" max="9738" width="16" style="3" customWidth="1"/>
    <col min="9739" max="9739" width="14" style="3" customWidth="1"/>
    <col min="9740" max="9741" width="12.6640625" style="3" bestFit="1" customWidth="1"/>
    <col min="9742" max="9742" width="10.33203125" style="3" bestFit="1" customWidth="1"/>
    <col min="9743" max="9985" width="9" style="3"/>
    <col min="9986" max="9986" width="18.21875" style="3" customWidth="1"/>
    <col min="9987" max="9987" width="23.77734375" style="3" customWidth="1"/>
    <col min="9988" max="9991" width="14" style="3" customWidth="1"/>
    <col min="9992" max="9992" width="16" style="3" customWidth="1"/>
    <col min="9993" max="9993" width="14" style="3" customWidth="1"/>
    <col min="9994" max="9994" width="16" style="3" customWidth="1"/>
    <col min="9995" max="9995" width="14" style="3" customWidth="1"/>
    <col min="9996" max="9997" width="12.6640625" style="3" bestFit="1" customWidth="1"/>
    <col min="9998" max="9998" width="10.33203125" style="3" bestFit="1" customWidth="1"/>
    <col min="9999" max="10241" width="9" style="3"/>
    <col min="10242" max="10242" width="18.21875" style="3" customWidth="1"/>
    <col min="10243" max="10243" width="23.77734375" style="3" customWidth="1"/>
    <col min="10244" max="10247" width="14" style="3" customWidth="1"/>
    <col min="10248" max="10248" width="16" style="3" customWidth="1"/>
    <col min="10249" max="10249" width="14" style="3" customWidth="1"/>
    <col min="10250" max="10250" width="16" style="3" customWidth="1"/>
    <col min="10251" max="10251" width="14" style="3" customWidth="1"/>
    <col min="10252" max="10253" width="12.6640625" style="3" bestFit="1" customWidth="1"/>
    <col min="10254" max="10254" width="10.33203125" style="3" bestFit="1" customWidth="1"/>
    <col min="10255" max="10497" width="9" style="3"/>
    <col min="10498" max="10498" width="18.21875" style="3" customWidth="1"/>
    <col min="10499" max="10499" width="23.77734375" style="3" customWidth="1"/>
    <col min="10500" max="10503" width="14" style="3" customWidth="1"/>
    <col min="10504" max="10504" width="16" style="3" customWidth="1"/>
    <col min="10505" max="10505" width="14" style="3" customWidth="1"/>
    <col min="10506" max="10506" width="16" style="3" customWidth="1"/>
    <col min="10507" max="10507" width="14" style="3" customWidth="1"/>
    <col min="10508" max="10509" width="12.6640625" style="3" bestFit="1" customWidth="1"/>
    <col min="10510" max="10510" width="10.33203125" style="3" bestFit="1" customWidth="1"/>
    <col min="10511" max="10753" width="9" style="3"/>
    <col min="10754" max="10754" width="18.21875" style="3" customWidth="1"/>
    <col min="10755" max="10755" width="23.77734375" style="3" customWidth="1"/>
    <col min="10756" max="10759" width="14" style="3" customWidth="1"/>
    <col min="10760" max="10760" width="16" style="3" customWidth="1"/>
    <col min="10761" max="10761" width="14" style="3" customWidth="1"/>
    <col min="10762" max="10762" width="16" style="3" customWidth="1"/>
    <col min="10763" max="10763" width="14" style="3" customWidth="1"/>
    <col min="10764" max="10765" width="12.6640625" style="3" bestFit="1" customWidth="1"/>
    <col min="10766" max="10766" width="10.33203125" style="3" bestFit="1" customWidth="1"/>
    <col min="10767" max="11009" width="9" style="3"/>
    <col min="11010" max="11010" width="18.21875" style="3" customWidth="1"/>
    <col min="11011" max="11011" width="23.77734375" style="3" customWidth="1"/>
    <col min="11012" max="11015" width="14" style="3" customWidth="1"/>
    <col min="11016" max="11016" width="16" style="3" customWidth="1"/>
    <col min="11017" max="11017" width="14" style="3" customWidth="1"/>
    <col min="11018" max="11018" width="16" style="3" customWidth="1"/>
    <col min="11019" max="11019" width="14" style="3" customWidth="1"/>
    <col min="11020" max="11021" width="12.6640625" style="3" bestFit="1" customWidth="1"/>
    <col min="11022" max="11022" width="10.33203125" style="3" bestFit="1" customWidth="1"/>
    <col min="11023" max="11265" width="9" style="3"/>
    <col min="11266" max="11266" width="18.21875" style="3" customWidth="1"/>
    <col min="11267" max="11267" width="23.77734375" style="3" customWidth="1"/>
    <col min="11268" max="11271" width="14" style="3" customWidth="1"/>
    <col min="11272" max="11272" width="16" style="3" customWidth="1"/>
    <col min="11273" max="11273" width="14" style="3" customWidth="1"/>
    <col min="11274" max="11274" width="16" style="3" customWidth="1"/>
    <col min="11275" max="11275" width="14" style="3" customWidth="1"/>
    <col min="11276" max="11277" width="12.6640625" style="3" bestFit="1" customWidth="1"/>
    <col min="11278" max="11278" width="10.33203125" style="3" bestFit="1" customWidth="1"/>
    <col min="11279" max="11521" width="9" style="3"/>
    <col min="11522" max="11522" width="18.21875" style="3" customWidth="1"/>
    <col min="11523" max="11523" width="23.77734375" style="3" customWidth="1"/>
    <col min="11524" max="11527" width="14" style="3" customWidth="1"/>
    <col min="11528" max="11528" width="16" style="3" customWidth="1"/>
    <col min="11529" max="11529" width="14" style="3" customWidth="1"/>
    <col min="11530" max="11530" width="16" style="3" customWidth="1"/>
    <col min="11531" max="11531" width="14" style="3" customWidth="1"/>
    <col min="11532" max="11533" width="12.6640625" style="3" bestFit="1" customWidth="1"/>
    <col min="11534" max="11534" width="10.33203125" style="3" bestFit="1" customWidth="1"/>
    <col min="11535" max="11777" width="9" style="3"/>
    <col min="11778" max="11778" width="18.21875" style="3" customWidth="1"/>
    <col min="11779" max="11779" width="23.77734375" style="3" customWidth="1"/>
    <col min="11780" max="11783" width="14" style="3" customWidth="1"/>
    <col min="11784" max="11784" width="16" style="3" customWidth="1"/>
    <col min="11785" max="11785" width="14" style="3" customWidth="1"/>
    <col min="11786" max="11786" width="16" style="3" customWidth="1"/>
    <col min="11787" max="11787" width="14" style="3" customWidth="1"/>
    <col min="11788" max="11789" width="12.6640625" style="3" bestFit="1" customWidth="1"/>
    <col min="11790" max="11790" width="10.33203125" style="3" bestFit="1" customWidth="1"/>
    <col min="11791" max="12033" width="9" style="3"/>
    <col min="12034" max="12034" width="18.21875" style="3" customWidth="1"/>
    <col min="12035" max="12035" width="23.77734375" style="3" customWidth="1"/>
    <col min="12036" max="12039" width="14" style="3" customWidth="1"/>
    <col min="12040" max="12040" width="16" style="3" customWidth="1"/>
    <col min="12041" max="12041" width="14" style="3" customWidth="1"/>
    <col min="12042" max="12042" width="16" style="3" customWidth="1"/>
    <col min="12043" max="12043" width="14" style="3" customWidth="1"/>
    <col min="12044" max="12045" width="12.6640625" style="3" bestFit="1" customWidth="1"/>
    <col min="12046" max="12046" width="10.33203125" style="3" bestFit="1" customWidth="1"/>
    <col min="12047" max="12289" width="9" style="3"/>
    <col min="12290" max="12290" width="18.21875" style="3" customWidth="1"/>
    <col min="12291" max="12291" width="23.77734375" style="3" customWidth="1"/>
    <col min="12292" max="12295" width="14" style="3" customWidth="1"/>
    <col min="12296" max="12296" width="16" style="3" customWidth="1"/>
    <col min="12297" max="12297" width="14" style="3" customWidth="1"/>
    <col min="12298" max="12298" width="16" style="3" customWidth="1"/>
    <col min="12299" max="12299" width="14" style="3" customWidth="1"/>
    <col min="12300" max="12301" width="12.6640625" style="3" bestFit="1" customWidth="1"/>
    <col min="12302" max="12302" width="10.33203125" style="3" bestFit="1" customWidth="1"/>
    <col min="12303" max="12545" width="9" style="3"/>
    <col min="12546" max="12546" width="18.21875" style="3" customWidth="1"/>
    <col min="12547" max="12547" width="23.77734375" style="3" customWidth="1"/>
    <col min="12548" max="12551" width="14" style="3" customWidth="1"/>
    <col min="12552" max="12552" width="16" style="3" customWidth="1"/>
    <col min="12553" max="12553" width="14" style="3" customWidth="1"/>
    <col min="12554" max="12554" width="16" style="3" customWidth="1"/>
    <col min="12555" max="12555" width="14" style="3" customWidth="1"/>
    <col min="12556" max="12557" width="12.6640625" style="3" bestFit="1" customWidth="1"/>
    <col min="12558" max="12558" width="10.33203125" style="3" bestFit="1" customWidth="1"/>
    <col min="12559" max="12801" width="9" style="3"/>
    <col min="12802" max="12802" width="18.21875" style="3" customWidth="1"/>
    <col min="12803" max="12803" width="23.77734375" style="3" customWidth="1"/>
    <col min="12804" max="12807" width="14" style="3" customWidth="1"/>
    <col min="12808" max="12808" width="16" style="3" customWidth="1"/>
    <col min="12809" max="12809" width="14" style="3" customWidth="1"/>
    <col min="12810" max="12810" width="16" style="3" customWidth="1"/>
    <col min="12811" max="12811" width="14" style="3" customWidth="1"/>
    <col min="12812" max="12813" width="12.6640625" style="3" bestFit="1" customWidth="1"/>
    <col min="12814" max="12814" width="10.33203125" style="3" bestFit="1" customWidth="1"/>
    <col min="12815" max="13057" width="9" style="3"/>
    <col min="13058" max="13058" width="18.21875" style="3" customWidth="1"/>
    <col min="13059" max="13059" width="23.77734375" style="3" customWidth="1"/>
    <col min="13060" max="13063" width="14" style="3" customWidth="1"/>
    <col min="13064" max="13064" width="16" style="3" customWidth="1"/>
    <col min="13065" max="13065" width="14" style="3" customWidth="1"/>
    <col min="13066" max="13066" width="16" style="3" customWidth="1"/>
    <col min="13067" max="13067" width="14" style="3" customWidth="1"/>
    <col min="13068" max="13069" width="12.6640625" style="3" bestFit="1" customWidth="1"/>
    <col min="13070" max="13070" width="10.33203125" style="3" bestFit="1" customWidth="1"/>
    <col min="13071" max="13313" width="9" style="3"/>
    <col min="13314" max="13314" width="18.21875" style="3" customWidth="1"/>
    <col min="13315" max="13315" width="23.77734375" style="3" customWidth="1"/>
    <col min="13316" max="13319" width="14" style="3" customWidth="1"/>
    <col min="13320" max="13320" width="16" style="3" customWidth="1"/>
    <col min="13321" max="13321" width="14" style="3" customWidth="1"/>
    <col min="13322" max="13322" width="16" style="3" customWidth="1"/>
    <col min="13323" max="13323" width="14" style="3" customWidth="1"/>
    <col min="13324" max="13325" width="12.6640625" style="3" bestFit="1" customWidth="1"/>
    <col min="13326" max="13326" width="10.33203125" style="3" bestFit="1" customWidth="1"/>
    <col min="13327" max="13569" width="9" style="3"/>
    <col min="13570" max="13570" width="18.21875" style="3" customWidth="1"/>
    <col min="13571" max="13571" width="23.77734375" style="3" customWidth="1"/>
    <col min="13572" max="13575" width="14" style="3" customWidth="1"/>
    <col min="13576" max="13576" width="16" style="3" customWidth="1"/>
    <col min="13577" max="13577" width="14" style="3" customWidth="1"/>
    <col min="13578" max="13578" width="16" style="3" customWidth="1"/>
    <col min="13579" max="13579" width="14" style="3" customWidth="1"/>
    <col min="13580" max="13581" width="12.6640625" style="3" bestFit="1" customWidth="1"/>
    <col min="13582" max="13582" width="10.33203125" style="3" bestFit="1" customWidth="1"/>
    <col min="13583" max="13825" width="9" style="3"/>
    <col min="13826" max="13826" width="18.21875" style="3" customWidth="1"/>
    <col min="13827" max="13827" width="23.77734375" style="3" customWidth="1"/>
    <col min="13828" max="13831" width="14" style="3" customWidth="1"/>
    <col min="13832" max="13832" width="16" style="3" customWidth="1"/>
    <col min="13833" max="13833" width="14" style="3" customWidth="1"/>
    <col min="13834" max="13834" width="16" style="3" customWidth="1"/>
    <col min="13835" max="13835" width="14" style="3" customWidth="1"/>
    <col min="13836" max="13837" width="12.6640625" style="3" bestFit="1" customWidth="1"/>
    <col min="13838" max="13838" width="10.33203125" style="3" bestFit="1" customWidth="1"/>
    <col min="13839" max="14081" width="9" style="3"/>
    <col min="14082" max="14082" width="18.21875" style="3" customWidth="1"/>
    <col min="14083" max="14083" width="23.77734375" style="3" customWidth="1"/>
    <col min="14084" max="14087" width="14" style="3" customWidth="1"/>
    <col min="14088" max="14088" width="16" style="3" customWidth="1"/>
    <col min="14089" max="14089" width="14" style="3" customWidth="1"/>
    <col min="14090" max="14090" width="16" style="3" customWidth="1"/>
    <col min="14091" max="14091" width="14" style="3" customWidth="1"/>
    <col min="14092" max="14093" width="12.6640625" style="3" bestFit="1" customWidth="1"/>
    <col min="14094" max="14094" width="10.33203125" style="3" bestFit="1" customWidth="1"/>
    <col min="14095" max="14337" width="9" style="3"/>
    <col min="14338" max="14338" width="18.21875" style="3" customWidth="1"/>
    <col min="14339" max="14339" width="23.77734375" style="3" customWidth="1"/>
    <col min="14340" max="14343" width="14" style="3" customWidth="1"/>
    <col min="14344" max="14344" width="16" style="3" customWidth="1"/>
    <col min="14345" max="14345" width="14" style="3" customWidth="1"/>
    <col min="14346" max="14346" width="16" style="3" customWidth="1"/>
    <col min="14347" max="14347" width="14" style="3" customWidth="1"/>
    <col min="14348" max="14349" width="12.6640625" style="3" bestFit="1" customWidth="1"/>
    <col min="14350" max="14350" width="10.33203125" style="3" bestFit="1" customWidth="1"/>
    <col min="14351" max="14593" width="9" style="3"/>
    <col min="14594" max="14594" width="18.21875" style="3" customWidth="1"/>
    <col min="14595" max="14595" width="23.77734375" style="3" customWidth="1"/>
    <col min="14596" max="14599" width="14" style="3" customWidth="1"/>
    <col min="14600" max="14600" width="16" style="3" customWidth="1"/>
    <col min="14601" max="14601" width="14" style="3" customWidth="1"/>
    <col min="14602" max="14602" width="16" style="3" customWidth="1"/>
    <col min="14603" max="14603" width="14" style="3" customWidth="1"/>
    <col min="14604" max="14605" width="12.6640625" style="3" bestFit="1" customWidth="1"/>
    <col min="14606" max="14606" width="10.33203125" style="3" bestFit="1" customWidth="1"/>
    <col min="14607" max="14849" width="9" style="3"/>
    <col min="14850" max="14850" width="18.21875" style="3" customWidth="1"/>
    <col min="14851" max="14851" width="23.77734375" style="3" customWidth="1"/>
    <col min="14852" max="14855" width="14" style="3" customWidth="1"/>
    <col min="14856" max="14856" width="16" style="3" customWidth="1"/>
    <col min="14857" max="14857" width="14" style="3" customWidth="1"/>
    <col min="14858" max="14858" width="16" style="3" customWidth="1"/>
    <col min="14859" max="14859" width="14" style="3" customWidth="1"/>
    <col min="14860" max="14861" width="12.6640625" style="3" bestFit="1" customWidth="1"/>
    <col min="14862" max="14862" width="10.33203125" style="3" bestFit="1" customWidth="1"/>
    <col min="14863" max="15105" width="9" style="3"/>
    <col min="15106" max="15106" width="18.21875" style="3" customWidth="1"/>
    <col min="15107" max="15107" width="23.77734375" style="3" customWidth="1"/>
    <col min="15108" max="15111" width="14" style="3" customWidth="1"/>
    <col min="15112" max="15112" width="16" style="3" customWidth="1"/>
    <col min="15113" max="15113" width="14" style="3" customWidth="1"/>
    <col min="15114" max="15114" width="16" style="3" customWidth="1"/>
    <col min="15115" max="15115" width="14" style="3" customWidth="1"/>
    <col min="15116" max="15117" width="12.6640625" style="3" bestFit="1" customWidth="1"/>
    <col min="15118" max="15118" width="10.33203125" style="3" bestFit="1" customWidth="1"/>
    <col min="15119" max="15361" width="9" style="3"/>
    <col min="15362" max="15362" width="18.21875" style="3" customWidth="1"/>
    <col min="15363" max="15363" width="23.77734375" style="3" customWidth="1"/>
    <col min="15364" max="15367" width="14" style="3" customWidth="1"/>
    <col min="15368" max="15368" width="16" style="3" customWidth="1"/>
    <col min="15369" max="15369" width="14" style="3" customWidth="1"/>
    <col min="15370" max="15370" width="16" style="3" customWidth="1"/>
    <col min="15371" max="15371" width="14" style="3" customWidth="1"/>
    <col min="15372" max="15373" width="12.6640625" style="3" bestFit="1" customWidth="1"/>
    <col min="15374" max="15374" width="10.33203125" style="3" bestFit="1" customWidth="1"/>
    <col min="15375" max="15617" width="9" style="3"/>
    <col min="15618" max="15618" width="18.21875" style="3" customWidth="1"/>
    <col min="15619" max="15619" width="23.77734375" style="3" customWidth="1"/>
    <col min="15620" max="15623" width="14" style="3" customWidth="1"/>
    <col min="15624" max="15624" width="16" style="3" customWidth="1"/>
    <col min="15625" max="15625" width="14" style="3" customWidth="1"/>
    <col min="15626" max="15626" width="16" style="3" customWidth="1"/>
    <col min="15627" max="15627" width="14" style="3" customWidth="1"/>
    <col min="15628" max="15629" width="12.6640625" style="3" bestFit="1" customWidth="1"/>
    <col min="15630" max="15630" width="10.33203125" style="3" bestFit="1" customWidth="1"/>
    <col min="15631" max="15873" width="9" style="3"/>
    <col min="15874" max="15874" width="18.21875" style="3" customWidth="1"/>
    <col min="15875" max="15875" width="23.77734375" style="3" customWidth="1"/>
    <col min="15876" max="15879" width="14" style="3" customWidth="1"/>
    <col min="15880" max="15880" width="16" style="3" customWidth="1"/>
    <col min="15881" max="15881" width="14" style="3" customWidth="1"/>
    <col min="15882" max="15882" width="16" style="3" customWidth="1"/>
    <col min="15883" max="15883" width="14" style="3" customWidth="1"/>
    <col min="15884" max="15885" width="12.6640625" style="3" bestFit="1" customWidth="1"/>
    <col min="15886" max="15886" width="10.33203125" style="3" bestFit="1" customWidth="1"/>
    <col min="15887" max="16129" width="9" style="3"/>
    <col min="16130" max="16130" width="18.21875" style="3" customWidth="1"/>
    <col min="16131" max="16131" width="23.77734375" style="3" customWidth="1"/>
    <col min="16132" max="16135" width="14" style="3" customWidth="1"/>
    <col min="16136" max="16136" width="16" style="3" customWidth="1"/>
    <col min="16137" max="16137" width="14" style="3" customWidth="1"/>
    <col min="16138" max="16138" width="16" style="3" customWidth="1"/>
    <col min="16139" max="16139" width="14" style="3" customWidth="1"/>
    <col min="16140" max="16141" width="12.6640625" style="3" bestFit="1" customWidth="1"/>
    <col min="16142" max="16142" width="10.33203125" style="3" bestFit="1" customWidth="1"/>
    <col min="16143" max="16384" width="9" style="3"/>
  </cols>
  <sheetData>
    <row r="1" spans="1:10" ht="31.5" customHeight="1" x14ac:dyDescent="0.25">
      <c r="A1" s="123" t="s">
        <v>401</v>
      </c>
      <c r="B1" s="123" t="s">
        <v>420</v>
      </c>
      <c r="C1" s="123" t="s">
        <v>48</v>
      </c>
      <c r="D1" s="123" t="s">
        <v>421</v>
      </c>
      <c r="E1" s="123" t="s">
        <v>422</v>
      </c>
      <c r="F1" s="123" t="s">
        <v>423</v>
      </c>
      <c r="G1" s="124" t="s">
        <v>424</v>
      </c>
      <c r="H1" s="123" t="s">
        <v>425</v>
      </c>
      <c r="I1" s="125" t="s">
        <v>426</v>
      </c>
      <c r="J1" s="123" t="s">
        <v>432</v>
      </c>
    </row>
    <row r="2" spans="1:10" ht="31.5" customHeight="1" x14ac:dyDescent="0.25">
      <c r="A2" s="5">
        <v>1</v>
      </c>
      <c r="B2" s="5" t="s">
        <v>427</v>
      </c>
      <c r="C2" s="126" t="s">
        <v>429</v>
      </c>
      <c r="D2" s="133">
        <v>44105</v>
      </c>
      <c r="E2" s="5" t="s">
        <v>430</v>
      </c>
      <c r="F2" s="127">
        <v>67800</v>
      </c>
      <c r="G2" s="128" t="s">
        <v>431</v>
      </c>
      <c r="H2" s="6">
        <v>67800</v>
      </c>
      <c r="I2" s="6">
        <v>11300</v>
      </c>
      <c r="J2" s="127">
        <f t="shared" ref="J2" si="0">H2-I2</f>
        <v>56500</v>
      </c>
    </row>
    <row r="3" spans="1:10" ht="31.5" customHeight="1" x14ac:dyDescent="0.25">
      <c r="A3" s="5"/>
      <c r="B3" s="5"/>
      <c r="C3" s="123" t="s">
        <v>428</v>
      </c>
      <c r="D3" s="2"/>
      <c r="E3" s="2"/>
      <c r="F3" s="129"/>
      <c r="G3" s="130"/>
      <c r="H3" s="131">
        <f>SUM(H2:H2)</f>
        <v>67800</v>
      </c>
      <c r="I3" s="131">
        <f>SUM(I2:I2)</f>
        <v>11300</v>
      </c>
      <c r="J3" s="131">
        <f>SUM(J2:J2)</f>
        <v>56500</v>
      </c>
    </row>
  </sheetData>
  <phoneticPr fontId="3" type="noConversion"/>
  <pageMargins left="0.7" right="0.7" top="0.75" bottom="0.75" header="0.3" footer="0.3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C30" sqref="C30"/>
    </sheetView>
  </sheetViews>
  <sheetFormatPr defaultColWidth="9" defaultRowHeight="14.4" x14ac:dyDescent="0.25"/>
  <cols>
    <col min="1" max="1" width="15" style="24" customWidth="1"/>
    <col min="2" max="2" width="34" style="8" customWidth="1"/>
    <col min="3" max="3" width="23.6640625" style="7" customWidth="1"/>
    <col min="4" max="16384" width="9" style="8"/>
  </cols>
  <sheetData>
    <row r="1" spans="1:3" ht="17.25" customHeight="1" x14ac:dyDescent="0.25">
      <c r="A1" s="135" t="s">
        <v>8</v>
      </c>
      <c r="B1" s="136"/>
      <c r="C1" s="136"/>
    </row>
    <row r="2" spans="1:3" x14ac:dyDescent="0.25">
      <c r="A2" s="9" t="s">
        <v>9</v>
      </c>
      <c r="B2" s="10" t="s">
        <v>10</v>
      </c>
      <c r="C2" s="11" t="s">
        <v>27</v>
      </c>
    </row>
    <row r="3" spans="1:3" s="15" customFormat="1" ht="13.5" customHeight="1" x14ac:dyDescent="0.25">
      <c r="A3" s="13">
        <v>44105</v>
      </c>
      <c r="B3" s="13" t="s">
        <v>13</v>
      </c>
      <c r="C3" s="14"/>
    </row>
    <row r="4" spans="1:3" x14ac:dyDescent="0.25">
      <c r="A4" s="16"/>
      <c r="B4" s="17" t="s">
        <v>15</v>
      </c>
      <c r="C4" s="18">
        <v>4912</v>
      </c>
    </row>
    <row r="5" spans="1:3" ht="13.5" customHeight="1" x14ac:dyDescent="0.25">
      <c r="A5" s="16"/>
      <c r="B5" s="17" t="s">
        <v>17</v>
      </c>
      <c r="C5" s="18">
        <v>2820</v>
      </c>
    </row>
    <row r="6" spans="1:3" ht="13.5" customHeight="1" x14ac:dyDescent="0.25">
      <c r="A6" s="16"/>
      <c r="B6" s="17" t="s">
        <v>18</v>
      </c>
      <c r="C6" s="18">
        <v>2980</v>
      </c>
    </row>
    <row r="7" spans="1:3" ht="13.5" customHeight="1" x14ac:dyDescent="0.25">
      <c r="A7" s="16">
        <v>44136</v>
      </c>
      <c r="B7" s="20" t="s">
        <v>19</v>
      </c>
      <c r="C7" s="18">
        <v>0.4</v>
      </c>
    </row>
    <row r="8" spans="1:3" ht="13.5" customHeight="1" x14ac:dyDescent="0.25">
      <c r="A8" s="16"/>
      <c r="B8" s="20" t="s">
        <v>20</v>
      </c>
      <c r="C8" s="18">
        <v>1.3</v>
      </c>
    </row>
    <row r="9" spans="1:3" ht="13.5" customHeight="1" x14ac:dyDescent="0.25">
      <c r="A9" s="16"/>
      <c r="B9" s="20" t="s">
        <v>21</v>
      </c>
      <c r="C9" s="18">
        <v>2128</v>
      </c>
    </row>
    <row r="10" spans="1:3" ht="13.5" customHeight="1" x14ac:dyDescent="0.25">
      <c r="A10" s="16"/>
      <c r="B10" s="20" t="s">
        <v>1</v>
      </c>
      <c r="C10" s="18">
        <v>137.4</v>
      </c>
    </row>
    <row r="11" spans="1:3" ht="13.5" customHeight="1" x14ac:dyDescent="0.25">
      <c r="A11" s="16"/>
      <c r="B11" s="20" t="s">
        <v>22</v>
      </c>
      <c r="C11" s="18">
        <v>1503</v>
      </c>
    </row>
    <row r="12" spans="1:3" ht="13.5" customHeight="1" x14ac:dyDescent="0.25">
      <c r="A12" s="16"/>
      <c r="B12" s="20" t="s">
        <v>20</v>
      </c>
      <c r="C12" s="18">
        <v>5.2</v>
      </c>
    </row>
    <row r="13" spans="1:3" ht="13.5" customHeight="1" x14ac:dyDescent="0.25">
      <c r="A13" s="16"/>
      <c r="B13" s="20" t="s">
        <v>20</v>
      </c>
      <c r="C13" s="18">
        <v>3.9</v>
      </c>
    </row>
    <row r="14" spans="1:3" ht="13.5" customHeight="1" x14ac:dyDescent="0.25">
      <c r="A14" s="137" t="s">
        <v>4</v>
      </c>
      <c r="B14" s="138"/>
      <c r="C14" s="25">
        <f>SUM(C4:C13)</f>
        <v>14491.199999999999</v>
      </c>
    </row>
  </sheetData>
  <mergeCells count="2">
    <mergeCell ref="A1:C1"/>
    <mergeCell ref="A14:B14"/>
  </mergeCells>
  <phoneticPr fontId="3" type="noConversion"/>
  <conditionalFormatting sqref="C6:C11 A7:A11 A2:C5 A12:C13">
    <cfRule type="expression" dxfId="25" priority="35" stopIfTrue="1">
      <formula>MOD(ROW(),2)=0</formula>
    </cfRule>
  </conditionalFormatting>
  <conditionalFormatting sqref="B8">
    <cfRule type="expression" dxfId="24" priority="4" stopIfTrue="1">
      <formula>MOD(ROW(),2)=0</formula>
    </cfRule>
  </conditionalFormatting>
  <conditionalFormatting sqref="B11">
    <cfRule type="expression" dxfId="23" priority="32" stopIfTrue="1">
      <formula>MOD(ROW(),2)=0</formula>
    </cfRule>
  </conditionalFormatting>
  <conditionalFormatting sqref="A6:B6 B7 B9:B10">
    <cfRule type="expression" dxfId="22" priority="34" stopIfTrue="1">
      <formula>MOD(ROW(),2)=0</formula>
    </cfRule>
  </conditionalFormatting>
  <conditionalFormatting sqref="A14 C14">
    <cfRule type="expression" dxfId="21" priority="1" stopIfTrue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0"/>
  <sheetViews>
    <sheetView topLeftCell="C1" zoomScaleNormal="100" workbookViewId="0">
      <selection activeCell="L31" sqref="L31"/>
    </sheetView>
  </sheetViews>
  <sheetFormatPr defaultColWidth="9" defaultRowHeight="14.4" x14ac:dyDescent="0.25"/>
  <cols>
    <col min="1" max="1" width="21.6640625" style="8" hidden="1" customWidth="1"/>
    <col min="2" max="2" width="22.33203125" style="8" hidden="1" customWidth="1"/>
    <col min="3" max="3" width="9" style="8"/>
    <col min="4" max="8" width="0" style="8" hidden="1" customWidth="1"/>
    <col min="9" max="9" width="13" style="8" bestFit="1" customWidth="1"/>
    <col min="10" max="10" width="9" style="8"/>
    <col min="11" max="11" width="11" style="8" bestFit="1" customWidth="1"/>
    <col min="12" max="12" width="17.21875" style="8" bestFit="1" customWidth="1"/>
    <col min="13" max="15" width="9" style="8"/>
    <col min="16" max="16" width="21.6640625" style="8" hidden="1" customWidth="1"/>
    <col min="17" max="17" width="11.44140625" style="8" customWidth="1"/>
    <col min="18" max="18" width="11.44140625" style="8" hidden="1" customWidth="1"/>
    <col min="19" max="19" width="16.6640625" style="8" customWidth="1"/>
    <col min="20" max="20" width="26.77734375" style="8" hidden="1" customWidth="1"/>
    <col min="21" max="22" width="0" style="8" hidden="1" customWidth="1"/>
    <col min="23" max="23" width="56.6640625" style="8" customWidth="1"/>
    <col min="24" max="16384" width="9" style="8"/>
  </cols>
  <sheetData>
    <row r="1" spans="1:23" ht="52.2" x14ac:dyDescent="0.25">
      <c r="A1" s="27" t="s">
        <v>28</v>
      </c>
      <c r="B1" s="27" t="s">
        <v>29</v>
      </c>
      <c r="C1" s="29" t="s">
        <v>30</v>
      </c>
      <c r="D1" s="29" t="s">
        <v>31</v>
      </c>
      <c r="E1" s="29" t="s">
        <v>32</v>
      </c>
      <c r="F1" s="29" t="s">
        <v>33</v>
      </c>
      <c r="G1" s="29" t="s">
        <v>34</v>
      </c>
      <c r="H1" s="29" t="s">
        <v>35</v>
      </c>
      <c r="I1" s="29" t="s">
        <v>36</v>
      </c>
      <c r="J1" s="29" t="s">
        <v>37</v>
      </c>
      <c r="K1" s="29" t="s">
        <v>38</v>
      </c>
      <c r="L1" s="29" t="s">
        <v>39</v>
      </c>
      <c r="M1" s="29" t="s">
        <v>40</v>
      </c>
      <c r="N1" s="29" t="s">
        <v>41</v>
      </c>
      <c r="O1" s="29" t="s">
        <v>42</v>
      </c>
      <c r="P1" s="29" t="s">
        <v>43</v>
      </c>
      <c r="Q1" s="29" t="s">
        <v>44</v>
      </c>
      <c r="R1" s="29"/>
      <c r="S1" s="29" t="s">
        <v>119</v>
      </c>
      <c r="T1" s="29" t="s">
        <v>45</v>
      </c>
      <c r="U1" s="29" t="s">
        <v>46</v>
      </c>
      <c r="V1" s="29" t="s">
        <v>47</v>
      </c>
      <c r="W1" s="29" t="s">
        <v>48</v>
      </c>
    </row>
    <row r="2" spans="1:23" x14ac:dyDescent="0.25">
      <c r="A2" s="21" t="s">
        <v>83</v>
      </c>
      <c r="B2" s="21"/>
      <c r="C2" s="19" t="s">
        <v>62</v>
      </c>
      <c r="D2" s="19" t="s">
        <v>51</v>
      </c>
      <c r="E2" s="19" t="s">
        <v>51</v>
      </c>
      <c r="F2" s="19" t="s">
        <v>75</v>
      </c>
      <c r="G2" s="19"/>
      <c r="H2" s="19" t="s">
        <v>53</v>
      </c>
      <c r="I2" s="19" t="s">
        <v>54</v>
      </c>
      <c r="J2" s="19" t="s">
        <v>55</v>
      </c>
      <c r="K2" s="19" t="s">
        <v>14</v>
      </c>
      <c r="L2" s="19" t="s">
        <v>14</v>
      </c>
      <c r="M2" s="19">
        <v>-7000</v>
      </c>
      <c r="N2" s="19">
        <v>10254.700000000001</v>
      </c>
      <c r="O2" s="19">
        <v>3254.7</v>
      </c>
      <c r="P2" s="19" t="s">
        <v>84</v>
      </c>
      <c r="Q2" s="30">
        <v>44114</v>
      </c>
      <c r="R2" s="31">
        <v>0.38761574074074073</v>
      </c>
      <c r="S2" s="19" t="s">
        <v>120</v>
      </c>
      <c r="T2" s="19"/>
      <c r="U2" s="19" t="s">
        <v>58</v>
      </c>
      <c r="V2" s="19" t="s">
        <v>59</v>
      </c>
      <c r="W2" s="19" t="s">
        <v>64</v>
      </c>
    </row>
    <row r="3" spans="1:23" x14ac:dyDescent="0.25">
      <c r="A3" s="8" t="s">
        <v>80</v>
      </c>
      <c r="C3" s="19" t="s">
        <v>50</v>
      </c>
      <c r="D3" s="19" t="s">
        <v>51</v>
      </c>
      <c r="E3" s="19" t="s">
        <v>51</v>
      </c>
      <c r="F3" s="19" t="s">
        <v>75</v>
      </c>
      <c r="G3" s="19"/>
      <c r="H3" s="19" t="s">
        <v>53</v>
      </c>
      <c r="I3" s="19" t="s">
        <v>54</v>
      </c>
      <c r="J3" s="19" t="s">
        <v>55</v>
      </c>
      <c r="K3" s="19" t="s">
        <v>56</v>
      </c>
      <c r="L3" s="19" t="s">
        <v>21</v>
      </c>
      <c r="M3" s="19">
        <v>4912</v>
      </c>
      <c r="N3" s="19">
        <v>3254.7</v>
      </c>
      <c r="O3" s="19">
        <v>8166.7</v>
      </c>
      <c r="P3" s="19" t="s">
        <v>81</v>
      </c>
      <c r="Q3" s="30">
        <v>44118</v>
      </c>
      <c r="R3" s="31">
        <v>0.614375</v>
      </c>
      <c r="S3" s="19"/>
      <c r="T3" s="19"/>
      <c r="U3" s="19" t="s">
        <v>58</v>
      </c>
      <c r="V3" s="19" t="s">
        <v>59</v>
      </c>
      <c r="W3" s="19" t="s">
        <v>82</v>
      </c>
    </row>
    <row r="4" spans="1:23" x14ac:dyDescent="0.25">
      <c r="A4" s="8" t="s">
        <v>74</v>
      </c>
      <c r="C4" s="19" t="s">
        <v>62</v>
      </c>
      <c r="D4" s="19" t="s">
        <v>51</v>
      </c>
      <c r="E4" s="19" t="s">
        <v>51</v>
      </c>
      <c r="F4" s="19" t="s">
        <v>75</v>
      </c>
      <c r="G4" s="19"/>
      <c r="H4" s="19" t="s">
        <v>53</v>
      </c>
      <c r="I4" s="19" t="s">
        <v>54</v>
      </c>
      <c r="J4" s="19" t="s">
        <v>55</v>
      </c>
      <c r="K4" s="19" t="s">
        <v>76</v>
      </c>
      <c r="L4" s="19" t="s">
        <v>16</v>
      </c>
      <c r="M4" s="19">
        <v>-3</v>
      </c>
      <c r="N4" s="19">
        <v>8166.7</v>
      </c>
      <c r="O4" s="19">
        <v>8163.7</v>
      </c>
      <c r="P4" s="19" t="s">
        <v>77</v>
      </c>
      <c r="Q4" s="30">
        <v>44120</v>
      </c>
      <c r="R4" s="31">
        <v>0.16711805555555556</v>
      </c>
      <c r="S4" s="19" t="s">
        <v>121</v>
      </c>
      <c r="T4" s="19" t="s">
        <v>78</v>
      </c>
      <c r="U4" s="19" t="s">
        <v>79</v>
      </c>
      <c r="V4" s="19" t="s">
        <v>79</v>
      </c>
      <c r="W4" s="19"/>
    </row>
    <row r="5" spans="1:23" x14ac:dyDescent="0.25">
      <c r="A5" s="8" t="s">
        <v>72</v>
      </c>
      <c r="C5" s="19" t="s">
        <v>62</v>
      </c>
      <c r="D5" s="19" t="s">
        <v>51</v>
      </c>
      <c r="E5" s="19" t="s">
        <v>51</v>
      </c>
      <c r="F5" s="19" t="s">
        <v>52</v>
      </c>
      <c r="G5" s="19"/>
      <c r="H5" s="19" t="s">
        <v>53</v>
      </c>
      <c r="I5" s="19" t="s">
        <v>54</v>
      </c>
      <c r="J5" s="19" t="s">
        <v>55</v>
      </c>
      <c r="K5" s="19" t="s">
        <v>14</v>
      </c>
      <c r="L5" s="19" t="s">
        <v>14</v>
      </c>
      <c r="M5" s="19">
        <v>-3254.7</v>
      </c>
      <c r="N5" s="19">
        <v>8163.7</v>
      </c>
      <c r="O5" s="19">
        <v>4909</v>
      </c>
      <c r="P5" s="19" t="s">
        <v>73</v>
      </c>
      <c r="Q5" s="30">
        <v>44130</v>
      </c>
      <c r="R5" s="31">
        <v>0.67710648148148145</v>
      </c>
      <c r="S5" s="19" t="s">
        <v>120</v>
      </c>
      <c r="T5" s="19"/>
      <c r="U5" s="19" t="s">
        <v>58</v>
      </c>
      <c r="V5" s="19" t="s">
        <v>59</v>
      </c>
      <c r="W5" s="19" t="s">
        <v>64</v>
      </c>
    </row>
    <row r="6" spans="1:23" x14ac:dyDescent="0.25">
      <c r="A6" s="8" t="s">
        <v>70</v>
      </c>
      <c r="C6" s="19" t="s">
        <v>50</v>
      </c>
      <c r="D6" s="19" t="s">
        <v>51</v>
      </c>
      <c r="E6" s="19" t="s">
        <v>51</v>
      </c>
      <c r="F6" s="19" t="s">
        <v>52</v>
      </c>
      <c r="G6" s="19"/>
      <c r="H6" s="19" t="s">
        <v>53</v>
      </c>
      <c r="I6" s="19" t="s">
        <v>54</v>
      </c>
      <c r="J6" s="19" t="s">
        <v>55</v>
      </c>
      <c r="K6" s="19" t="s">
        <v>56</v>
      </c>
      <c r="L6" s="19" t="s">
        <v>21</v>
      </c>
      <c r="M6" s="19">
        <v>2820</v>
      </c>
      <c r="N6" s="19">
        <v>4909</v>
      </c>
      <c r="O6" s="19">
        <v>7729</v>
      </c>
      <c r="P6" s="19" t="s">
        <v>68</v>
      </c>
      <c r="Q6" s="30">
        <v>44132</v>
      </c>
      <c r="R6" s="31">
        <v>0.56458333333333333</v>
      </c>
      <c r="S6" s="19"/>
      <c r="T6" s="19"/>
      <c r="U6" s="19" t="s">
        <v>58</v>
      </c>
      <c r="V6" s="19" t="s">
        <v>59</v>
      </c>
      <c r="W6" s="19" t="s">
        <v>71</v>
      </c>
    </row>
    <row r="7" spans="1:23" x14ac:dyDescent="0.25">
      <c r="A7" s="8" t="s">
        <v>65</v>
      </c>
      <c r="C7" s="19" t="s">
        <v>50</v>
      </c>
      <c r="D7" s="19" t="s">
        <v>51</v>
      </c>
      <c r="E7" s="19" t="s">
        <v>51</v>
      </c>
      <c r="F7" s="19" t="s">
        <v>52</v>
      </c>
      <c r="G7" s="19"/>
      <c r="H7" s="19" t="s">
        <v>53</v>
      </c>
      <c r="I7" s="19" t="s">
        <v>54</v>
      </c>
      <c r="J7" s="19" t="s">
        <v>55</v>
      </c>
      <c r="K7" s="19" t="s">
        <v>66</v>
      </c>
      <c r="L7" s="19" t="s">
        <v>67</v>
      </c>
      <c r="M7" s="19">
        <v>12000</v>
      </c>
      <c r="N7" s="19">
        <v>7729</v>
      </c>
      <c r="O7" s="19">
        <v>19729</v>
      </c>
      <c r="P7" s="19" t="s">
        <v>68</v>
      </c>
      <c r="Q7" s="30">
        <v>44132</v>
      </c>
      <c r="R7" s="31">
        <v>0.56458333333333333</v>
      </c>
      <c r="S7" s="19"/>
      <c r="T7" s="19"/>
      <c r="U7" s="19" t="s">
        <v>58</v>
      </c>
      <c r="V7" s="19" t="s">
        <v>59</v>
      </c>
      <c r="W7" s="19" t="s">
        <v>69</v>
      </c>
    </row>
    <row r="8" spans="1:23" x14ac:dyDescent="0.25">
      <c r="A8" s="8" t="s">
        <v>61</v>
      </c>
      <c r="C8" s="19" t="s">
        <v>62</v>
      </c>
      <c r="D8" s="19" t="s">
        <v>51</v>
      </c>
      <c r="E8" s="19" t="s">
        <v>51</v>
      </c>
      <c r="F8" s="19" t="s">
        <v>52</v>
      </c>
      <c r="G8" s="19"/>
      <c r="H8" s="19" t="s">
        <v>53</v>
      </c>
      <c r="I8" s="19" t="s">
        <v>54</v>
      </c>
      <c r="J8" s="19" t="s">
        <v>55</v>
      </c>
      <c r="K8" s="19" t="s">
        <v>14</v>
      </c>
      <c r="L8" s="19" t="s">
        <v>14</v>
      </c>
      <c r="M8" s="19">
        <v>-12000</v>
      </c>
      <c r="N8" s="19">
        <v>19729</v>
      </c>
      <c r="O8" s="19">
        <v>7729</v>
      </c>
      <c r="P8" s="19" t="s">
        <v>63</v>
      </c>
      <c r="Q8" s="30">
        <v>44133</v>
      </c>
      <c r="R8" s="31">
        <v>0.72915509259259259</v>
      </c>
      <c r="S8" s="19"/>
      <c r="T8" s="19"/>
      <c r="U8" s="19" t="s">
        <v>58</v>
      </c>
      <c r="V8" s="19" t="s">
        <v>59</v>
      </c>
      <c r="W8" s="19" t="s">
        <v>64</v>
      </c>
    </row>
    <row r="9" spans="1:23" x14ac:dyDescent="0.25">
      <c r="A9" s="8" t="s">
        <v>49</v>
      </c>
      <c r="C9" s="19" t="s">
        <v>50</v>
      </c>
      <c r="D9" s="19" t="s">
        <v>51</v>
      </c>
      <c r="E9" s="19" t="s">
        <v>51</v>
      </c>
      <c r="F9" s="19" t="s">
        <v>52</v>
      </c>
      <c r="G9" s="19"/>
      <c r="H9" s="19" t="s">
        <v>53</v>
      </c>
      <c r="I9" s="19" t="s">
        <v>54</v>
      </c>
      <c r="J9" s="19" t="s">
        <v>55</v>
      </c>
      <c r="K9" s="19" t="s">
        <v>56</v>
      </c>
      <c r="L9" s="19" t="s">
        <v>21</v>
      </c>
      <c r="M9" s="19">
        <v>2980</v>
      </c>
      <c r="N9" s="19">
        <v>7729</v>
      </c>
      <c r="O9" s="19">
        <v>10709</v>
      </c>
      <c r="P9" s="19" t="s">
        <v>57</v>
      </c>
      <c r="Q9" s="30">
        <v>44134</v>
      </c>
      <c r="R9" s="31">
        <v>0.57067129629629632</v>
      </c>
      <c r="S9" s="19"/>
      <c r="T9" s="19"/>
      <c r="U9" s="19" t="s">
        <v>58</v>
      </c>
      <c r="V9" s="19" t="s">
        <v>59</v>
      </c>
      <c r="W9" s="19" t="s">
        <v>60</v>
      </c>
    </row>
    <row r="10" spans="1:23" s="28" customFormat="1" x14ac:dyDescent="0.25">
      <c r="A10" s="28" t="s">
        <v>85</v>
      </c>
      <c r="B10" s="28" t="s">
        <v>86</v>
      </c>
      <c r="C10" s="32" t="s">
        <v>50</v>
      </c>
      <c r="D10" s="32" t="s">
        <v>51</v>
      </c>
      <c r="E10" s="32" t="s">
        <v>51</v>
      </c>
      <c r="F10" s="32" t="s">
        <v>52</v>
      </c>
      <c r="G10" s="32"/>
      <c r="H10" s="32" t="s">
        <v>53</v>
      </c>
      <c r="I10" s="32" t="s">
        <v>54</v>
      </c>
      <c r="J10" s="32" t="s">
        <v>55</v>
      </c>
      <c r="K10" s="32" t="s">
        <v>76</v>
      </c>
      <c r="L10" s="32" t="s">
        <v>19</v>
      </c>
      <c r="M10" s="32">
        <v>0.4</v>
      </c>
      <c r="N10" s="32">
        <v>10709</v>
      </c>
      <c r="O10" s="32">
        <v>10709.4</v>
      </c>
      <c r="P10" s="32" t="s">
        <v>87</v>
      </c>
      <c r="Q10" s="33">
        <v>44141</v>
      </c>
      <c r="R10" s="34">
        <v>0.24924768518518517</v>
      </c>
      <c r="S10" s="32"/>
      <c r="T10" s="32" t="s">
        <v>88</v>
      </c>
      <c r="U10" s="32" t="s">
        <v>79</v>
      </c>
      <c r="V10" s="32" t="s">
        <v>64</v>
      </c>
      <c r="W10" s="32"/>
    </row>
    <row r="11" spans="1:23" s="28" customFormat="1" x14ac:dyDescent="0.25">
      <c r="A11" s="28" t="s">
        <v>89</v>
      </c>
      <c r="B11" s="28" t="s">
        <v>86</v>
      </c>
      <c r="C11" s="32" t="s">
        <v>50</v>
      </c>
      <c r="D11" s="32" t="s">
        <v>51</v>
      </c>
      <c r="E11" s="32" t="s">
        <v>51</v>
      </c>
      <c r="F11" s="32" t="s">
        <v>52</v>
      </c>
      <c r="G11" s="32"/>
      <c r="H11" s="32" t="s">
        <v>53</v>
      </c>
      <c r="I11" s="32" t="s">
        <v>54</v>
      </c>
      <c r="J11" s="32" t="s">
        <v>55</v>
      </c>
      <c r="K11" s="32" t="s">
        <v>76</v>
      </c>
      <c r="L11" s="32" t="s">
        <v>20</v>
      </c>
      <c r="M11" s="32">
        <v>1.3</v>
      </c>
      <c r="N11" s="32">
        <v>10709.4</v>
      </c>
      <c r="O11" s="32">
        <v>10710.7</v>
      </c>
      <c r="P11" s="32" t="s">
        <v>87</v>
      </c>
      <c r="Q11" s="33">
        <v>44141</v>
      </c>
      <c r="R11" s="34">
        <v>0.24931712962962962</v>
      </c>
      <c r="S11" s="32"/>
      <c r="T11" s="32" t="s">
        <v>90</v>
      </c>
      <c r="U11" s="32" t="s">
        <v>79</v>
      </c>
      <c r="V11" s="32" t="s">
        <v>64</v>
      </c>
      <c r="W11" s="32"/>
    </row>
    <row r="12" spans="1:23" s="28" customFormat="1" x14ac:dyDescent="0.25">
      <c r="A12" s="28" t="s">
        <v>91</v>
      </c>
      <c r="B12" s="28" t="s">
        <v>86</v>
      </c>
      <c r="C12" s="32" t="s">
        <v>50</v>
      </c>
      <c r="D12" s="32" t="s">
        <v>51</v>
      </c>
      <c r="E12" s="32" t="s">
        <v>51</v>
      </c>
      <c r="F12" s="32" t="s">
        <v>52</v>
      </c>
      <c r="G12" s="32"/>
      <c r="H12" s="32" t="s">
        <v>53</v>
      </c>
      <c r="I12" s="32" t="s">
        <v>54</v>
      </c>
      <c r="J12" s="32" t="s">
        <v>55</v>
      </c>
      <c r="K12" s="32" t="s">
        <v>56</v>
      </c>
      <c r="L12" s="32" t="s">
        <v>21</v>
      </c>
      <c r="M12" s="32">
        <v>2128</v>
      </c>
      <c r="N12" s="32">
        <v>10710.7</v>
      </c>
      <c r="O12" s="32">
        <v>12838.7</v>
      </c>
      <c r="P12" s="32" t="s">
        <v>92</v>
      </c>
      <c r="Q12" s="33">
        <v>44141</v>
      </c>
      <c r="R12" s="34">
        <v>0.70196759259259256</v>
      </c>
      <c r="S12" s="32"/>
      <c r="T12" s="32"/>
      <c r="U12" s="32" t="s">
        <v>58</v>
      </c>
      <c r="V12" s="32" t="s">
        <v>59</v>
      </c>
      <c r="W12" s="32" t="s">
        <v>93</v>
      </c>
    </row>
    <row r="13" spans="1:23" s="28" customFormat="1" x14ac:dyDescent="0.25">
      <c r="A13" s="28" t="s">
        <v>94</v>
      </c>
      <c r="B13" s="28" t="s">
        <v>86</v>
      </c>
      <c r="C13" s="32" t="s">
        <v>50</v>
      </c>
      <c r="D13" s="32" t="s">
        <v>51</v>
      </c>
      <c r="E13" s="32" t="s">
        <v>51</v>
      </c>
      <c r="F13" s="32" t="s">
        <v>52</v>
      </c>
      <c r="G13" s="32"/>
      <c r="H13" s="32" t="s">
        <v>53</v>
      </c>
      <c r="I13" s="32" t="s">
        <v>54</v>
      </c>
      <c r="J13" s="32" t="s">
        <v>55</v>
      </c>
      <c r="K13" s="32" t="s">
        <v>66</v>
      </c>
      <c r="L13" s="32" t="s">
        <v>1</v>
      </c>
      <c r="M13" s="32">
        <v>137.4</v>
      </c>
      <c r="N13" s="32">
        <v>12838.7</v>
      </c>
      <c r="O13" s="32">
        <v>12976.1</v>
      </c>
      <c r="P13" s="32" t="s">
        <v>95</v>
      </c>
      <c r="Q13" s="33">
        <v>44146</v>
      </c>
      <c r="R13" s="34">
        <v>0.71003472222222219</v>
      </c>
      <c r="S13" s="32"/>
      <c r="T13" s="32"/>
      <c r="U13" s="32" t="s">
        <v>58</v>
      </c>
      <c r="V13" s="32" t="s">
        <v>59</v>
      </c>
      <c r="W13" s="32" t="s">
        <v>96</v>
      </c>
    </row>
    <row r="14" spans="1:23" s="28" customFormat="1" x14ac:dyDescent="0.25">
      <c r="A14" s="28" t="s">
        <v>97</v>
      </c>
      <c r="B14" s="28" t="s">
        <v>86</v>
      </c>
      <c r="C14" s="32" t="s">
        <v>50</v>
      </c>
      <c r="D14" s="32" t="s">
        <v>51</v>
      </c>
      <c r="E14" s="32" t="s">
        <v>51</v>
      </c>
      <c r="F14" s="32" t="s">
        <v>52</v>
      </c>
      <c r="G14" s="32"/>
      <c r="H14" s="32" t="s">
        <v>53</v>
      </c>
      <c r="I14" s="32" t="s">
        <v>54</v>
      </c>
      <c r="J14" s="32" t="s">
        <v>55</v>
      </c>
      <c r="K14" s="32" t="s">
        <v>56</v>
      </c>
      <c r="L14" s="32" t="s">
        <v>21</v>
      </c>
      <c r="M14" s="32">
        <v>1503</v>
      </c>
      <c r="N14" s="32">
        <v>12976.1</v>
      </c>
      <c r="O14" s="32">
        <v>14479.1</v>
      </c>
      <c r="P14" s="32" t="s">
        <v>95</v>
      </c>
      <c r="Q14" s="33">
        <v>44146</v>
      </c>
      <c r="R14" s="34">
        <v>0.71003472222222219</v>
      </c>
      <c r="S14" s="32"/>
      <c r="T14" s="32"/>
      <c r="U14" s="32" t="s">
        <v>58</v>
      </c>
      <c r="V14" s="32" t="s">
        <v>59</v>
      </c>
      <c r="W14" s="32" t="s">
        <v>98</v>
      </c>
    </row>
    <row r="15" spans="1:23" s="28" customFormat="1" ht="28.8" x14ac:dyDescent="0.25">
      <c r="A15" s="28" t="s">
        <v>99</v>
      </c>
      <c r="B15" s="28" t="s">
        <v>86</v>
      </c>
      <c r="C15" s="32" t="s">
        <v>62</v>
      </c>
      <c r="D15" s="32" t="s">
        <v>51</v>
      </c>
      <c r="E15" s="32" t="s">
        <v>51</v>
      </c>
      <c r="F15" s="32" t="s">
        <v>52</v>
      </c>
      <c r="G15" s="32"/>
      <c r="H15" s="32" t="s">
        <v>53</v>
      </c>
      <c r="I15" s="32" t="s">
        <v>54</v>
      </c>
      <c r="J15" s="32" t="s">
        <v>55</v>
      </c>
      <c r="K15" s="32" t="s">
        <v>100</v>
      </c>
      <c r="L15" s="32" t="s">
        <v>23</v>
      </c>
      <c r="M15" s="32">
        <v>-0.1</v>
      </c>
      <c r="N15" s="32">
        <v>14479.1</v>
      </c>
      <c r="O15" s="32">
        <v>14479</v>
      </c>
      <c r="P15" s="32" t="s">
        <v>101</v>
      </c>
      <c r="Q15" s="33">
        <v>44147</v>
      </c>
      <c r="R15" s="34">
        <v>0.38753472222222224</v>
      </c>
      <c r="S15" s="32"/>
      <c r="T15" s="32"/>
      <c r="U15" s="32" t="s">
        <v>58</v>
      </c>
      <c r="V15" s="32" t="s">
        <v>102</v>
      </c>
      <c r="W15" s="35" t="s">
        <v>103</v>
      </c>
    </row>
    <row r="16" spans="1:23" s="28" customFormat="1" x14ac:dyDescent="0.25">
      <c r="A16" s="28" t="s">
        <v>104</v>
      </c>
      <c r="B16" s="28" t="s">
        <v>86</v>
      </c>
      <c r="C16" s="32" t="s">
        <v>62</v>
      </c>
      <c r="D16" s="32" t="s">
        <v>51</v>
      </c>
      <c r="E16" s="32" t="s">
        <v>51</v>
      </c>
      <c r="F16" s="32" t="s">
        <v>52</v>
      </c>
      <c r="G16" s="32"/>
      <c r="H16" s="32" t="s">
        <v>53</v>
      </c>
      <c r="I16" s="32" t="s">
        <v>54</v>
      </c>
      <c r="J16" s="32" t="s">
        <v>55</v>
      </c>
      <c r="K16" s="32" t="s">
        <v>105</v>
      </c>
      <c r="L16" s="32" t="s">
        <v>24</v>
      </c>
      <c r="M16" s="32">
        <v>-645</v>
      </c>
      <c r="N16" s="32">
        <v>14479</v>
      </c>
      <c r="O16" s="32">
        <v>13834</v>
      </c>
      <c r="P16" s="32" t="s">
        <v>106</v>
      </c>
      <c r="Q16" s="33">
        <v>44152</v>
      </c>
      <c r="R16" s="34">
        <v>0.56921296296296298</v>
      </c>
      <c r="S16" s="32"/>
      <c r="T16" s="32"/>
      <c r="U16" s="32" t="s">
        <v>58</v>
      </c>
      <c r="V16" s="32" t="s">
        <v>59</v>
      </c>
      <c r="W16" s="32" t="s">
        <v>107</v>
      </c>
    </row>
    <row r="17" spans="1:23" s="28" customFormat="1" x14ac:dyDescent="0.25">
      <c r="A17" s="28" t="s">
        <v>108</v>
      </c>
      <c r="B17" s="28" t="s">
        <v>86</v>
      </c>
      <c r="C17" s="32" t="s">
        <v>62</v>
      </c>
      <c r="D17" s="32" t="s">
        <v>51</v>
      </c>
      <c r="E17" s="32" t="s">
        <v>51</v>
      </c>
      <c r="F17" s="32" t="s">
        <v>52</v>
      </c>
      <c r="G17" s="32"/>
      <c r="H17" s="32" t="s">
        <v>53</v>
      </c>
      <c r="I17" s="32" t="s">
        <v>54</v>
      </c>
      <c r="J17" s="32" t="s">
        <v>55</v>
      </c>
      <c r="K17" s="32" t="s">
        <v>76</v>
      </c>
      <c r="L17" s="32" t="s">
        <v>25</v>
      </c>
      <c r="M17" s="32">
        <v>-0.36</v>
      </c>
      <c r="N17" s="32">
        <v>13834</v>
      </c>
      <c r="O17" s="32">
        <v>13833.64</v>
      </c>
      <c r="P17" s="32" t="s">
        <v>109</v>
      </c>
      <c r="Q17" s="33">
        <v>44155</v>
      </c>
      <c r="R17" s="34">
        <v>0.28175925925925926</v>
      </c>
      <c r="S17" s="32"/>
      <c r="T17" s="32" t="s">
        <v>110</v>
      </c>
      <c r="U17" s="32" t="s">
        <v>79</v>
      </c>
      <c r="V17" s="32" t="s">
        <v>64</v>
      </c>
      <c r="W17" s="32" t="s">
        <v>51</v>
      </c>
    </row>
    <row r="18" spans="1:23" s="28" customFormat="1" x14ac:dyDescent="0.25">
      <c r="A18" s="28" t="s">
        <v>111</v>
      </c>
      <c r="B18" s="28" t="s">
        <v>86</v>
      </c>
      <c r="C18" s="32" t="s">
        <v>50</v>
      </c>
      <c r="D18" s="32" t="s">
        <v>51</v>
      </c>
      <c r="E18" s="32" t="s">
        <v>51</v>
      </c>
      <c r="F18" s="32" t="s">
        <v>52</v>
      </c>
      <c r="G18" s="32"/>
      <c r="H18" s="32" t="s">
        <v>53</v>
      </c>
      <c r="I18" s="32" t="s">
        <v>54</v>
      </c>
      <c r="J18" s="32" t="s">
        <v>55</v>
      </c>
      <c r="K18" s="32" t="s">
        <v>76</v>
      </c>
      <c r="L18" s="32" t="s">
        <v>20</v>
      </c>
      <c r="M18" s="32">
        <v>5.2</v>
      </c>
      <c r="N18" s="32">
        <v>13833.64</v>
      </c>
      <c r="O18" s="32">
        <v>13838.84</v>
      </c>
      <c r="P18" s="32" t="s">
        <v>112</v>
      </c>
      <c r="Q18" s="33">
        <v>44157</v>
      </c>
      <c r="R18" s="34">
        <v>0.24993055555555554</v>
      </c>
      <c r="S18" s="32"/>
      <c r="T18" s="32" t="s">
        <v>113</v>
      </c>
      <c r="U18" s="32" t="s">
        <v>79</v>
      </c>
      <c r="V18" s="32" t="s">
        <v>64</v>
      </c>
      <c r="W18" s="32"/>
    </row>
    <row r="19" spans="1:23" s="28" customFormat="1" x14ac:dyDescent="0.25">
      <c r="A19" s="28" t="s">
        <v>114</v>
      </c>
      <c r="B19" s="28" t="s">
        <v>86</v>
      </c>
      <c r="C19" s="32" t="s">
        <v>50</v>
      </c>
      <c r="D19" s="32" t="s">
        <v>51</v>
      </c>
      <c r="E19" s="32" t="s">
        <v>51</v>
      </c>
      <c r="F19" s="32" t="s">
        <v>52</v>
      </c>
      <c r="G19" s="32"/>
      <c r="H19" s="32" t="s">
        <v>53</v>
      </c>
      <c r="I19" s="32" t="s">
        <v>54</v>
      </c>
      <c r="J19" s="32" t="s">
        <v>55</v>
      </c>
      <c r="K19" s="32" t="s">
        <v>76</v>
      </c>
      <c r="L19" s="32" t="s">
        <v>20</v>
      </c>
      <c r="M19" s="32">
        <v>3.9</v>
      </c>
      <c r="N19" s="32">
        <v>13838.84</v>
      </c>
      <c r="O19" s="32">
        <v>13842.74</v>
      </c>
      <c r="P19" s="32" t="s">
        <v>115</v>
      </c>
      <c r="Q19" s="33">
        <v>44158</v>
      </c>
      <c r="R19" s="34">
        <v>0.25540509259259259</v>
      </c>
      <c r="S19" s="32"/>
      <c r="T19" s="32" t="s">
        <v>116</v>
      </c>
      <c r="U19" s="32" t="s">
        <v>79</v>
      </c>
      <c r="V19" s="32" t="s">
        <v>64</v>
      </c>
      <c r="W19" s="32"/>
    </row>
    <row r="20" spans="1:23" s="28" customFormat="1" x14ac:dyDescent="0.25">
      <c r="A20" s="28" t="s">
        <v>117</v>
      </c>
      <c r="B20" s="28" t="s">
        <v>86</v>
      </c>
      <c r="C20" s="32" t="s">
        <v>62</v>
      </c>
      <c r="D20" s="32" t="s">
        <v>51</v>
      </c>
      <c r="E20" s="32" t="s">
        <v>51</v>
      </c>
      <c r="F20" s="32" t="s">
        <v>52</v>
      </c>
      <c r="G20" s="32"/>
      <c r="H20" s="32" t="s">
        <v>53</v>
      </c>
      <c r="I20" s="32" t="s">
        <v>54</v>
      </c>
      <c r="J20" s="32" t="s">
        <v>55</v>
      </c>
      <c r="K20" s="32" t="s">
        <v>14</v>
      </c>
      <c r="L20" s="32" t="s">
        <v>14</v>
      </c>
      <c r="M20" s="32">
        <v>-10746</v>
      </c>
      <c r="N20" s="32">
        <v>13842.74</v>
      </c>
      <c r="O20" s="32">
        <v>3096.74</v>
      </c>
      <c r="P20" s="32" t="s">
        <v>118</v>
      </c>
      <c r="Q20" s="33">
        <v>44165</v>
      </c>
      <c r="R20" s="34">
        <v>0.68190972222222224</v>
      </c>
      <c r="S20" s="32"/>
      <c r="T20" s="32"/>
      <c r="U20" s="32" t="s">
        <v>58</v>
      </c>
      <c r="V20" s="32" t="s">
        <v>59</v>
      </c>
      <c r="W20" s="32" t="s">
        <v>64</v>
      </c>
    </row>
  </sheetData>
  <phoneticPr fontId="3" type="noConversion"/>
  <pageMargins left="0.7" right="0.7" top="0.75" bottom="0.75" header="0.3" footer="0.3"/>
  <pageSetup paperSize="9" scale="78" orientation="landscape" r:id="rId1"/>
  <colBreaks count="1" manualBreakCount="1">
    <brk id="2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10"/>
  <sheetViews>
    <sheetView zoomScaleNormal="100" workbookViewId="0">
      <selection activeCell="D25" sqref="D25"/>
    </sheetView>
  </sheetViews>
  <sheetFormatPr defaultRowHeight="14.4" x14ac:dyDescent="0.25"/>
  <cols>
    <col min="1" max="4" width="19.21875" customWidth="1"/>
    <col min="5" max="5" width="16.88671875" style="45" customWidth="1"/>
    <col min="6" max="6" width="16.88671875" customWidth="1"/>
    <col min="9" max="9" width="11.77734375" style="45" bestFit="1" customWidth="1"/>
  </cols>
  <sheetData>
    <row r="3" spans="1:10" s="38" customFormat="1" ht="24.75" customHeight="1" x14ac:dyDescent="0.25">
      <c r="A3" s="5" t="s">
        <v>125</v>
      </c>
      <c r="B3" s="5" t="s">
        <v>130</v>
      </c>
      <c r="C3" s="5" t="s">
        <v>131</v>
      </c>
      <c r="D3" s="5" t="s">
        <v>132</v>
      </c>
      <c r="E3" s="6" t="s">
        <v>433</v>
      </c>
      <c r="F3" s="5" t="s">
        <v>434</v>
      </c>
      <c r="I3" s="42"/>
    </row>
    <row r="4" spans="1:10" s="38" customFormat="1" ht="24.75" customHeight="1" x14ac:dyDescent="0.25">
      <c r="A4" s="5" t="s">
        <v>127</v>
      </c>
      <c r="B4" s="6">
        <v>18680.490000000002</v>
      </c>
      <c r="C4" s="6">
        <v>10421</v>
      </c>
      <c r="D4" s="6">
        <f>B4+C4</f>
        <v>29101.49</v>
      </c>
      <c r="E4" s="6">
        <f>ROUND((D4-34)/1.06,2)</f>
        <v>27422.16</v>
      </c>
      <c r="F4" s="6">
        <v>32.08</v>
      </c>
      <c r="I4" s="42"/>
    </row>
    <row r="5" spans="1:10" s="38" customFormat="1" ht="24.75" customHeight="1" x14ac:dyDescent="0.25">
      <c r="A5" s="5" t="s">
        <v>129</v>
      </c>
      <c r="B5" s="6">
        <v>66504.77</v>
      </c>
      <c r="C5" s="6">
        <v>325</v>
      </c>
      <c r="D5" s="6">
        <f>B5+C5</f>
        <v>66829.77</v>
      </c>
      <c r="E5" s="6">
        <f>ROUND(D5/1.06,2)</f>
        <v>63046.95</v>
      </c>
      <c r="F5" s="5"/>
      <c r="I5" s="42"/>
    </row>
    <row r="6" spans="1:10" s="38" customFormat="1" ht="24.75" customHeight="1" x14ac:dyDescent="0.25">
      <c r="A6" s="140" t="s">
        <v>144</v>
      </c>
      <c r="B6" s="141"/>
      <c r="C6" s="142"/>
      <c r="D6" s="46">
        <f>SUM(D4:D5)</f>
        <v>95931.260000000009</v>
      </c>
      <c r="E6" s="46">
        <f>SUM(E4:E5)</f>
        <v>90469.11</v>
      </c>
      <c r="F6" s="46">
        <f>SUM(F4:F5)</f>
        <v>32.08</v>
      </c>
      <c r="I6" s="42"/>
    </row>
    <row r="7" spans="1:10" x14ac:dyDescent="0.25">
      <c r="A7" s="139" t="s">
        <v>143</v>
      </c>
      <c r="B7" s="139"/>
      <c r="C7" s="139"/>
      <c r="D7" s="139"/>
      <c r="E7" s="139"/>
      <c r="F7" s="139"/>
      <c r="G7" s="139"/>
      <c r="H7" s="139"/>
      <c r="I7" s="139"/>
      <c r="J7" s="139"/>
    </row>
    <row r="8" spans="1:10" ht="32.4" x14ac:dyDescent="0.25">
      <c r="A8" s="39" t="s">
        <v>133</v>
      </c>
      <c r="B8" s="39" t="s">
        <v>36</v>
      </c>
      <c r="C8" s="39" t="s">
        <v>134</v>
      </c>
      <c r="D8" s="39" t="s">
        <v>135</v>
      </c>
      <c r="E8" s="43" t="s">
        <v>136</v>
      </c>
      <c r="F8" s="39" t="s">
        <v>20</v>
      </c>
      <c r="G8" s="39" t="s">
        <v>19</v>
      </c>
      <c r="H8" s="39" t="s">
        <v>137</v>
      </c>
      <c r="I8" s="43" t="s">
        <v>138</v>
      </c>
      <c r="J8" s="39" t="s">
        <v>139</v>
      </c>
    </row>
    <row r="9" spans="1:10" ht="15.6" x14ac:dyDescent="0.25">
      <c r="A9" s="40" t="s">
        <v>140</v>
      </c>
      <c r="B9" s="40" t="s">
        <v>126</v>
      </c>
      <c r="C9" s="40">
        <v>0.6</v>
      </c>
      <c r="D9" s="40">
        <v>72.510000000000005</v>
      </c>
      <c r="E9" s="44">
        <v>5.9</v>
      </c>
      <c r="F9" s="40">
        <v>17615.27</v>
      </c>
      <c r="G9" s="40">
        <v>617.30999999999995</v>
      </c>
      <c r="H9" s="40">
        <v>368.9</v>
      </c>
      <c r="I9" s="44">
        <v>18680.490000000002</v>
      </c>
      <c r="J9" s="41" t="s">
        <v>142</v>
      </c>
    </row>
    <row r="10" spans="1:10" ht="15.6" x14ac:dyDescent="0.25">
      <c r="A10" s="40" t="s">
        <v>141</v>
      </c>
      <c r="B10" s="40" t="s">
        <v>128</v>
      </c>
      <c r="C10" s="40">
        <v>12</v>
      </c>
      <c r="D10" s="40">
        <v>150.22999999999999</v>
      </c>
      <c r="E10" s="44">
        <v>6.2</v>
      </c>
      <c r="F10" s="40">
        <v>61529.85</v>
      </c>
      <c r="G10" s="40">
        <v>4441.49</v>
      </c>
      <c r="H10" s="40">
        <v>365</v>
      </c>
      <c r="I10" s="44">
        <v>66504.77</v>
      </c>
      <c r="J10" s="41" t="s">
        <v>142</v>
      </c>
    </row>
  </sheetData>
  <mergeCells count="2">
    <mergeCell ref="A7:J7"/>
    <mergeCell ref="A6:C6"/>
  </mergeCells>
  <phoneticPr fontId="3" type="noConversion"/>
  <pageMargins left="0.7" right="0.7" top="0.75" bottom="0.75" header="0.3" footer="0.3"/>
  <pageSetup paperSize="9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"/>
  <sheetViews>
    <sheetView zoomScaleNormal="100" workbookViewId="0">
      <selection activeCell="E27" sqref="E27"/>
    </sheetView>
  </sheetViews>
  <sheetFormatPr defaultRowHeight="14.4" x14ac:dyDescent="0.25"/>
  <cols>
    <col min="2" max="2" width="19.44140625" bestFit="1" customWidth="1"/>
    <col min="3" max="3" width="13.88671875" style="45" bestFit="1" customWidth="1"/>
    <col min="11" max="11" width="13" style="45" customWidth="1"/>
    <col min="16" max="16" width="26.21875" customWidth="1"/>
    <col min="17" max="17" width="13.88671875" bestFit="1" customWidth="1"/>
    <col min="18" max="18" width="13.88671875" style="45" bestFit="1" customWidth="1"/>
  </cols>
  <sheetData>
    <row r="1" spans="1:18" ht="32.4" x14ac:dyDescent="0.25">
      <c r="A1" s="39" t="s">
        <v>133</v>
      </c>
      <c r="B1" s="39" t="s">
        <v>36</v>
      </c>
      <c r="C1" s="43" t="s">
        <v>21</v>
      </c>
      <c r="D1" s="39" t="s">
        <v>134</v>
      </c>
      <c r="E1" s="39" t="s">
        <v>135</v>
      </c>
      <c r="F1" s="39" t="s">
        <v>136</v>
      </c>
      <c r="G1" s="39" t="s">
        <v>20</v>
      </c>
      <c r="H1" s="39" t="s">
        <v>19</v>
      </c>
      <c r="I1" s="39" t="s">
        <v>137</v>
      </c>
      <c r="J1" s="39" t="s">
        <v>67</v>
      </c>
      <c r="K1" s="43" t="s">
        <v>138</v>
      </c>
      <c r="L1" s="39" t="s">
        <v>139</v>
      </c>
      <c r="P1" s="2" t="s">
        <v>7</v>
      </c>
      <c r="Q1" s="2" t="s">
        <v>27</v>
      </c>
      <c r="R1" s="4" t="s">
        <v>149</v>
      </c>
    </row>
    <row r="2" spans="1:18" ht="15.6" x14ac:dyDescent="0.25">
      <c r="A2" s="48" t="s">
        <v>145</v>
      </c>
      <c r="B2" s="48" t="s">
        <v>146</v>
      </c>
      <c r="C2" s="49"/>
      <c r="D2" s="48"/>
      <c r="E2" s="48">
        <v>74.11</v>
      </c>
      <c r="F2" s="48">
        <v>50.5</v>
      </c>
      <c r="G2" s="48"/>
      <c r="H2" s="48"/>
      <c r="I2" s="48"/>
      <c r="J2" s="48"/>
      <c r="K2" s="49">
        <v>125.11</v>
      </c>
      <c r="L2" s="47" t="s">
        <v>142</v>
      </c>
      <c r="P2" s="2" t="s">
        <v>150</v>
      </c>
      <c r="Q2" s="4">
        <v>107897.26</v>
      </c>
      <c r="R2" s="1">
        <f>ROUND(Q2/1.06,2)-0.01</f>
        <v>101789.86</v>
      </c>
    </row>
    <row r="3" spans="1:18" s="8" customFormat="1" ht="15.6" x14ac:dyDescent="0.25">
      <c r="A3" s="48" t="s">
        <v>140</v>
      </c>
      <c r="B3" s="48" t="s">
        <v>126</v>
      </c>
      <c r="C3" s="49"/>
      <c r="D3" s="48">
        <v>0.6</v>
      </c>
      <c r="E3" s="48">
        <v>72.510000000000005</v>
      </c>
      <c r="F3" s="48">
        <v>5.9</v>
      </c>
      <c r="G3" s="48">
        <v>17615.27</v>
      </c>
      <c r="H3" s="48">
        <v>617.30999999999995</v>
      </c>
      <c r="I3" s="48">
        <v>368.9</v>
      </c>
      <c r="J3" s="48"/>
      <c r="K3" s="49">
        <v>18680.490000000002</v>
      </c>
      <c r="L3" s="47" t="s">
        <v>142</v>
      </c>
      <c r="P3" s="2" t="s">
        <v>147</v>
      </c>
      <c r="Q3" s="4">
        <f>125.11-10.05</f>
        <v>115.06</v>
      </c>
      <c r="R3" s="1">
        <f t="shared" ref="R3:R4" si="0">ROUND(Q3/1.06,2)</f>
        <v>108.55</v>
      </c>
    </row>
    <row r="4" spans="1:18" s="8" customFormat="1" ht="15.6" x14ac:dyDescent="0.25">
      <c r="A4" s="48" t="s">
        <v>141</v>
      </c>
      <c r="B4" s="48" t="s">
        <v>128</v>
      </c>
      <c r="C4" s="49"/>
      <c r="D4" s="48">
        <v>12</v>
      </c>
      <c r="E4" s="48">
        <v>150.22999999999999</v>
      </c>
      <c r="F4" s="48">
        <v>6.2</v>
      </c>
      <c r="G4" s="48">
        <v>61529.85</v>
      </c>
      <c r="H4" s="48">
        <v>4441.49</v>
      </c>
      <c r="I4" s="48">
        <v>365</v>
      </c>
      <c r="J4" s="48"/>
      <c r="K4" s="49">
        <v>66504.77</v>
      </c>
      <c r="L4" s="47" t="s">
        <v>142</v>
      </c>
      <c r="P4" s="2" t="s">
        <v>148</v>
      </c>
      <c r="Q4" s="4">
        <v>10.050000000000001</v>
      </c>
      <c r="R4" s="1">
        <f t="shared" si="0"/>
        <v>9.48</v>
      </c>
    </row>
    <row r="5" spans="1:18" s="8" customFormat="1" ht="15.6" x14ac:dyDescent="0.25">
      <c r="A5" s="48" t="s">
        <v>53</v>
      </c>
      <c r="B5" s="48" t="s">
        <v>54</v>
      </c>
      <c r="C5" s="49">
        <v>10712</v>
      </c>
      <c r="D5" s="48"/>
      <c r="E5" s="48"/>
      <c r="F5" s="48"/>
      <c r="G5" s="48"/>
      <c r="H5" s="48"/>
      <c r="I5" s="48"/>
      <c r="J5" s="48">
        <v>12000</v>
      </c>
      <c r="K5" s="49">
        <v>22712</v>
      </c>
      <c r="L5" s="47" t="s">
        <v>142</v>
      </c>
      <c r="P5" s="19" t="s">
        <v>4</v>
      </c>
      <c r="Q5" s="50">
        <f>SUM(Q2:Q4)</f>
        <v>108022.37</v>
      </c>
      <c r="R5" s="51">
        <f>SUM(R2:R4)</f>
        <v>101907.89</v>
      </c>
    </row>
    <row r="6" spans="1:18" s="8" customFormat="1" ht="15.6" x14ac:dyDescent="0.25">
      <c r="A6" s="143" t="s">
        <v>4</v>
      </c>
      <c r="B6" s="144"/>
      <c r="C6" s="49"/>
      <c r="D6" s="48"/>
      <c r="E6" s="48"/>
      <c r="F6" s="48"/>
      <c r="G6" s="48"/>
      <c r="H6" s="48"/>
      <c r="I6" s="48"/>
      <c r="J6" s="48"/>
      <c r="K6" s="49">
        <f>SUM(K2:K5)</f>
        <v>108022.37000000001</v>
      </c>
      <c r="L6" s="47"/>
      <c r="R6" s="7"/>
    </row>
  </sheetData>
  <mergeCells count="1">
    <mergeCell ref="A6:B6"/>
  </mergeCells>
  <phoneticPr fontId="3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79"/>
  <sheetViews>
    <sheetView topLeftCell="G1" zoomScaleNormal="100" workbookViewId="0">
      <selection activeCell="T39" sqref="T39"/>
    </sheetView>
  </sheetViews>
  <sheetFormatPr defaultRowHeight="14.4" x14ac:dyDescent="0.25"/>
  <cols>
    <col min="2" max="6" width="0" hidden="1" customWidth="1"/>
    <col min="7" max="7" width="11" bestFit="1" customWidth="1"/>
    <col min="8" max="8" width="0" hidden="1" customWidth="1"/>
    <col min="10" max="10" width="19.21875" bestFit="1" customWidth="1"/>
    <col min="14" max="14" width="0" hidden="1" customWidth="1"/>
    <col min="15" max="15" width="12.33203125" customWidth="1"/>
    <col min="16" max="19" width="0" hidden="1" customWidth="1"/>
    <col min="20" max="20" width="63.88671875" customWidth="1"/>
  </cols>
  <sheetData>
    <row r="1" spans="1:20" ht="52.2" x14ac:dyDescent="0.25">
      <c r="A1" s="26" t="s">
        <v>30</v>
      </c>
      <c r="B1" s="26" t="s">
        <v>31</v>
      </c>
      <c r="C1" s="26" t="s">
        <v>32</v>
      </c>
      <c r="D1" s="26" t="s">
        <v>33</v>
      </c>
      <c r="E1" s="26" t="s">
        <v>34</v>
      </c>
      <c r="F1" s="26" t="s">
        <v>35</v>
      </c>
      <c r="G1" s="26" t="s">
        <v>36</v>
      </c>
      <c r="H1" s="26" t="s">
        <v>37</v>
      </c>
      <c r="I1" s="26" t="s">
        <v>38</v>
      </c>
      <c r="J1" s="26" t="s">
        <v>39</v>
      </c>
      <c r="K1" s="26" t="s">
        <v>40</v>
      </c>
      <c r="L1" s="26" t="s">
        <v>41</v>
      </c>
      <c r="M1" s="26" t="s">
        <v>42</v>
      </c>
      <c r="N1" s="26" t="s">
        <v>43</v>
      </c>
      <c r="O1" s="26" t="s">
        <v>44</v>
      </c>
      <c r="P1" s="26"/>
      <c r="Q1" s="26" t="s">
        <v>45</v>
      </c>
      <c r="R1" s="26" t="s">
        <v>46</v>
      </c>
      <c r="S1" s="26" t="s">
        <v>47</v>
      </c>
      <c r="T1" s="26" t="s">
        <v>48</v>
      </c>
    </row>
    <row r="2" spans="1:20" x14ac:dyDescent="0.25">
      <c r="A2" t="s">
        <v>50</v>
      </c>
      <c r="B2" t="s">
        <v>51</v>
      </c>
      <c r="C2" t="s">
        <v>51</v>
      </c>
      <c r="D2" t="s">
        <v>75</v>
      </c>
      <c r="F2" t="s">
        <v>145</v>
      </c>
      <c r="G2" t="s">
        <v>146</v>
      </c>
      <c r="H2" t="s">
        <v>55</v>
      </c>
      <c r="I2" t="s">
        <v>76</v>
      </c>
      <c r="J2" t="s">
        <v>135</v>
      </c>
      <c r="K2">
        <v>3.35</v>
      </c>
      <c r="L2">
        <v>235.96</v>
      </c>
      <c r="M2">
        <v>239.31</v>
      </c>
      <c r="N2" t="s">
        <v>151</v>
      </c>
      <c r="O2" s="52">
        <v>44105</v>
      </c>
      <c r="P2" s="53">
        <v>0.16749999999999998</v>
      </c>
      <c r="Q2" t="s">
        <v>152</v>
      </c>
      <c r="R2" t="s">
        <v>79</v>
      </c>
      <c r="S2" t="s">
        <v>79</v>
      </c>
      <c r="T2" s="54" t="s">
        <v>305</v>
      </c>
    </row>
    <row r="3" spans="1:20" x14ac:dyDescent="0.25">
      <c r="A3" t="s">
        <v>50</v>
      </c>
      <c r="B3" t="s">
        <v>51</v>
      </c>
      <c r="C3" t="s">
        <v>51</v>
      </c>
      <c r="D3" t="s">
        <v>75</v>
      </c>
      <c r="F3" t="s">
        <v>145</v>
      </c>
      <c r="G3" t="s">
        <v>146</v>
      </c>
      <c r="H3" t="s">
        <v>55</v>
      </c>
      <c r="I3" t="s">
        <v>76</v>
      </c>
      <c r="J3" t="s">
        <v>136</v>
      </c>
      <c r="K3">
        <v>6.7</v>
      </c>
      <c r="L3">
        <v>239.31</v>
      </c>
      <c r="M3">
        <v>246.01</v>
      </c>
      <c r="N3" t="s">
        <v>153</v>
      </c>
      <c r="O3" s="52">
        <v>44105</v>
      </c>
      <c r="P3" s="53">
        <v>0.16810185185185186</v>
      </c>
      <c r="Q3" t="s">
        <v>154</v>
      </c>
      <c r="R3" t="s">
        <v>79</v>
      </c>
      <c r="S3" t="s">
        <v>79</v>
      </c>
    </row>
    <row r="4" spans="1:20" x14ac:dyDescent="0.25">
      <c r="A4" t="s">
        <v>50</v>
      </c>
      <c r="B4" t="s">
        <v>51</v>
      </c>
      <c r="C4" t="s">
        <v>51</v>
      </c>
      <c r="D4" t="s">
        <v>75</v>
      </c>
      <c r="F4" t="s">
        <v>145</v>
      </c>
      <c r="G4" t="s">
        <v>146</v>
      </c>
      <c r="H4" t="s">
        <v>55</v>
      </c>
      <c r="I4" t="s">
        <v>76</v>
      </c>
      <c r="J4" t="s">
        <v>135</v>
      </c>
      <c r="K4">
        <v>2</v>
      </c>
      <c r="L4">
        <v>246.01</v>
      </c>
      <c r="M4">
        <v>248.01</v>
      </c>
      <c r="N4" t="s">
        <v>155</v>
      </c>
      <c r="O4" s="52">
        <v>44106</v>
      </c>
      <c r="P4" s="53">
        <v>0.16729166666666664</v>
      </c>
      <c r="Q4" t="s">
        <v>156</v>
      </c>
      <c r="R4" t="s">
        <v>79</v>
      </c>
      <c r="S4" t="s">
        <v>79</v>
      </c>
    </row>
    <row r="5" spans="1:20" x14ac:dyDescent="0.25">
      <c r="A5" t="s">
        <v>50</v>
      </c>
      <c r="B5" t="s">
        <v>51</v>
      </c>
      <c r="C5" t="s">
        <v>51</v>
      </c>
      <c r="D5" t="s">
        <v>75</v>
      </c>
      <c r="F5" t="s">
        <v>145</v>
      </c>
      <c r="G5" t="s">
        <v>146</v>
      </c>
      <c r="H5" t="s">
        <v>55</v>
      </c>
      <c r="I5" t="s">
        <v>76</v>
      </c>
      <c r="J5" t="s">
        <v>135</v>
      </c>
      <c r="K5">
        <v>1</v>
      </c>
      <c r="L5">
        <v>248.01</v>
      </c>
      <c r="M5">
        <v>249.01</v>
      </c>
      <c r="N5" t="s">
        <v>157</v>
      </c>
      <c r="O5" s="52">
        <v>44107</v>
      </c>
      <c r="P5" s="53">
        <v>0.16738425925925926</v>
      </c>
      <c r="Q5" t="s">
        <v>158</v>
      </c>
      <c r="R5" t="s">
        <v>79</v>
      </c>
      <c r="S5" t="s">
        <v>79</v>
      </c>
    </row>
    <row r="6" spans="1:20" x14ac:dyDescent="0.25">
      <c r="A6" t="s">
        <v>50</v>
      </c>
      <c r="B6" t="s">
        <v>51</v>
      </c>
      <c r="C6" t="s">
        <v>51</v>
      </c>
      <c r="D6" t="s">
        <v>75</v>
      </c>
      <c r="F6" t="s">
        <v>145</v>
      </c>
      <c r="G6" t="s">
        <v>146</v>
      </c>
      <c r="H6" t="s">
        <v>55</v>
      </c>
      <c r="I6" t="s">
        <v>76</v>
      </c>
      <c r="J6" t="s">
        <v>136</v>
      </c>
      <c r="K6">
        <v>0.9</v>
      </c>
      <c r="L6">
        <v>249.01</v>
      </c>
      <c r="M6">
        <v>249.91</v>
      </c>
      <c r="N6" t="s">
        <v>159</v>
      </c>
      <c r="O6" s="52">
        <v>44107</v>
      </c>
      <c r="P6" s="53">
        <v>0.16795138888888891</v>
      </c>
      <c r="Q6" t="s">
        <v>160</v>
      </c>
      <c r="R6" t="s">
        <v>79</v>
      </c>
      <c r="S6" t="s">
        <v>79</v>
      </c>
    </row>
    <row r="7" spans="1:20" x14ac:dyDescent="0.25">
      <c r="A7" t="s">
        <v>50</v>
      </c>
      <c r="B7" t="s">
        <v>51</v>
      </c>
      <c r="C7" t="s">
        <v>51</v>
      </c>
      <c r="D7" t="s">
        <v>75</v>
      </c>
      <c r="F7" t="s">
        <v>145</v>
      </c>
      <c r="G7" t="s">
        <v>146</v>
      </c>
      <c r="H7" t="s">
        <v>55</v>
      </c>
      <c r="I7" t="s">
        <v>76</v>
      </c>
      <c r="J7" t="s">
        <v>135</v>
      </c>
      <c r="K7">
        <v>1.1000000000000001</v>
      </c>
      <c r="L7">
        <v>249.91</v>
      </c>
      <c r="M7">
        <v>251.01</v>
      </c>
      <c r="N7" t="s">
        <v>161</v>
      </c>
      <c r="O7" s="52">
        <v>44109</v>
      </c>
      <c r="P7" s="53">
        <v>0.16746527777777778</v>
      </c>
      <c r="Q7" t="s">
        <v>162</v>
      </c>
      <c r="R7" t="s">
        <v>79</v>
      </c>
      <c r="S7" t="s">
        <v>79</v>
      </c>
    </row>
    <row r="8" spans="1:20" x14ac:dyDescent="0.25">
      <c r="A8" t="s">
        <v>50</v>
      </c>
      <c r="B8" t="s">
        <v>51</v>
      </c>
      <c r="C8" t="s">
        <v>51</v>
      </c>
      <c r="D8" t="s">
        <v>75</v>
      </c>
      <c r="F8" t="s">
        <v>145</v>
      </c>
      <c r="G8" t="s">
        <v>146</v>
      </c>
      <c r="H8" t="s">
        <v>55</v>
      </c>
      <c r="I8" t="s">
        <v>76</v>
      </c>
      <c r="J8" t="s">
        <v>136</v>
      </c>
      <c r="K8">
        <v>0.5</v>
      </c>
      <c r="L8">
        <v>251.01</v>
      </c>
      <c r="M8">
        <v>251.51</v>
      </c>
      <c r="N8" t="s">
        <v>163</v>
      </c>
      <c r="O8" s="52">
        <v>44109</v>
      </c>
      <c r="P8" s="53">
        <v>0.16797453703703702</v>
      </c>
      <c r="Q8" t="s">
        <v>164</v>
      </c>
      <c r="R8" t="s">
        <v>79</v>
      </c>
      <c r="S8" t="s">
        <v>79</v>
      </c>
    </row>
    <row r="9" spans="1:20" x14ac:dyDescent="0.25">
      <c r="A9" t="s">
        <v>50</v>
      </c>
      <c r="B9" t="s">
        <v>51</v>
      </c>
      <c r="C9" t="s">
        <v>51</v>
      </c>
      <c r="D9" t="s">
        <v>75</v>
      </c>
      <c r="F9" t="s">
        <v>145</v>
      </c>
      <c r="G9" t="s">
        <v>146</v>
      </c>
      <c r="H9" t="s">
        <v>55</v>
      </c>
      <c r="I9" t="s">
        <v>76</v>
      </c>
      <c r="J9" t="s">
        <v>135</v>
      </c>
      <c r="K9">
        <v>1.5</v>
      </c>
      <c r="L9">
        <v>251.51</v>
      </c>
      <c r="M9">
        <v>253.01</v>
      </c>
      <c r="N9" t="s">
        <v>165</v>
      </c>
      <c r="O9" s="52">
        <v>44110</v>
      </c>
      <c r="P9" s="53">
        <v>0.16734953703703703</v>
      </c>
      <c r="Q9" t="s">
        <v>166</v>
      </c>
      <c r="R9" t="s">
        <v>79</v>
      </c>
      <c r="S9" t="s">
        <v>79</v>
      </c>
    </row>
    <row r="10" spans="1:20" x14ac:dyDescent="0.25">
      <c r="A10" t="s">
        <v>50</v>
      </c>
      <c r="B10" t="s">
        <v>51</v>
      </c>
      <c r="C10" t="s">
        <v>51</v>
      </c>
      <c r="D10" t="s">
        <v>75</v>
      </c>
      <c r="F10" t="s">
        <v>145</v>
      </c>
      <c r="G10" t="s">
        <v>146</v>
      </c>
      <c r="H10" t="s">
        <v>55</v>
      </c>
      <c r="I10" t="s">
        <v>76</v>
      </c>
      <c r="J10" t="s">
        <v>135</v>
      </c>
      <c r="K10">
        <v>1.5</v>
      </c>
      <c r="L10">
        <v>253.01</v>
      </c>
      <c r="M10">
        <v>254.51</v>
      </c>
      <c r="N10" t="s">
        <v>167</v>
      </c>
      <c r="O10" s="52">
        <v>44111</v>
      </c>
      <c r="P10" s="53">
        <v>0.16749999999999998</v>
      </c>
      <c r="Q10" t="s">
        <v>168</v>
      </c>
      <c r="R10" t="s">
        <v>79</v>
      </c>
      <c r="S10" t="s">
        <v>79</v>
      </c>
    </row>
    <row r="11" spans="1:20" x14ac:dyDescent="0.25">
      <c r="A11" t="s">
        <v>50</v>
      </c>
      <c r="B11" t="s">
        <v>51</v>
      </c>
      <c r="C11" t="s">
        <v>51</v>
      </c>
      <c r="D11" t="s">
        <v>75</v>
      </c>
      <c r="F11" t="s">
        <v>145</v>
      </c>
      <c r="G11" t="s">
        <v>146</v>
      </c>
      <c r="H11" t="s">
        <v>55</v>
      </c>
      <c r="I11" t="s">
        <v>76</v>
      </c>
      <c r="J11" t="s">
        <v>136</v>
      </c>
      <c r="K11">
        <v>0.8</v>
      </c>
      <c r="L11">
        <v>254.51</v>
      </c>
      <c r="M11">
        <v>255.31</v>
      </c>
      <c r="N11" t="s">
        <v>169</v>
      </c>
      <c r="O11" s="52">
        <v>44111</v>
      </c>
      <c r="P11" s="53">
        <v>0.168125</v>
      </c>
      <c r="Q11" t="s">
        <v>170</v>
      </c>
      <c r="R11" t="s">
        <v>79</v>
      </c>
      <c r="S11" t="s">
        <v>79</v>
      </c>
    </row>
    <row r="12" spans="1:20" x14ac:dyDescent="0.25">
      <c r="A12" t="s">
        <v>50</v>
      </c>
      <c r="B12" t="s">
        <v>51</v>
      </c>
      <c r="C12" t="s">
        <v>51</v>
      </c>
      <c r="D12" t="s">
        <v>75</v>
      </c>
      <c r="F12" t="s">
        <v>145</v>
      </c>
      <c r="G12" t="s">
        <v>146</v>
      </c>
      <c r="H12" t="s">
        <v>55</v>
      </c>
      <c r="I12" t="s">
        <v>76</v>
      </c>
      <c r="J12" t="s">
        <v>135</v>
      </c>
      <c r="K12">
        <v>3.5</v>
      </c>
      <c r="L12">
        <v>255.31</v>
      </c>
      <c r="M12">
        <v>258.81</v>
      </c>
      <c r="N12" t="s">
        <v>171</v>
      </c>
      <c r="O12" s="52">
        <v>44112</v>
      </c>
      <c r="P12" s="53">
        <v>0.16740740740740742</v>
      </c>
      <c r="Q12" t="s">
        <v>172</v>
      </c>
      <c r="R12" t="s">
        <v>79</v>
      </c>
      <c r="S12" t="s">
        <v>79</v>
      </c>
    </row>
    <row r="13" spans="1:20" x14ac:dyDescent="0.25">
      <c r="A13" t="s">
        <v>50</v>
      </c>
      <c r="B13" t="s">
        <v>51</v>
      </c>
      <c r="C13" t="s">
        <v>51</v>
      </c>
      <c r="D13" t="s">
        <v>75</v>
      </c>
      <c r="F13" t="s">
        <v>145</v>
      </c>
      <c r="G13" t="s">
        <v>146</v>
      </c>
      <c r="H13" t="s">
        <v>55</v>
      </c>
      <c r="I13" t="s">
        <v>76</v>
      </c>
      <c r="J13" t="s">
        <v>136</v>
      </c>
      <c r="K13">
        <v>10.3</v>
      </c>
      <c r="L13">
        <v>258.81</v>
      </c>
      <c r="M13">
        <v>269.11</v>
      </c>
      <c r="N13" t="s">
        <v>173</v>
      </c>
      <c r="O13" s="52">
        <v>44112</v>
      </c>
      <c r="P13" s="53">
        <v>0.1680787037037037</v>
      </c>
      <c r="Q13" t="s">
        <v>174</v>
      </c>
      <c r="R13" t="s">
        <v>79</v>
      </c>
      <c r="S13" t="s">
        <v>79</v>
      </c>
    </row>
    <row r="14" spans="1:20" x14ac:dyDescent="0.25">
      <c r="A14" t="s">
        <v>50</v>
      </c>
      <c r="B14" t="s">
        <v>51</v>
      </c>
      <c r="C14" t="s">
        <v>51</v>
      </c>
      <c r="D14" t="s">
        <v>75</v>
      </c>
      <c r="F14" t="s">
        <v>145</v>
      </c>
      <c r="G14" t="s">
        <v>146</v>
      </c>
      <c r="H14" t="s">
        <v>55</v>
      </c>
      <c r="I14" t="s">
        <v>76</v>
      </c>
      <c r="J14" t="s">
        <v>135</v>
      </c>
      <c r="K14">
        <v>2.1</v>
      </c>
      <c r="L14">
        <v>269.11</v>
      </c>
      <c r="M14">
        <v>271.20999999999998</v>
      </c>
      <c r="N14" t="s">
        <v>175</v>
      </c>
      <c r="O14" s="52">
        <v>44113</v>
      </c>
      <c r="P14" s="53">
        <v>0.16753472222222221</v>
      </c>
      <c r="Q14" t="s">
        <v>176</v>
      </c>
      <c r="R14" t="s">
        <v>79</v>
      </c>
      <c r="S14" t="s">
        <v>79</v>
      </c>
    </row>
    <row r="15" spans="1:20" x14ac:dyDescent="0.25">
      <c r="A15" t="s">
        <v>50</v>
      </c>
      <c r="B15" t="s">
        <v>51</v>
      </c>
      <c r="C15" t="s">
        <v>51</v>
      </c>
      <c r="D15" t="s">
        <v>75</v>
      </c>
      <c r="F15" t="s">
        <v>145</v>
      </c>
      <c r="G15" t="s">
        <v>146</v>
      </c>
      <c r="H15" t="s">
        <v>55</v>
      </c>
      <c r="I15" t="s">
        <v>76</v>
      </c>
      <c r="J15" t="s">
        <v>135</v>
      </c>
      <c r="K15">
        <v>2.6</v>
      </c>
      <c r="L15">
        <v>271.20999999999998</v>
      </c>
      <c r="M15">
        <v>273.81</v>
      </c>
      <c r="N15" t="s">
        <v>177</v>
      </c>
      <c r="O15" s="52">
        <v>44114</v>
      </c>
      <c r="P15" s="53">
        <v>0.16760416666666667</v>
      </c>
      <c r="Q15" t="s">
        <v>178</v>
      </c>
      <c r="R15" t="s">
        <v>79</v>
      </c>
      <c r="S15" t="s">
        <v>79</v>
      </c>
    </row>
    <row r="16" spans="1:20" x14ac:dyDescent="0.25">
      <c r="A16" t="s">
        <v>50</v>
      </c>
      <c r="B16" t="s">
        <v>51</v>
      </c>
      <c r="C16" t="s">
        <v>51</v>
      </c>
      <c r="D16" t="s">
        <v>75</v>
      </c>
      <c r="F16" t="s">
        <v>145</v>
      </c>
      <c r="G16" t="s">
        <v>146</v>
      </c>
      <c r="H16" t="s">
        <v>55</v>
      </c>
      <c r="I16" t="s">
        <v>76</v>
      </c>
      <c r="J16" t="s">
        <v>136</v>
      </c>
      <c r="K16">
        <v>1</v>
      </c>
      <c r="L16">
        <v>273.81</v>
      </c>
      <c r="M16">
        <v>274.81</v>
      </c>
      <c r="N16" t="s">
        <v>179</v>
      </c>
      <c r="O16" s="52">
        <v>44114</v>
      </c>
      <c r="P16" s="53">
        <v>0.16827546296296295</v>
      </c>
      <c r="Q16" t="s">
        <v>180</v>
      </c>
      <c r="R16" t="s">
        <v>79</v>
      </c>
      <c r="S16" t="s">
        <v>79</v>
      </c>
    </row>
    <row r="17" spans="1:20" x14ac:dyDescent="0.25">
      <c r="A17" t="s">
        <v>50</v>
      </c>
      <c r="B17" t="s">
        <v>51</v>
      </c>
      <c r="C17" t="s">
        <v>51</v>
      </c>
      <c r="D17" t="s">
        <v>75</v>
      </c>
      <c r="F17" t="s">
        <v>145</v>
      </c>
      <c r="G17" t="s">
        <v>146</v>
      </c>
      <c r="H17" t="s">
        <v>55</v>
      </c>
      <c r="I17" t="s">
        <v>76</v>
      </c>
      <c r="J17" t="s">
        <v>135</v>
      </c>
      <c r="K17">
        <v>1.6</v>
      </c>
      <c r="L17">
        <v>274.81</v>
      </c>
      <c r="M17">
        <v>276.41000000000003</v>
      </c>
      <c r="N17" t="s">
        <v>181</v>
      </c>
      <c r="O17" s="52">
        <v>44115</v>
      </c>
      <c r="P17" s="53">
        <v>0.16762731481481483</v>
      </c>
      <c r="Q17" t="s">
        <v>182</v>
      </c>
      <c r="R17" t="s">
        <v>79</v>
      </c>
      <c r="S17" t="s">
        <v>79</v>
      </c>
    </row>
    <row r="18" spans="1:20" x14ac:dyDescent="0.25">
      <c r="A18" t="s">
        <v>50</v>
      </c>
      <c r="B18" t="s">
        <v>51</v>
      </c>
      <c r="C18" t="s">
        <v>51</v>
      </c>
      <c r="D18" t="s">
        <v>75</v>
      </c>
      <c r="F18" t="s">
        <v>145</v>
      </c>
      <c r="G18" t="s">
        <v>146</v>
      </c>
      <c r="H18" t="s">
        <v>55</v>
      </c>
      <c r="I18" t="s">
        <v>76</v>
      </c>
      <c r="J18" t="s">
        <v>136</v>
      </c>
      <c r="K18">
        <v>2.4</v>
      </c>
      <c r="L18">
        <v>276.41000000000003</v>
      </c>
      <c r="M18">
        <v>278.81</v>
      </c>
      <c r="N18" t="s">
        <v>183</v>
      </c>
      <c r="O18" s="52">
        <v>44115</v>
      </c>
      <c r="P18" s="53">
        <v>0.16833333333333333</v>
      </c>
      <c r="Q18" t="s">
        <v>184</v>
      </c>
      <c r="R18" t="s">
        <v>79</v>
      </c>
      <c r="S18" t="s">
        <v>79</v>
      </c>
    </row>
    <row r="19" spans="1:20" x14ac:dyDescent="0.25">
      <c r="A19" t="s">
        <v>50</v>
      </c>
      <c r="B19" t="s">
        <v>51</v>
      </c>
      <c r="C19" t="s">
        <v>51</v>
      </c>
      <c r="D19" t="s">
        <v>75</v>
      </c>
      <c r="F19" t="s">
        <v>145</v>
      </c>
      <c r="G19" t="s">
        <v>146</v>
      </c>
      <c r="H19" t="s">
        <v>55</v>
      </c>
      <c r="I19" t="s">
        <v>76</v>
      </c>
      <c r="J19" t="s">
        <v>135</v>
      </c>
      <c r="K19">
        <v>1.5</v>
      </c>
      <c r="L19">
        <v>278.81</v>
      </c>
      <c r="M19">
        <v>280.31</v>
      </c>
      <c r="N19" t="s">
        <v>185</v>
      </c>
      <c r="O19" s="52">
        <v>44116</v>
      </c>
      <c r="P19" s="53">
        <v>0.16766203703703705</v>
      </c>
      <c r="Q19" t="s">
        <v>186</v>
      </c>
      <c r="R19" t="s">
        <v>79</v>
      </c>
      <c r="S19" t="s">
        <v>79</v>
      </c>
    </row>
    <row r="20" spans="1:20" x14ac:dyDescent="0.25">
      <c r="A20" t="s">
        <v>50</v>
      </c>
      <c r="B20" t="s">
        <v>51</v>
      </c>
      <c r="C20" t="s">
        <v>51</v>
      </c>
      <c r="D20" t="s">
        <v>75</v>
      </c>
      <c r="F20" t="s">
        <v>145</v>
      </c>
      <c r="G20" t="s">
        <v>146</v>
      </c>
      <c r="H20" t="s">
        <v>55</v>
      </c>
      <c r="I20" t="s">
        <v>76</v>
      </c>
      <c r="J20" t="s">
        <v>135</v>
      </c>
      <c r="K20">
        <v>2.1</v>
      </c>
      <c r="L20">
        <v>280.31</v>
      </c>
      <c r="M20">
        <v>282.41000000000003</v>
      </c>
      <c r="N20" t="s">
        <v>187</v>
      </c>
      <c r="O20" s="52">
        <v>44117</v>
      </c>
      <c r="P20" s="53">
        <v>0.16763888888888889</v>
      </c>
      <c r="Q20" t="s">
        <v>188</v>
      </c>
      <c r="R20" t="s">
        <v>79</v>
      </c>
      <c r="S20" t="s">
        <v>79</v>
      </c>
    </row>
    <row r="21" spans="1:20" x14ac:dyDescent="0.25">
      <c r="A21" t="s">
        <v>62</v>
      </c>
      <c r="B21" t="s">
        <v>51</v>
      </c>
      <c r="C21" t="s">
        <v>51</v>
      </c>
      <c r="D21" t="s">
        <v>75</v>
      </c>
      <c r="F21" t="s">
        <v>145</v>
      </c>
      <c r="G21" t="s">
        <v>146</v>
      </c>
      <c r="H21" t="s">
        <v>55</v>
      </c>
      <c r="I21" t="s">
        <v>189</v>
      </c>
      <c r="J21" t="s">
        <v>190</v>
      </c>
      <c r="K21">
        <v>-26.7</v>
      </c>
      <c r="L21">
        <v>282.41000000000003</v>
      </c>
      <c r="M21">
        <v>255.71</v>
      </c>
      <c r="N21" t="s">
        <v>191</v>
      </c>
      <c r="O21" s="52">
        <v>44117</v>
      </c>
      <c r="P21" s="53">
        <v>0.42503472222222222</v>
      </c>
      <c r="R21" t="s">
        <v>58</v>
      </c>
      <c r="S21" t="s">
        <v>102</v>
      </c>
      <c r="T21" t="s">
        <v>192</v>
      </c>
    </row>
    <row r="22" spans="1:20" x14ac:dyDescent="0.25">
      <c r="A22" t="s">
        <v>50</v>
      </c>
      <c r="B22" t="s">
        <v>51</v>
      </c>
      <c r="C22" t="s">
        <v>51</v>
      </c>
      <c r="D22" t="s">
        <v>75</v>
      </c>
      <c r="F22" t="s">
        <v>145</v>
      </c>
      <c r="G22" t="s">
        <v>146</v>
      </c>
      <c r="H22" t="s">
        <v>55</v>
      </c>
      <c r="I22" t="s">
        <v>76</v>
      </c>
      <c r="J22" t="s">
        <v>135</v>
      </c>
      <c r="K22">
        <v>5.0999999999999996</v>
      </c>
      <c r="L22">
        <v>255.71</v>
      </c>
      <c r="M22">
        <v>260.81</v>
      </c>
      <c r="N22" t="s">
        <v>193</v>
      </c>
      <c r="O22" s="52">
        <v>44118</v>
      </c>
      <c r="P22" s="53">
        <v>0.16769675925925928</v>
      </c>
      <c r="Q22" t="s">
        <v>194</v>
      </c>
      <c r="R22" t="s">
        <v>79</v>
      </c>
      <c r="S22" t="s">
        <v>79</v>
      </c>
    </row>
    <row r="23" spans="1:20" x14ac:dyDescent="0.25">
      <c r="A23" t="s">
        <v>50</v>
      </c>
      <c r="B23" t="s">
        <v>51</v>
      </c>
      <c r="C23" t="s">
        <v>51</v>
      </c>
      <c r="D23" t="s">
        <v>75</v>
      </c>
      <c r="F23" t="s">
        <v>145</v>
      </c>
      <c r="G23" t="s">
        <v>146</v>
      </c>
      <c r="H23" t="s">
        <v>55</v>
      </c>
      <c r="I23" t="s">
        <v>76</v>
      </c>
      <c r="J23" t="s">
        <v>136</v>
      </c>
      <c r="K23">
        <v>4.47</v>
      </c>
      <c r="L23">
        <v>260.81</v>
      </c>
      <c r="M23">
        <v>265.27999999999997</v>
      </c>
      <c r="N23" t="s">
        <v>195</v>
      </c>
      <c r="O23" s="52">
        <v>44118</v>
      </c>
      <c r="P23" s="53">
        <v>0.16850694444444445</v>
      </c>
      <c r="Q23" t="s">
        <v>196</v>
      </c>
      <c r="R23" t="s">
        <v>79</v>
      </c>
      <c r="S23" t="s">
        <v>79</v>
      </c>
    </row>
    <row r="24" spans="1:20" x14ac:dyDescent="0.25">
      <c r="A24" t="s">
        <v>50</v>
      </c>
      <c r="B24" t="s">
        <v>51</v>
      </c>
      <c r="C24" t="s">
        <v>51</v>
      </c>
      <c r="D24" t="s">
        <v>75</v>
      </c>
      <c r="F24" t="s">
        <v>145</v>
      </c>
      <c r="G24" t="s">
        <v>146</v>
      </c>
      <c r="H24" t="s">
        <v>55</v>
      </c>
      <c r="I24" t="s">
        <v>76</v>
      </c>
      <c r="J24" t="s">
        <v>135</v>
      </c>
      <c r="K24">
        <v>1.4</v>
      </c>
      <c r="L24">
        <v>265.27999999999997</v>
      </c>
      <c r="M24">
        <v>266.68</v>
      </c>
      <c r="N24" t="s">
        <v>197</v>
      </c>
      <c r="O24" s="52">
        <v>44119</v>
      </c>
      <c r="P24" s="53">
        <v>0.16811342592592593</v>
      </c>
      <c r="Q24" t="s">
        <v>198</v>
      </c>
      <c r="R24" t="s">
        <v>79</v>
      </c>
      <c r="S24" t="s">
        <v>79</v>
      </c>
    </row>
    <row r="25" spans="1:20" x14ac:dyDescent="0.25">
      <c r="A25" t="s">
        <v>50</v>
      </c>
      <c r="B25" t="s">
        <v>51</v>
      </c>
      <c r="C25" t="s">
        <v>51</v>
      </c>
      <c r="D25" t="s">
        <v>75</v>
      </c>
      <c r="F25" t="s">
        <v>145</v>
      </c>
      <c r="G25" t="s">
        <v>146</v>
      </c>
      <c r="H25" t="s">
        <v>55</v>
      </c>
      <c r="I25" t="s">
        <v>76</v>
      </c>
      <c r="J25" t="s">
        <v>136</v>
      </c>
      <c r="K25">
        <v>4.9000000000000004</v>
      </c>
      <c r="L25">
        <v>266.68</v>
      </c>
      <c r="M25">
        <v>271.58</v>
      </c>
      <c r="N25" t="s">
        <v>199</v>
      </c>
      <c r="O25" s="52">
        <v>44119</v>
      </c>
      <c r="P25" s="53">
        <v>0.16901620370370371</v>
      </c>
      <c r="Q25" t="s">
        <v>200</v>
      </c>
      <c r="R25" t="s">
        <v>79</v>
      </c>
      <c r="S25" t="s">
        <v>79</v>
      </c>
    </row>
    <row r="26" spans="1:20" x14ac:dyDescent="0.25">
      <c r="A26" t="s">
        <v>50</v>
      </c>
      <c r="B26" t="s">
        <v>51</v>
      </c>
      <c r="C26" t="s">
        <v>51</v>
      </c>
      <c r="D26" t="s">
        <v>75</v>
      </c>
      <c r="F26" t="s">
        <v>145</v>
      </c>
      <c r="G26" t="s">
        <v>146</v>
      </c>
      <c r="H26" t="s">
        <v>55</v>
      </c>
      <c r="I26" t="s">
        <v>76</v>
      </c>
      <c r="J26" t="s">
        <v>135</v>
      </c>
      <c r="K26">
        <v>0.5</v>
      </c>
      <c r="L26">
        <v>271.58</v>
      </c>
      <c r="M26">
        <v>272.08</v>
      </c>
      <c r="N26" t="s">
        <v>201</v>
      </c>
      <c r="O26" s="52">
        <v>44120</v>
      </c>
      <c r="P26" s="53">
        <v>0.16810185185185186</v>
      </c>
      <c r="Q26" t="s">
        <v>202</v>
      </c>
      <c r="R26" t="s">
        <v>79</v>
      </c>
      <c r="S26" t="s">
        <v>79</v>
      </c>
    </row>
    <row r="27" spans="1:20" x14ac:dyDescent="0.25">
      <c r="A27" t="s">
        <v>50</v>
      </c>
      <c r="B27" t="s">
        <v>51</v>
      </c>
      <c r="C27" t="s">
        <v>51</v>
      </c>
      <c r="D27" t="s">
        <v>75</v>
      </c>
      <c r="F27" t="s">
        <v>145</v>
      </c>
      <c r="G27" t="s">
        <v>146</v>
      </c>
      <c r="H27" t="s">
        <v>55</v>
      </c>
      <c r="I27" t="s">
        <v>76</v>
      </c>
      <c r="J27" t="s">
        <v>136</v>
      </c>
      <c r="K27">
        <v>2.6</v>
      </c>
      <c r="L27">
        <v>272.08</v>
      </c>
      <c r="M27">
        <v>274.68</v>
      </c>
      <c r="N27" t="s">
        <v>203</v>
      </c>
      <c r="O27" s="52">
        <v>44120</v>
      </c>
      <c r="P27" s="53">
        <v>0.16886574074074076</v>
      </c>
      <c r="Q27" t="s">
        <v>204</v>
      </c>
      <c r="R27" t="s">
        <v>79</v>
      </c>
      <c r="S27" t="s">
        <v>79</v>
      </c>
    </row>
    <row r="28" spans="1:20" x14ac:dyDescent="0.25">
      <c r="A28" t="s">
        <v>62</v>
      </c>
      <c r="B28" t="s">
        <v>51</v>
      </c>
      <c r="C28" t="s">
        <v>51</v>
      </c>
      <c r="D28" t="s">
        <v>75</v>
      </c>
      <c r="F28" t="s">
        <v>145</v>
      </c>
      <c r="G28" t="s">
        <v>146</v>
      </c>
      <c r="H28" t="s">
        <v>55</v>
      </c>
      <c r="I28" t="s">
        <v>189</v>
      </c>
      <c r="J28" t="s">
        <v>190</v>
      </c>
      <c r="K28">
        <v>-10.3</v>
      </c>
      <c r="L28">
        <v>274.68</v>
      </c>
      <c r="M28">
        <v>264.38</v>
      </c>
      <c r="N28" t="s">
        <v>205</v>
      </c>
      <c r="O28" s="52">
        <v>44120</v>
      </c>
      <c r="P28" s="53">
        <v>0.45031249999999995</v>
      </c>
      <c r="R28" t="s">
        <v>58</v>
      </c>
      <c r="S28" t="s">
        <v>102</v>
      </c>
      <c r="T28" t="s">
        <v>206</v>
      </c>
    </row>
    <row r="29" spans="1:20" x14ac:dyDescent="0.25">
      <c r="A29" t="s">
        <v>50</v>
      </c>
      <c r="B29" t="s">
        <v>51</v>
      </c>
      <c r="C29" t="s">
        <v>51</v>
      </c>
      <c r="D29" t="s">
        <v>75</v>
      </c>
      <c r="F29" t="s">
        <v>145</v>
      </c>
      <c r="G29" t="s">
        <v>146</v>
      </c>
      <c r="H29" t="s">
        <v>55</v>
      </c>
      <c r="I29" t="s">
        <v>76</v>
      </c>
      <c r="J29" t="s">
        <v>135</v>
      </c>
      <c r="K29">
        <v>1</v>
      </c>
      <c r="L29">
        <v>264.38</v>
      </c>
      <c r="M29">
        <v>265.38</v>
      </c>
      <c r="N29" t="s">
        <v>207</v>
      </c>
      <c r="O29" s="52">
        <v>44121</v>
      </c>
      <c r="P29" s="53">
        <v>0.16754629629629628</v>
      </c>
      <c r="Q29" t="s">
        <v>208</v>
      </c>
      <c r="R29" t="s">
        <v>79</v>
      </c>
      <c r="S29" t="s">
        <v>79</v>
      </c>
    </row>
    <row r="30" spans="1:20" x14ac:dyDescent="0.25">
      <c r="A30" t="s">
        <v>50</v>
      </c>
      <c r="B30" t="s">
        <v>51</v>
      </c>
      <c r="C30" t="s">
        <v>51</v>
      </c>
      <c r="D30" t="s">
        <v>75</v>
      </c>
      <c r="F30" t="s">
        <v>145</v>
      </c>
      <c r="G30" t="s">
        <v>146</v>
      </c>
      <c r="H30" t="s">
        <v>55</v>
      </c>
      <c r="I30" t="s">
        <v>76</v>
      </c>
      <c r="J30" t="s">
        <v>136</v>
      </c>
      <c r="K30">
        <v>0.5</v>
      </c>
      <c r="L30">
        <v>265.38</v>
      </c>
      <c r="M30">
        <v>265.88</v>
      </c>
      <c r="N30" t="s">
        <v>209</v>
      </c>
      <c r="O30" s="52">
        <v>44121</v>
      </c>
      <c r="P30" s="53">
        <v>0.168125</v>
      </c>
      <c r="Q30" t="s">
        <v>210</v>
      </c>
      <c r="R30" t="s">
        <v>79</v>
      </c>
      <c r="S30" t="s">
        <v>79</v>
      </c>
    </row>
    <row r="31" spans="1:20" x14ac:dyDescent="0.25">
      <c r="A31" t="s">
        <v>50</v>
      </c>
      <c r="B31" t="s">
        <v>51</v>
      </c>
      <c r="C31" t="s">
        <v>51</v>
      </c>
      <c r="D31" t="s">
        <v>75</v>
      </c>
      <c r="F31" t="s">
        <v>145</v>
      </c>
      <c r="G31" t="s">
        <v>146</v>
      </c>
      <c r="H31" t="s">
        <v>55</v>
      </c>
      <c r="I31" t="s">
        <v>76</v>
      </c>
      <c r="J31" t="s">
        <v>135</v>
      </c>
      <c r="K31">
        <v>2.84</v>
      </c>
      <c r="L31">
        <v>265.88</v>
      </c>
      <c r="M31">
        <v>268.72000000000003</v>
      </c>
      <c r="N31" t="s">
        <v>211</v>
      </c>
      <c r="O31" s="52">
        <v>44122</v>
      </c>
      <c r="P31" s="53">
        <v>0.16745370370370372</v>
      </c>
      <c r="Q31" t="s">
        <v>212</v>
      </c>
      <c r="R31" t="s">
        <v>79</v>
      </c>
      <c r="S31" t="s">
        <v>79</v>
      </c>
    </row>
    <row r="32" spans="1:20" x14ac:dyDescent="0.25">
      <c r="A32" t="s">
        <v>50</v>
      </c>
      <c r="B32" t="s">
        <v>51</v>
      </c>
      <c r="C32" t="s">
        <v>51</v>
      </c>
      <c r="D32" t="s">
        <v>75</v>
      </c>
      <c r="F32" t="s">
        <v>145</v>
      </c>
      <c r="G32" t="s">
        <v>146</v>
      </c>
      <c r="H32" t="s">
        <v>55</v>
      </c>
      <c r="I32" t="s">
        <v>76</v>
      </c>
      <c r="J32" t="s">
        <v>136</v>
      </c>
      <c r="K32">
        <v>0.4</v>
      </c>
      <c r="L32">
        <v>268.72000000000003</v>
      </c>
      <c r="M32">
        <v>269.12</v>
      </c>
      <c r="N32" t="s">
        <v>213</v>
      </c>
      <c r="O32" s="52">
        <v>44122</v>
      </c>
      <c r="P32" s="53">
        <v>0.16795138888888891</v>
      </c>
      <c r="Q32" t="s">
        <v>214</v>
      </c>
      <c r="R32" t="s">
        <v>79</v>
      </c>
      <c r="S32" t="s">
        <v>79</v>
      </c>
    </row>
    <row r="33" spans="1:20" x14ac:dyDescent="0.25">
      <c r="A33" t="s">
        <v>50</v>
      </c>
      <c r="B33" t="s">
        <v>51</v>
      </c>
      <c r="C33" t="s">
        <v>51</v>
      </c>
      <c r="D33" t="s">
        <v>75</v>
      </c>
      <c r="F33" t="s">
        <v>145</v>
      </c>
      <c r="G33" t="s">
        <v>146</v>
      </c>
      <c r="H33" t="s">
        <v>55</v>
      </c>
      <c r="I33" t="s">
        <v>76</v>
      </c>
      <c r="J33" t="s">
        <v>135</v>
      </c>
      <c r="K33">
        <v>3.6</v>
      </c>
      <c r="L33">
        <v>269.12</v>
      </c>
      <c r="M33">
        <v>272.72000000000003</v>
      </c>
      <c r="N33" t="s">
        <v>215</v>
      </c>
      <c r="O33" s="52">
        <v>44123</v>
      </c>
      <c r="P33" s="53">
        <v>0.1673611111111111</v>
      </c>
      <c r="Q33" t="s">
        <v>216</v>
      </c>
      <c r="R33" t="s">
        <v>79</v>
      </c>
      <c r="S33" t="s">
        <v>79</v>
      </c>
    </row>
    <row r="34" spans="1:20" x14ac:dyDescent="0.25">
      <c r="A34" t="s">
        <v>50</v>
      </c>
      <c r="B34" t="s">
        <v>51</v>
      </c>
      <c r="C34" t="s">
        <v>51</v>
      </c>
      <c r="D34" t="s">
        <v>75</v>
      </c>
      <c r="F34" t="s">
        <v>145</v>
      </c>
      <c r="G34" t="s">
        <v>146</v>
      </c>
      <c r="H34" t="s">
        <v>55</v>
      </c>
      <c r="I34" t="s">
        <v>76</v>
      </c>
      <c r="J34" t="s">
        <v>136</v>
      </c>
      <c r="K34">
        <v>2</v>
      </c>
      <c r="L34">
        <v>272.72000000000003</v>
      </c>
      <c r="M34">
        <v>274.72000000000003</v>
      </c>
      <c r="N34" t="s">
        <v>217</v>
      </c>
      <c r="O34" s="52">
        <v>44123</v>
      </c>
      <c r="P34" s="53">
        <v>0.1678125</v>
      </c>
      <c r="Q34" t="s">
        <v>218</v>
      </c>
      <c r="R34" t="s">
        <v>79</v>
      </c>
      <c r="S34" t="s">
        <v>79</v>
      </c>
    </row>
    <row r="35" spans="1:20" x14ac:dyDescent="0.25">
      <c r="A35" t="s">
        <v>50</v>
      </c>
      <c r="B35" t="s">
        <v>51</v>
      </c>
      <c r="C35" t="s">
        <v>51</v>
      </c>
      <c r="D35" t="s">
        <v>75</v>
      </c>
      <c r="F35" t="s">
        <v>145</v>
      </c>
      <c r="G35" t="s">
        <v>146</v>
      </c>
      <c r="H35" t="s">
        <v>55</v>
      </c>
      <c r="I35" t="s">
        <v>76</v>
      </c>
      <c r="J35" t="s">
        <v>135</v>
      </c>
      <c r="K35">
        <v>2</v>
      </c>
      <c r="L35">
        <v>274.72000000000003</v>
      </c>
      <c r="M35">
        <v>276.72000000000003</v>
      </c>
      <c r="N35" t="s">
        <v>219</v>
      </c>
      <c r="O35" s="52">
        <v>44124</v>
      </c>
      <c r="P35" s="53">
        <v>0.16748842592592594</v>
      </c>
      <c r="Q35" t="s">
        <v>220</v>
      </c>
      <c r="R35" t="s">
        <v>79</v>
      </c>
      <c r="S35" t="s">
        <v>79</v>
      </c>
    </row>
    <row r="36" spans="1:20" x14ac:dyDescent="0.25">
      <c r="A36" t="s">
        <v>62</v>
      </c>
      <c r="B36" t="s">
        <v>51</v>
      </c>
      <c r="C36" t="s">
        <v>51</v>
      </c>
      <c r="D36" t="s">
        <v>75</v>
      </c>
      <c r="F36" t="s">
        <v>145</v>
      </c>
      <c r="G36" t="s">
        <v>146</v>
      </c>
      <c r="H36" t="s">
        <v>55</v>
      </c>
      <c r="I36" t="s">
        <v>189</v>
      </c>
      <c r="J36" t="s">
        <v>190</v>
      </c>
      <c r="K36">
        <v>-35.700000000000003</v>
      </c>
      <c r="L36">
        <v>276.72000000000003</v>
      </c>
      <c r="M36">
        <v>241.02</v>
      </c>
      <c r="N36" t="s">
        <v>221</v>
      </c>
      <c r="O36" s="52">
        <v>44124</v>
      </c>
      <c r="P36" s="53">
        <v>0.47119212962962959</v>
      </c>
      <c r="R36" t="s">
        <v>58</v>
      </c>
      <c r="S36" t="s">
        <v>102</v>
      </c>
      <c r="T36" t="s">
        <v>222</v>
      </c>
    </row>
    <row r="37" spans="1:20" x14ac:dyDescent="0.25">
      <c r="A37" t="s">
        <v>62</v>
      </c>
      <c r="B37" t="s">
        <v>51</v>
      </c>
      <c r="C37" t="s">
        <v>51</v>
      </c>
      <c r="D37" t="s">
        <v>75</v>
      </c>
      <c r="F37" t="s">
        <v>145</v>
      </c>
      <c r="G37" t="s">
        <v>146</v>
      </c>
      <c r="H37" t="s">
        <v>55</v>
      </c>
      <c r="I37" t="s">
        <v>189</v>
      </c>
      <c r="J37" t="s">
        <v>190</v>
      </c>
      <c r="K37">
        <v>-8.5</v>
      </c>
      <c r="L37">
        <v>241.02</v>
      </c>
      <c r="M37">
        <v>232.52</v>
      </c>
      <c r="N37" t="s">
        <v>223</v>
      </c>
      <c r="O37" s="52">
        <v>44124</v>
      </c>
      <c r="P37" s="53">
        <v>0.48189814814814813</v>
      </c>
      <c r="R37" t="s">
        <v>58</v>
      </c>
      <c r="S37" t="s">
        <v>102</v>
      </c>
      <c r="T37" t="s">
        <v>224</v>
      </c>
    </row>
    <row r="38" spans="1:20" x14ac:dyDescent="0.25">
      <c r="A38" t="s">
        <v>50</v>
      </c>
      <c r="B38" t="s">
        <v>51</v>
      </c>
      <c r="C38" t="s">
        <v>51</v>
      </c>
      <c r="D38" t="s">
        <v>75</v>
      </c>
      <c r="F38" t="s">
        <v>145</v>
      </c>
      <c r="G38" t="s">
        <v>146</v>
      </c>
      <c r="H38" t="s">
        <v>55</v>
      </c>
      <c r="I38" t="s">
        <v>76</v>
      </c>
      <c r="J38" t="s">
        <v>135</v>
      </c>
      <c r="K38">
        <v>1.5</v>
      </c>
      <c r="L38">
        <v>232.52</v>
      </c>
      <c r="M38">
        <v>234.02</v>
      </c>
      <c r="N38" t="s">
        <v>225</v>
      </c>
      <c r="O38" s="52">
        <v>44125</v>
      </c>
      <c r="P38" s="53">
        <v>0.16746527777777778</v>
      </c>
      <c r="Q38" t="s">
        <v>226</v>
      </c>
      <c r="R38" t="s">
        <v>79</v>
      </c>
      <c r="S38" t="s">
        <v>79</v>
      </c>
    </row>
    <row r="39" spans="1:20" x14ac:dyDescent="0.25">
      <c r="A39" t="s">
        <v>50</v>
      </c>
      <c r="B39" t="s">
        <v>51</v>
      </c>
      <c r="C39" t="s">
        <v>51</v>
      </c>
      <c r="D39" t="s">
        <v>75</v>
      </c>
      <c r="F39" t="s">
        <v>145</v>
      </c>
      <c r="G39" t="s">
        <v>146</v>
      </c>
      <c r="H39" t="s">
        <v>55</v>
      </c>
      <c r="I39" t="s">
        <v>76</v>
      </c>
      <c r="J39" t="s">
        <v>136</v>
      </c>
      <c r="K39">
        <v>2.0099999999999998</v>
      </c>
      <c r="L39">
        <v>234.02</v>
      </c>
      <c r="M39">
        <v>236.03</v>
      </c>
      <c r="N39" t="s">
        <v>227</v>
      </c>
      <c r="O39" s="52">
        <v>44125</v>
      </c>
      <c r="P39" s="53">
        <v>0.16800925925925925</v>
      </c>
      <c r="Q39" t="s">
        <v>228</v>
      </c>
      <c r="R39" t="s">
        <v>79</v>
      </c>
      <c r="S39" t="s">
        <v>79</v>
      </c>
    </row>
    <row r="40" spans="1:20" x14ac:dyDescent="0.25">
      <c r="A40" t="s">
        <v>62</v>
      </c>
      <c r="B40" t="s">
        <v>51</v>
      </c>
      <c r="C40" t="s">
        <v>51</v>
      </c>
      <c r="D40" t="s">
        <v>75</v>
      </c>
      <c r="F40" t="s">
        <v>145</v>
      </c>
      <c r="G40" t="s">
        <v>146</v>
      </c>
      <c r="H40" t="s">
        <v>55</v>
      </c>
      <c r="I40" t="s">
        <v>189</v>
      </c>
      <c r="J40" t="s">
        <v>190</v>
      </c>
      <c r="K40">
        <v>-551012</v>
      </c>
      <c r="L40">
        <v>236.03</v>
      </c>
      <c r="M40">
        <v>-550775.97</v>
      </c>
      <c r="N40" t="s">
        <v>229</v>
      </c>
      <c r="O40" s="52">
        <v>44125</v>
      </c>
      <c r="P40" s="53">
        <v>0.39033564814814814</v>
      </c>
      <c r="R40" t="s">
        <v>58</v>
      </c>
      <c r="S40" t="s">
        <v>102</v>
      </c>
      <c r="T40" t="s">
        <v>230</v>
      </c>
    </row>
    <row r="41" spans="1:20" x14ac:dyDescent="0.25">
      <c r="A41" t="s">
        <v>50</v>
      </c>
      <c r="B41" t="s">
        <v>51</v>
      </c>
      <c r="C41" t="s">
        <v>51</v>
      </c>
      <c r="D41" t="s">
        <v>75</v>
      </c>
      <c r="F41" t="s">
        <v>145</v>
      </c>
      <c r="G41" t="s">
        <v>146</v>
      </c>
      <c r="H41" t="s">
        <v>55</v>
      </c>
      <c r="I41" t="s">
        <v>189</v>
      </c>
      <c r="J41" t="s">
        <v>231</v>
      </c>
      <c r="K41">
        <v>551012</v>
      </c>
      <c r="L41">
        <v>-550775.97</v>
      </c>
      <c r="M41">
        <v>236.03</v>
      </c>
      <c r="N41" t="s">
        <v>232</v>
      </c>
      <c r="O41" s="52">
        <v>44125</v>
      </c>
      <c r="P41" s="53">
        <v>0.39699074074074076</v>
      </c>
      <c r="R41" t="s">
        <v>58</v>
      </c>
      <c r="S41" t="s">
        <v>102</v>
      </c>
      <c r="T41" t="s">
        <v>230</v>
      </c>
    </row>
    <row r="42" spans="1:20" x14ac:dyDescent="0.25">
      <c r="A42" t="s">
        <v>62</v>
      </c>
      <c r="B42" t="s">
        <v>51</v>
      </c>
      <c r="C42" t="s">
        <v>51</v>
      </c>
      <c r="D42" t="s">
        <v>75</v>
      </c>
      <c r="F42" t="s">
        <v>145</v>
      </c>
      <c r="G42" t="s">
        <v>146</v>
      </c>
      <c r="H42" t="s">
        <v>55</v>
      </c>
      <c r="I42" t="s">
        <v>189</v>
      </c>
      <c r="J42" t="s">
        <v>190</v>
      </c>
      <c r="K42">
        <v>-9.5</v>
      </c>
      <c r="L42">
        <v>236.03</v>
      </c>
      <c r="M42">
        <v>226.53</v>
      </c>
      <c r="N42" t="s">
        <v>233</v>
      </c>
      <c r="O42" s="52">
        <v>44125</v>
      </c>
      <c r="P42" s="53">
        <v>0.55660879629629634</v>
      </c>
      <c r="R42" t="s">
        <v>58</v>
      </c>
      <c r="S42" t="s">
        <v>102</v>
      </c>
      <c r="T42" t="s">
        <v>234</v>
      </c>
    </row>
    <row r="43" spans="1:20" x14ac:dyDescent="0.25">
      <c r="A43" t="s">
        <v>62</v>
      </c>
      <c r="B43" t="s">
        <v>51</v>
      </c>
      <c r="C43" t="s">
        <v>51</v>
      </c>
      <c r="D43" t="s">
        <v>75</v>
      </c>
      <c r="F43" t="s">
        <v>145</v>
      </c>
      <c r="G43" t="s">
        <v>146</v>
      </c>
      <c r="H43" t="s">
        <v>55</v>
      </c>
      <c r="I43" t="s">
        <v>189</v>
      </c>
      <c r="J43" t="s">
        <v>190</v>
      </c>
      <c r="K43">
        <v>-31.8</v>
      </c>
      <c r="L43">
        <v>226.53</v>
      </c>
      <c r="M43">
        <v>194.73</v>
      </c>
      <c r="N43" t="s">
        <v>235</v>
      </c>
      <c r="O43" s="52">
        <v>44125</v>
      </c>
      <c r="P43" s="53">
        <v>0.61163194444444446</v>
      </c>
      <c r="R43" t="s">
        <v>58</v>
      </c>
      <c r="S43" t="s">
        <v>102</v>
      </c>
      <c r="T43" t="s">
        <v>230</v>
      </c>
    </row>
    <row r="44" spans="1:20" x14ac:dyDescent="0.25">
      <c r="A44" t="s">
        <v>50</v>
      </c>
      <c r="B44" t="s">
        <v>51</v>
      </c>
      <c r="C44" t="s">
        <v>51</v>
      </c>
      <c r="D44" t="s">
        <v>75</v>
      </c>
      <c r="F44" t="s">
        <v>145</v>
      </c>
      <c r="G44" t="s">
        <v>146</v>
      </c>
      <c r="H44" t="s">
        <v>55</v>
      </c>
      <c r="I44" t="s">
        <v>76</v>
      </c>
      <c r="J44" t="s">
        <v>135</v>
      </c>
      <c r="K44">
        <v>3.1</v>
      </c>
      <c r="L44">
        <v>194.73</v>
      </c>
      <c r="M44">
        <v>197.83</v>
      </c>
      <c r="N44" t="s">
        <v>236</v>
      </c>
      <c r="O44" s="52">
        <v>44126</v>
      </c>
      <c r="P44" s="53">
        <v>0.16771990740740741</v>
      </c>
      <c r="Q44" t="s">
        <v>237</v>
      </c>
      <c r="R44" t="s">
        <v>79</v>
      </c>
      <c r="S44" t="s">
        <v>79</v>
      </c>
    </row>
    <row r="45" spans="1:20" x14ac:dyDescent="0.25">
      <c r="A45" t="s">
        <v>50</v>
      </c>
      <c r="B45" t="s">
        <v>51</v>
      </c>
      <c r="C45" t="s">
        <v>51</v>
      </c>
      <c r="D45" t="s">
        <v>75</v>
      </c>
      <c r="F45" t="s">
        <v>145</v>
      </c>
      <c r="G45" t="s">
        <v>146</v>
      </c>
      <c r="H45" t="s">
        <v>55</v>
      </c>
      <c r="I45" t="s">
        <v>76</v>
      </c>
      <c r="J45" t="s">
        <v>136</v>
      </c>
      <c r="K45">
        <v>2</v>
      </c>
      <c r="L45">
        <v>197.83</v>
      </c>
      <c r="M45">
        <v>199.83</v>
      </c>
      <c r="N45" t="s">
        <v>238</v>
      </c>
      <c r="O45" s="52">
        <v>44126</v>
      </c>
      <c r="P45" s="53">
        <v>0.1683564814814815</v>
      </c>
      <c r="Q45" t="s">
        <v>239</v>
      </c>
      <c r="R45" t="s">
        <v>79</v>
      </c>
      <c r="S45" t="s">
        <v>79</v>
      </c>
    </row>
    <row r="46" spans="1:20" x14ac:dyDescent="0.25">
      <c r="A46" t="s">
        <v>50</v>
      </c>
      <c r="B46" t="s">
        <v>51</v>
      </c>
      <c r="C46" t="s">
        <v>51</v>
      </c>
      <c r="D46" t="s">
        <v>52</v>
      </c>
      <c r="F46" t="s">
        <v>145</v>
      </c>
      <c r="G46" t="s">
        <v>146</v>
      </c>
      <c r="H46" t="s">
        <v>55</v>
      </c>
      <c r="I46" t="s">
        <v>76</v>
      </c>
      <c r="J46" t="s">
        <v>135</v>
      </c>
      <c r="K46">
        <v>2.5</v>
      </c>
      <c r="L46">
        <v>199.83</v>
      </c>
      <c r="M46">
        <v>202.33</v>
      </c>
      <c r="N46" t="s">
        <v>240</v>
      </c>
      <c r="O46" s="52">
        <v>44127</v>
      </c>
      <c r="P46" s="53">
        <v>0.16747685185185188</v>
      </c>
      <c r="Q46" t="s">
        <v>241</v>
      </c>
      <c r="R46" t="s">
        <v>79</v>
      </c>
      <c r="S46" t="s">
        <v>79</v>
      </c>
    </row>
    <row r="47" spans="1:20" x14ac:dyDescent="0.25">
      <c r="A47" t="s">
        <v>50</v>
      </c>
      <c r="B47" t="s">
        <v>51</v>
      </c>
      <c r="C47" t="s">
        <v>51</v>
      </c>
      <c r="D47" t="s">
        <v>52</v>
      </c>
      <c r="F47" t="s">
        <v>145</v>
      </c>
      <c r="G47" t="s">
        <v>146</v>
      </c>
      <c r="H47" t="s">
        <v>55</v>
      </c>
      <c r="I47" t="s">
        <v>76</v>
      </c>
      <c r="J47" t="s">
        <v>136</v>
      </c>
      <c r="K47">
        <v>1</v>
      </c>
      <c r="L47">
        <v>202.33</v>
      </c>
      <c r="M47">
        <v>203.33</v>
      </c>
      <c r="N47" t="s">
        <v>242</v>
      </c>
      <c r="O47" s="52">
        <v>44127</v>
      </c>
      <c r="P47" s="53">
        <v>0.16799768518518518</v>
      </c>
      <c r="Q47" t="s">
        <v>243</v>
      </c>
      <c r="R47" t="s">
        <v>79</v>
      </c>
      <c r="S47" t="s">
        <v>79</v>
      </c>
    </row>
    <row r="48" spans="1:20" x14ac:dyDescent="0.25">
      <c r="A48" t="s">
        <v>62</v>
      </c>
      <c r="B48" t="s">
        <v>51</v>
      </c>
      <c r="C48" t="s">
        <v>51</v>
      </c>
      <c r="D48" t="s">
        <v>52</v>
      </c>
      <c r="F48" t="s">
        <v>145</v>
      </c>
      <c r="G48" t="s">
        <v>146</v>
      </c>
      <c r="H48" t="s">
        <v>55</v>
      </c>
      <c r="I48" t="s">
        <v>189</v>
      </c>
      <c r="J48" t="s">
        <v>190</v>
      </c>
      <c r="K48">
        <v>-17.2</v>
      </c>
      <c r="L48">
        <v>203.33</v>
      </c>
      <c r="M48">
        <v>186.13</v>
      </c>
      <c r="N48" t="s">
        <v>244</v>
      </c>
      <c r="O48" s="52">
        <v>44127</v>
      </c>
      <c r="P48" s="53">
        <v>0.41645833333333332</v>
      </c>
      <c r="R48" t="s">
        <v>58</v>
      </c>
      <c r="S48" t="s">
        <v>102</v>
      </c>
      <c r="T48" t="s">
        <v>245</v>
      </c>
    </row>
    <row r="49" spans="1:20" x14ac:dyDescent="0.25">
      <c r="A49" t="s">
        <v>62</v>
      </c>
      <c r="B49" t="s">
        <v>51</v>
      </c>
      <c r="C49" t="s">
        <v>51</v>
      </c>
      <c r="D49" t="s">
        <v>52</v>
      </c>
      <c r="F49" t="s">
        <v>145</v>
      </c>
      <c r="G49" t="s">
        <v>146</v>
      </c>
      <c r="H49" t="s">
        <v>55</v>
      </c>
      <c r="I49" t="s">
        <v>189</v>
      </c>
      <c r="J49" t="s">
        <v>190</v>
      </c>
      <c r="K49">
        <v>-9.6999999999999993</v>
      </c>
      <c r="L49">
        <v>186.13</v>
      </c>
      <c r="M49">
        <v>176.43</v>
      </c>
      <c r="N49" t="s">
        <v>246</v>
      </c>
      <c r="O49" s="52">
        <v>44127</v>
      </c>
      <c r="P49" s="53">
        <v>0.41805555555555557</v>
      </c>
      <c r="R49" t="s">
        <v>58</v>
      </c>
      <c r="S49" t="s">
        <v>102</v>
      </c>
      <c r="T49" t="s">
        <v>247</v>
      </c>
    </row>
    <row r="50" spans="1:20" x14ac:dyDescent="0.25">
      <c r="A50" t="s">
        <v>50</v>
      </c>
      <c r="B50" t="s">
        <v>51</v>
      </c>
      <c r="C50" t="s">
        <v>51</v>
      </c>
      <c r="D50" t="s">
        <v>52</v>
      </c>
      <c r="F50" t="s">
        <v>145</v>
      </c>
      <c r="G50" t="s">
        <v>146</v>
      </c>
      <c r="H50" t="s">
        <v>55</v>
      </c>
      <c r="I50" t="s">
        <v>76</v>
      </c>
      <c r="J50" t="s">
        <v>135</v>
      </c>
      <c r="K50">
        <v>3.6</v>
      </c>
      <c r="L50">
        <v>176.43</v>
      </c>
      <c r="M50">
        <v>180.03</v>
      </c>
      <c r="N50" t="s">
        <v>248</v>
      </c>
      <c r="O50" s="52">
        <v>44128</v>
      </c>
      <c r="P50" s="53">
        <v>0.16766203703703705</v>
      </c>
      <c r="Q50" t="s">
        <v>249</v>
      </c>
      <c r="R50" t="s">
        <v>79</v>
      </c>
      <c r="S50" t="s">
        <v>79</v>
      </c>
    </row>
    <row r="51" spans="1:20" x14ac:dyDescent="0.25">
      <c r="A51" t="s">
        <v>50</v>
      </c>
      <c r="B51" t="s">
        <v>51</v>
      </c>
      <c r="C51" t="s">
        <v>51</v>
      </c>
      <c r="D51" t="s">
        <v>52</v>
      </c>
      <c r="F51" t="s">
        <v>145</v>
      </c>
      <c r="G51" t="s">
        <v>146</v>
      </c>
      <c r="H51" t="s">
        <v>55</v>
      </c>
      <c r="I51" t="s">
        <v>76</v>
      </c>
      <c r="J51" t="s">
        <v>136</v>
      </c>
      <c r="K51">
        <v>1.5</v>
      </c>
      <c r="L51">
        <v>180.03</v>
      </c>
      <c r="M51">
        <v>181.53</v>
      </c>
      <c r="N51" t="s">
        <v>250</v>
      </c>
      <c r="O51" s="52">
        <v>44128</v>
      </c>
      <c r="P51" s="53">
        <v>0.16846064814814812</v>
      </c>
      <c r="Q51" t="s">
        <v>251</v>
      </c>
      <c r="R51" t="s">
        <v>79</v>
      </c>
      <c r="S51" t="s">
        <v>79</v>
      </c>
    </row>
    <row r="52" spans="1:20" x14ac:dyDescent="0.25">
      <c r="A52" t="s">
        <v>50</v>
      </c>
      <c r="B52" t="s">
        <v>51</v>
      </c>
      <c r="C52" t="s">
        <v>51</v>
      </c>
      <c r="D52" t="s">
        <v>52</v>
      </c>
      <c r="F52" t="s">
        <v>145</v>
      </c>
      <c r="G52" t="s">
        <v>146</v>
      </c>
      <c r="H52" t="s">
        <v>55</v>
      </c>
      <c r="I52" t="s">
        <v>76</v>
      </c>
      <c r="J52" t="s">
        <v>135</v>
      </c>
      <c r="K52">
        <v>3.5</v>
      </c>
      <c r="L52">
        <v>181.53</v>
      </c>
      <c r="M52">
        <v>185.03</v>
      </c>
      <c r="N52" t="s">
        <v>252</v>
      </c>
      <c r="O52" s="52">
        <v>44129</v>
      </c>
      <c r="P52" s="53">
        <v>0.16768518518518519</v>
      </c>
      <c r="Q52" t="s">
        <v>253</v>
      </c>
      <c r="R52" t="s">
        <v>79</v>
      </c>
      <c r="S52" t="s">
        <v>79</v>
      </c>
    </row>
    <row r="53" spans="1:20" x14ac:dyDescent="0.25">
      <c r="A53" t="s">
        <v>50</v>
      </c>
      <c r="B53" t="s">
        <v>51</v>
      </c>
      <c r="C53" t="s">
        <v>51</v>
      </c>
      <c r="D53" t="s">
        <v>52</v>
      </c>
      <c r="F53" t="s">
        <v>145</v>
      </c>
      <c r="G53" t="s">
        <v>146</v>
      </c>
      <c r="H53" t="s">
        <v>55</v>
      </c>
      <c r="I53" t="s">
        <v>76</v>
      </c>
      <c r="J53" t="s">
        <v>136</v>
      </c>
      <c r="K53">
        <v>2.4</v>
      </c>
      <c r="L53">
        <v>185.03</v>
      </c>
      <c r="M53">
        <v>187.43</v>
      </c>
      <c r="N53" t="s">
        <v>254</v>
      </c>
      <c r="O53" s="52">
        <v>44129</v>
      </c>
      <c r="P53" s="53">
        <v>0.16833333333333333</v>
      </c>
      <c r="Q53" t="s">
        <v>255</v>
      </c>
      <c r="R53" t="s">
        <v>79</v>
      </c>
      <c r="S53" t="s">
        <v>79</v>
      </c>
    </row>
    <row r="54" spans="1:20" x14ac:dyDescent="0.25">
      <c r="A54" t="s">
        <v>50</v>
      </c>
      <c r="B54" t="s">
        <v>51</v>
      </c>
      <c r="C54" t="s">
        <v>51</v>
      </c>
      <c r="D54" t="s">
        <v>52</v>
      </c>
      <c r="F54" t="s">
        <v>145</v>
      </c>
      <c r="G54" t="s">
        <v>146</v>
      </c>
      <c r="H54" t="s">
        <v>55</v>
      </c>
      <c r="I54" t="s">
        <v>76</v>
      </c>
      <c r="J54" t="s">
        <v>135</v>
      </c>
      <c r="K54">
        <v>3</v>
      </c>
      <c r="L54">
        <v>187.43</v>
      </c>
      <c r="M54">
        <v>190.43</v>
      </c>
      <c r="N54" t="s">
        <v>256</v>
      </c>
      <c r="O54" s="52">
        <v>44130</v>
      </c>
      <c r="P54" s="53">
        <v>0.16760416666666667</v>
      </c>
      <c r="Q54" t="s">
        <v>257</v>
      </c>
      <c r="R54" t="s">
        <v>79</v>
      </c>
      <c r="S54" t="s">
        <v>79</v>
      </c>
    </row>
    <row r="55" spans="1:20" x14ac:dyDescent="0.25">
      <c r="A55" t="s">
        <v>50</v>
      </c>
      <c r="B55" t="s">
        <v>51</v>
      </c>
      <c r="C55" t="s">
        <v>51</v>
      </c>
      <c r="D55" t="s">
        <v>52</v>
      </c>
      <c r="F55" t="s">
        <v>145</v>
      </c>
      <c r="G55" t="s">
        <v>146</v>
      </c>
      <c r="H55" t="s">
        <v>55</v>
      </c>
      <c r="I55" t="s">
        <v>76</v>
      </c>
      <c r="J55" t="s">
        <v>135</v>
      </c>
      <c r="K55">
        <v>2.1</v>
      </c>
      <c r="L55">
        <v>190.43</v>
      </c>
      <c r="M55">
        <v>192.53</v>
      </c>
      <c r="N55" t="s">
        <v>258</v>
      </c>
      <c r="O55" s="52">
        <v>44131</v>
      </c>
      <c r="P55" s="53">
        <v>0.16760416666666667</v>
      </c>
      <c r="Q55" t="s">
        <v>259</v>
      </c>
      <c r="R55" t="s">
        <v>79</v>
      </c>
      <c r="S55" t="s">
        <v>79</v>
      </c>
    </row>
    <row r="56" spans="1:20" x14ac:dyDescent="0.25">
      <c r="A56" t="s">
        <v>50</v>
      </c>
      <c r="B56" t="s">
        <v>51</v>
      </c>
      <c r="C56" t="s">
        <v>51</v>
      </c>
      <c r="D56" t="s">
        <v>52</v>
      </c>
      <c r="F56" t="s">
        <v>145</v>
      </c>
      <c r="G56" t="s">
        <v>146</v>
      </c>
      <c r="H56" t="s">
        <v>55</v>
      </c>
      <c r="I56" t="s">
        <v>76</v>
      </c>
      <c r="J56" t="s">
        <v>135</v>
      </c>
      <c r="K56">
        <v>3.1</v>
      </c>
      <c r="L56">
        <v>192.53</v>
      </c>
      <c r="M56">
        <v>195.63</v>
      </c>
      <c r="N56" t="s">
        <v>260</v>
      </c>
      <c r="O56" s="52">
        <v>44132</v>
      </c>
      <c r="P56" s="53">
        <v>0.16770833333333335</v>
      </c>
      <c r="Q56" t="s">
        <v>261</v>
      </c>
      <c r="R56" t="s">
        <v>79</v>
      </c>
      <c r="S56" t="s">
        <v>79</v>
      </c>
    </row>
    <row r="57" spans="1:20" x14ac:dyDescent="0.25">
      <c r="A57" t="s">
        <v>50</v>
      </c>
      <c r="B57" t="s">
        <v>51</v>
      </c>
      <c r="C57" t="s">
        <v>51</v>
      </c>
      <c r="D57" t="s">
        <v>52</v>
      </c>
      <c r="F57" t="s">
        <v>145</v>
      </c>
      <c r="G57" t="s">
        <v>146</v>
      </c>
      <c r="H57" t="s">
        <v>55</v>
      </c>
      <c r="I57" t="s">
        <v>76</v>
      </c>
      <c r="J57" t="s">
        <v>136</v>
      </c>
      <c r="K57">
        <v>0.4</v>
      </c>
      <c r="L57">
        <v>195.63</v>
      </c>
      <c r="M57">
        <v>196.03</v>
      </c>
      <c r="N57" t="s">
        <v>262</v>
      </c>
      <c r="O57" s="52">
        <v>44132</v>
      </c>
      <c r="P57" s="53">
        <v>0.16850694444444445</v>
      </c>
      <c r="Q57" t="s">
        <v>263</v>
      </c>
      <c r="R57" t="s">
        <v>79</v>
      </c>
      <c r="S57" t="s">
        <v>79</v>
      </c>
    </row>
    <row r="58" spans="1:20" x14ac:dyDescent="0.25">
      <c r="A58" t="s">
        <v>50</v>
      </c>
      <c r="B58" t="s">
        <v>51</v>
      </c>
      <c r="C58" t="s">
        <v>51</v>
      </c>
      <c r="D58" t="s">
        <v>52</v>
      </c>
      <c r="F58" t="s">
        <v>145</v>
      </c>
      <c r="G58" t="s">
        <v>146</v>
      </c>
      <c r="H58" t="s">
        <v>55</v>
      </c>
      <c r="I58" t="s">
        <v>76</v>
      </c>
      <c r="J58" t="s">
        <v>135</v>
      </c>
      <c r="K58">
        <v>1.6</v>
      </c>
      <c r="L58">
        <v>196.03</v>
      </c>
      <c r="M58">
        <v>197.63</v>
      </c>
      <c r="N58" t="s">
        <v>264</v>
      </c>
      <c r="O58" s="52">
        <v>44133</v>
      </c>
      <c r="P58" s="53">
        <v>0.16765046296296296</v>
      </c>
      <c r="Q58" t="s">
        <v>265</v>
      </c>
      <c r="R58" t="s">
        <v>79</v>
      </c>
      <c r="S58" t="s">
        <v>79</v>
      </c>
    </row>
    <row r="59" spans="1:20" x14ac:dyDescent="0.25">
      <c r="A59" t="s">
        <v>50</v>
      </c>
      <c r="B59" t="s">
        <v>51</v>
      </c>
      <c r="C59" t="s">
        <v>51</v>
      </c>
      <c r="D59" t="s">
        <v>52</v>
      </c>
      <c r="F59" t="s">
        <v>145</v>
      </c>
      <c r="G59" t="s">
        <v>146</v>
      </c>
      <c r="H59" t="s">
        <v>55</v>
      </c>
      <c r="I59" t="s">
        <v>76</v>
      </c>
      <c r="J59" t="s">
        <v>136</v>
      </c>
      <c r="K59">
        <v>0.5</v>
      </c>
      <c r="L59">
        <v>197.63</v>
      </c>
      <c r="M59">
        <v>198.13</v>
      </c>
      <c r="N59" t="s">
        <v>266</v>
      </c>
      <c r="O59" s="52">
        <v>44133</v>
      </c>
      <c r="P59" s="53">
        <v>0.16826388888888888</v>
      </c>
      <c r="Q59" t="s">
        <v>267</v>
      </c>
      <c r="R59" t="s">
        <v>79</v>
      </c>
      <c r="S59" t="s">
        <v>79</v>
      </c>
    </row>
    <row r="60" spans="1:20" x14ac:dyDescent="0.25">
      <c r="A60" t="s">
        <v>62</v>
      </c>
      <c r="B60" t="s">
        <v>51</v>
      </c>
      <c r="C60" t="s">
        <v>51</v>
      </c>
      <c r="D60" t="s">
        <v>52</v>
      </c>
      <c r="F60" t="s">
        <v>145</v>
      </c>
      <c r="G60" t="s">
        <v>146</v>
      </c>
      <c r="H60" t="s">
        <v>55</v>
      </c>
      <c r="I60" t="s">
        <v>268</v>
      </c>
      <c r="J60" t="s">
        <v>269</v>
      </c>
      <c r="K60" s="54">
        <v>-123.3</v>
      </c>
      <c r="L60">
        <v>198.13</v>
      </c>
      <c r="M60">
        <v>74.83</v>
      </c>
      <c r="N60" t="s">
        <v>270</v>
      </c>
      <c r="O60" s="52">
        <v>44133</v>
      </c>
      <c r="P60" s="53">
        <v>0.46987268518518516</v>
      </c>
      <c r="R60" t="s">
        <v>58</v>
      </c>
      <c r="S60" t="s">
        <v>102</v>
      </c>
      <c r="T60" s="54" t="s">
        <v>306</v>
      </c>
    </row>
    <row r="61" spans="1:20" x14ac:dyDescent="0.25">
      <c r="A61" t="s">
        <v>62</v>
      </c>
      <c r="B61" t="s">
        <v>51</v>
      </c>
      <c r="C61" t="s">
        <v>51</v>
      </c>
      <c r="D61" t="s">
        <v>52</v>
      </c>
      <c r="F61" t="s">
        <v>145</v>
      </c>
      <c r="G61" t="s">
        <v>146</v>
      </c>
      <c r="H61" t="s">
        <v>55</v>
      </c>
      <c r="I61" t="s">
        <v>268</v>
      </c>
      <c r="J61" t="s">
        <v>269</v>
      </c>
      <c r="K61" s="54">
        <v>-106.8</v>
      </c>
      <c r="L61">
        <v>74.83</v>
      </c>
      <c r="M61">
        <v>-31.97</v>
      </c>
      <c r="N61" t="s">
        <v>271</v>
      </c>
      <c r="O61" s="52">
        <v>44133</v>
      </c>
      <c r="P61" s="53">
        <v>0.47009259259259256</v>
      </c>
      <c r="R61" t="s">
        <v>58</v>
      </c>
      <c r="S61" t="s">
        <v>102</v>
      </c>
      <c r="T61" s="54" t="s">
        <v>306</v>
      </c>
    </row>
    <row r="62" spans="1:20" x14ac:dyDescent="0.25">
      <c r="A62" t="s">
        <v>62</v>
      </c>
      <c r="B62" t="s">
        <v>51</v>
      </c>
      <c r="C62" t="s">
        <v>51</v>
      </c>
      <c r="D62" t="s">
        <v>52</v>
      </c>
      <c r="F62" t="s">
        <v>145</v>
      </c>
      <c r="G62" t="s">
        <v>146</v>
      </c>
      <c r="H62" t="s">
        <v>55</v>
      </c>
      <c r="I62" t="s">
        <v>268</v>
      </c>
      <c r="J62" t="s">
        <v>269</v>
      </c>
      <c r="K62" s="54">
        <v>-117.8</v>
      </c>
      <c r="L62">
        <v>-31.97</v>
      </c>
      <c r="M62">
        <v>-149.77000000000001</v>
      </c>
      <c r="N62" t="s">
        <v>272</v>
      </c>
      <c r="O62" s="52">
        <v>44133</v>
      </c>
      <c r="P62" s="53">
        <v>0.47018518518518521</v>
      </c>
      <c r="R62" t="s">
        <v>58</v>
      </c>
      <c r="S62" t="s">
        <v>102</v>
      </c>
      <c r="T62" s="54" t="s">
        <v>306</v>
      </c>
    </row>
    <row r="63" spans="1:20" x14ac:dyDescent="0.25">
      <c r="A63" t="s">
        <v>62</v>
      </c>
      <c r="B63" t="s">
        <v>51</v>
      </c>
      <c r="C63" t="s">
        <v>51</v>
      </c>
      <c r="D63" t="s">
        <v>52</v>
      </c>
      <c r="F63" t="s">
        <v>145</v>
      </c>
      <c r="G63" t="s">
        <v>146</v>
      </c>
      <c r="H63" t="s">
        <v>55</v>
      </c>
      <c r="I63" t="s">
        <v>268</v>
      </c>
      <c r="J63" t="s">
        <v>269</v>
      </c>
      <c r="K63" s="54">
        <v>-128</v>
      </c>
      <c r="L63">
        <v>-149.77000000000001</v>
      </c>
      <c r="M63">
        <v>-277.77</v>
      </c>
      <c r="N63" t="s">
        <v>273</v>
      </c>
      <c r="O63" s="52">
        <v>44133</v>
      </c>
      <c r="P63" s="53">
        <v>0.47028935185185183</v>
      </c>
      <c r="R63" t="s">
        <v>58</v>
      </c>
      <c r="S63" t="s">
        <v>102</v>
      </c>
      <c r="T63" s="54" t="s">
        <v>306</v>
      </c>
    </row>
    <row r="64" spans="1:20" x14ac:dyDescent="0.25">
      <c r="A64" t="s">
        <v>62</v>
      </c>
      <c r="B64" t="s">
        <v>51</v>
      </c>
      <c r="C64" t="s">
        <v>51</v>
      </c>
      <c r="D64" t="s">
        <v>52</v>
      </c>
      <c r="F64" t="s">
        <v>145</v>
      </c>
      <c r="G64" t="s">
        <v>146</v>
      </c>
      <c r="H64" t="s">
        <v>55</v>
      </c>
      <c r="I64" t="s">
        <v>268</v>
      </c>
      <c r="J64" t="s">
        <v>269</v>
      </c>
      <c r="K64" s="54">
        <v>-128</v>
      </c>
      <c r="L64">
        <v>-277.77</v>
      </c>
      <c r="M64">
        <v>-405.77</v>
      </c>
      <c r="N64" t="s">
        <v>274</v>
      </c>
      <c r="O64" s="52">
        <v>44133</v>
      </c>
      <c r="P64" s="53">
        <v>0.47054398148148152</v>
      </c>
      <c r="R64" t="s">
        <v>58</v>
      </c>
      <c r="S64" t="s">
        <v>102</v>
      </c>
      <c r="T64" s="54" t="s">
        <v>306</v>
      </c>
    </row>
    <row r="65" spans="1:20" ht="28.8" x14ac:dyDescent="0.25">
      <c r="A65" t="s">
        <v>62</v>
      </c>
      <c r="B65" t="s">
        <v>51</v>
      </c>
      <c r="C65" t="s">
        <v>51</v>
      </c>
      <c r="D65" t="s">
        <v>52</v>
      </c>
      <c r="F65" t="s">
        <v>145</v>
      </c>
      <c r="G65" t="s">
        <v>146</v>
      </c>
      <c r="H65" t="s">
        <v>55</v>
      </c>
      <c r="I65" t="s">
        <v>268</v>
      </c>
      <c r="J65" t="s">
        <v>275</v>
      </c>
      <c r="K65">
        <v>-30</v>
      </c>
      <c r="L65">
        <v>-405.77</v>
      </c>
      <c r="M65">
        <v>-435.77</v>
      </c>
      <c r="N65" t="s">
        <v>276</v>
      </c>
      <c r="O65" s="52">
        <v>44133</v>
      </c>
      <c r="P65" s="53">
        <v>0.5733449074074074</v>
      </c>
      <c r="R65" t="s">
        <v>58</v>
      </c>
      <c r="S65" t="s">
        <v>102</v>
      </c>
      <c r="T65" s="134" t="s">
        <v>277</v>
      </c>
    </row>
    <row r="66" spans="1:20" ht="28.8" x14ac:dyDescent="0.25">
      <c r="A66" t="s">
        <v>62</v>
      </c>
      <c r="B66" t="s">
        <v>51</v>
      </c>
      <c r="C66" t="s">
        <v>51</v>
      </c>
      <c r="D66" t="s">
        <v>52</v>
      </c>
      <c r="F66" t="s">
        <v>145</v>
      </c>
      <c r="G66" t="s">
        <v>146</v>
      </c>
      <c r="H66" t="s">
        <v>55</v>
      </c>
      <c r="I66" t="s">
        <v>268</v>
      </c>
      <c r="J66" t="s">
        <v>275</v>
      </c>
      <c r="K66">
        <v>-30</v>
      </c>
      <c r="L66">
        <v>-435.77</v>
      </c>
      <c r="M66">
        <v>-465.77</v>
      </c>
      <c r="N66" t="s">
        <v>278</v>
      </c>
      <c r="O66" s="52">
        <v>44133</v>
      </c>
      <c r="P66" s="53">
        <v>0.57337962962962963</v>
      </c>
      <c r="R66" t="s">
        <v>58</v>
      </c>
      <c r="S66" t="s">
        <v>102</v>
      </c>
      <c r="T66" s="134" t="s">
        <v>277</v>
      </c>
    </row>
    <row r="67" spans="1:20" ht="28.8" x14ac:dyDescent="0.25">
      <c r="A67" t="s">
        <v>62</v>
      </c>
      <c r="B67" t="s">
        <v>51</v>
      </c>
      <c r="C67" t="s">
        <v>51</v>
      </c>
      <c r="D67" t="s">
        <v>52</v>
      </c>
      <c r="F67" t="s">
        <v>145</v>
      </c>
      <c r="G67" t="s">
        <v>146</v>
      </c>
      <c r="H67" t="s">
        <v>55</v>
      </c>
      <c r="I67" t="s">
        <v>268</v>
      </c>
      <c r="J67" t="s">
        <v>275</v>
      </c>
      <c r="K67">
        <v>-30</v>
      </c>
      <c r="L67">
        <v>-465.77</v>
      </c>
      <c r="M67">
        <v>-495.77</v>
      </c>
      <c r="N67" t="s">
        <v>279</v>
      </c>
      <c r="O67" s="52">
        <v>44133</v>
      </c>
      <c r="P67" s="53">
        <v>0.57436342592592593</v>
      </c>
      <c r="R67" t="s">
        <v>58</v>
      </c>
      <c r="S67" t="s">
        <v>102</v>
      </c>
      <c r="T67" s="134" t="s">
        <v>277</v>
      </c>
    </row>
    <row r="68" spans="1:20" x14ac:dyDescent="0.25">
      <c r="A68" t="s">
        <v>62</v>
      </c>
      <c r="B68" t="s">
        <v>51</v>
      </c>
      <c r="C68" t="s">
        <v>51</v>
      </c>
      <c r="D68" t="s">
        <v>52</v>
      </c>
      <c r="F68" t="s">
        <v>145</v>
      </c>
      <c r="G68" t="s">
        <v>146</v>
      </c>
      <c r="H68" t="s">
        <v>55</v>
      </c>
      <c r="I68" t="s">
        <v>189</v>
      </c>
      <c r="J68" t="s">
        <v>190</v>
      </c>
      <c r="K68">
        <v>-10.8</v>
      </c>
      <c r="L68">
        <v>-495.77</v>
      </c>
      <c r="M68">
        <v>-506.57</v>
      </c>
      <c r="N68" t="s">
        <v>280</v>
      </c>
      <c r="O68" s="52">
        <v>44133</v>
      </c>
      <c r="P68" s="53">
        <v>0.6088541666666667</v>
      </c>
      <c r="R68" t="s">
        <v>58</v>
      </c>
      <c r="S68" t="s">
        <v>102</v>
      </c>
      <c r="T68" t="s">
        <v>281</v>
      </c>
    </row>
    <row r="69" spans="1:20" x14ac:dyDescent="0.25">
      <c r="A69" t="s">
        <v>62</v>
      </c>
      <c r="B69" t="s">
        <v>51</v>
      </c>
      <c r="C69" t="s">
        <v>51</v>
      </c>
      <c r="D69" t="s">
        <v>52</v>
      </c>
      <c r="F69" t="s">
        <v>145</v>
      </c>
      <c r="G69" t="s">
        <v>146</v>
      </c>
      <c r="H69" t="s">
        <v>55</v>
      </c>
      <c r="I69" t="s">
        <v>189</v>
      </c>
      <c r="J69" t="s">
        <v>190</v>
      </c>
      <c r="K69">
        <v>-34.299999999999997</v>
      </c>
      <c r="L69">
        <v>-506.57</v>
      </c>
      <c r="M69">
        <v>-540.87</v>
      </c>
      <c r="N69" t="s">
        <v>282</v>
      </c>
      <c r="O69" s="52">
        <v>44133</v>
      </c>
      <c r="P69" s="53">
        <v>0.61564814814814817</v>
      </c>
      <c r="R69" t="s">
        <v>58</v>
      </c>
      <c r="S69" t="s">
        <v>102</v>
      </c>
      <c r="T69" t="s">
        <v>283</v>
      </c>
    </row>
    <row r="70" spans="1:20" x14ac:dyDescent="0.25">
      <c r="A70" t="s">
        <v>50</v>
      </c>
      <c r="B70" t="s">
        <v>51</v>
      </c>
      <c r="C70" t="s">
        <v>51</v>
      </c>
      <c r="D70" t="s">
        <v>52</v>
      </c>
      <c r="F70" t="s">
        <v>145</v>
      </c>
      <c r="G70" t="s">
        <v>146</v>
      </c>
      <c r="H70" t="s">
        <v>55</v>
      </c>
      <c r="I70" t="s">
        <v>76</v>
      </c>
      <c r="J70" t="s">
        <v>135</v>
      </c>
      <c r="K70">
        <v>2</v>
      </c>
      <c r="L70">
        <v>-540.87</v>
      </c>
      <c r="M70">
        <v>-538.87</v>
      </c>
      <c r="N70" t="s">
        <v>284</v>
      </c>
      <c r="O70" s="52">
        <v>44134</v>
      </c>
      <c r="P70" s="53">
        <v>0.16745370370370372</v>
      </c>
      <c r="Q70" t="s">
        <v>285</v>
      </c>
      <c r="R70" t="s">
        <v>79</v>
      </c>
      <c r="S70" t="s">
        <v>79</v>
      </c>
    </row>
    <row r="71" spans="1:20" x14ac:dyDescent="0.25">
      <c r="A71" t="s">
        <v>50</v>
      </c>
      <c r="B71" t="s">
        <v>51</v>
      </c>
      <c r="C71" t="s">
        <v>51</v>
      </c>
      <c r="D71" t="s">
        <v>52</v>
      </c>
      <c r="F71" t="s">
        <v>145</v>
      </c>
      <c r="G71" t="s">
        <v>146</v>
      </c>
      <c r="H71" t="s">
        <v>55</v>
      </c>
      <c r="I71" t="s">
        <v>76</v>
      </c>
      <c r="J71" t="s">
        <v>136</v>
      </c>
      <c r="K71">
        <v>0.9</v>
      </c>
      <c r="L71">
        <v>-538.87</v>
      </c>
      <c r="M71">
        <v>-537.97</v>
      </c>
      <c r="N71" t="s">
        <v>286</v>
      </c>
      <c r="O71" s="52">
        <v>44134</v>
      </c>
      <c r="P71" s="53">
        <v>0.16788194444444446</v>
      </c>
      <c r="Q71" t="s">
        <v>287</v>
      </c>
      <c r="R71" t="s">
        <v>79</v>
      </c>
      <c r="S71" t="s">
        <v>79</v>
      </c>
    </row>
    <row r="72" spans="1:20" x14ac:dyDescent="0.25">
      <c r="A72" t="s">
        <v>50</v>
      </c>
      <c r="B72" t="s">
        <v>51</v>
      </c>
      <c r="C72" t="s">
        <v>51</v>
      </c>
      <c r="D72" t="s">
        <v>52</v>
      </c>
      <c r="F72" t="s">
        <v>145</v>
      </c>
      <c r="G72" t="s">
        <v>146</v>
      </c>
      <c r="H72" t="s">
        <v>55</v>
      </c>
      <c r="I72" t="s">
        <v>288</v>
      </c>
      <c r="J72" t="s">
        <v>289</v>
      </c>
      <c r="K72">
        <v>1000</v>
      </c>
      <c r="L72">
        <v>-537.97</v>
      </c>
      <c r="M72">
        <v>462.03</v>
      </c>
      <c r="N72" t="s">
        <v>290</v>
      </c>
      <c r="O72" s="52">
        <v>44134</v>
      </c>
      <c r="P72" s="53">
        <v>0.41540509259259256</v>
      </c>
      <c r="R72" t="s">
        <v>58</v>
      </c>
      <c r="S72" t="s">
        <v>59</v>
      </c>
      <c r="T72" t="s">
        <v>291</v>
      </c>
    </row>
    <row r="73" spans="1:20" x14ac:dyDescent="0.25">
      <c r="A73" t="s">
        <v>50</v>
      </c>
      <c r="B73" t="s">
        <v>51</v>
      </c>
      <c r="C73" t="s">
        <v>51</v>
      </c>
      <c r="D73" t="s">
        <v>52</v>
      </c>
      <c r="F73" t="s">
        <v>145</v>
      </c>
      <c r="G73" t="s">
        <v>146</v>
      </c>
      <c r="H73" t="s">
        <v>55</v>
      </c>
      <c r="I73" t="s">
        <v>288</v>
      </c>
      <c r="J73" t="s">
        <v>289</v>
      </c>
      <c r="K73">
        <v>1000</v>
      </c>
      <c r="L73">
        <v>462.03</v>
      </c>
      <c r="M73">
        <v>1462.03</v>
      </c>
      <c r="N73" t="s">
        <v>292</v>
      </c>
      <c r="O73" s="52">
        <v>44134</v>
      </c>
      <c r="P73" s="53">
        <v>0.43333333333333335</v>
      </c>
      <c r="R73" t="s">
        <v>79</v>
      </c>
      <c r="S73" t="s">
        <v>79</v>
      </c>
      <c r="T73" t="s">
        <v>291</v>
      </c>
    </row>
    <row r="74" spans="1:20" x14ac:dyDescent="0.25">
      <c r="A74" t="s">
        <v>62</v>
      </c>
      <c r="B74" t="s">
        <v>51</v>
      </c>
      <c r="C74" t="s">
        <v>51</v>
      </c>
      <c r="D74" t="s">
        <v>52</v>
      </c>
      <c r="F74" t="s">
        <v>145</v>
      </c>
      <c r="G74" t="s">
        <v>146</v>
      </c>
      <c r="H74" t="s">
        <v>55</v>
      </c>
      <c r="I74" t="s">
        <v>189</v>
      </c>
      <c r="J74" t="s">
        <v>190</v>
      </c>
      <c r="K74">
        <v>-8.3000000000000007</v>
      </c>
      <c r="L74">
        <v>1462.03</v>
      </c>
      <c r="M74">
        <v>1453.73</v>
      </c>
      <c r="N74" t="s">
        <v>293</v>
      </c>
      <c r="O74" s="52">
        <v>44134</v>
      </c>
      <c r="P74" s="53">
        <v>0.43381944444444448</v>
      </c>
      <c r="R74" t="s">
        <v>58</v>
      </c>
      <c r="S74" t="s">
        <v>102</v>
      </c>
      <c r="T74" t="s">
        <v>294</v>
      </c>
    </row>
    <row r="75" spans="1:20" x14ac:dyDescent="0.25">
      <c r="A75" t="s">
        <v>62</v>
      </c>
      <c r="B75" t="s">
        <v>51</v>
      </c>
      <c r="C75" t="s">
        <v>51</v>
      </c>
      <c r="D75" t="s">
        <v>52</v>
      </c>
      <c r="F75" t="s">
        <v>145</v>
      </c>
      <c r="G75" t="s">
        <v>146</v>
      </c>
      <c r="H75" t="s">
        <v>55</v>
      </c>
      <c r="I75" t="s">
        <v>189</v>
      </c>
      <c r="J75" t="s">
        <v>190</v>
      </c>
      <c r="K75">
        <v>-18.100000000000001</v>
      </c>
      <c r="L75">
        <v>1453.73</v>
      </c>
      <c r="M75">
        <v>1435.63</v>
      </c>
      <c r="N75" t="s">
        <v>295</v>
      </c>
      <c r="O75" s="52">
        <v>44134</v>
      </c>
      <c r="P75" s="53">
        <v>0.45050925925925928</v>
      </c>
      <c r="R75" t="s">
        <v>58</v>
      </c>
      <c r="S75" t="s">
        <v>102</v>
      </c>
      <c r="T75" t="s">
        <v>296</v>
      </c>
    </row>
    <row r="76" spans="1:20" x14ac:dyDescent="0.25">
      <c r="A76" t="s">
        <v>62</v>
      </c>
      <c r="B76" t="s">
        <v>51</v>
      </c>
      <c r="C76" t="s">
        <v>51</v>
      </c>
      <c r="D76" t="s">
        <v>52</v>
      </c>
      <c r="F76" t="s">
        <v>145</v>
      </c>
      <c r="G76" t="s">
        <v>146</v>
      </c>
      <c r="H76" t="s">
        <v>55</v>
      </c>
      <c r="I76" t="s">
        <v>189</v>
      </c>
      <c r="J76" t="s">
        <v>190</v>
      </c>
      <c r="K76">
        <v>-10.7</v>
      </c>
      <c r="L76">
        <v>1435.63</v>
      </c>
      <c r="M76">
        <v>1424.93</v>
      </c>
      <c r="N76" t="s">
        <v>297</v>
      </c>
      <c r="O76" s="52">
        <v>44134</v>
      </c>
      <c r="P76" s="53">
        <v>0.56239583333333332</v>
      </c>
      <c r="R76" t="s">
        <v>58</v>
      </c>
      <c r="S76" t="s">
        <v>102</v>
      </c>
      <c r="T76" t="s">
        <v>298</v>
      </c>
    </row>
    <row r="77" spans="1:20" x14ac:dyDescent="0.25">
      <c r="A77" t="s">
        <v>50</v>
      </c>
      <c r="B77" t="s">
        <v>51</v>
      </c>
      <c r="C77" t="s">
        <v>51</v>
      </c>
      <c r="D77" t="s">
        <v>52</v>
      </c>
      <c r="F77" t="s">
        <v>145</v>
      </c>
      <c r="G77" t="s">
        <v>146</v>
      </c>
      <c r="H77" t="s">
        <v>55</v>
      </c>
      <c r="I77" t="s">
        <v>76</v>
      </c>
      <c r="J77" t="s">
        <v>135</v>
      </c>
      <c r="K77">
        <v>7.82</v>
      </c>
      <c r="L77">
        <v>1424.93</v>
      </c>
      <c r="M77">
        <v>1432.75</v>
      </c>
      <c r="N77" t="s">
        <v>299</v>
      </c>
      <c r="O77" s="52">
        <v>44135</v>
      </c>
      <c r="P77" s="53">
        <v>0.16746527777777778</v>
      </c>
      <c r="Q77" t="s">
        <v>300</v>
      </c>
      <c r="R77" t="s">
        <v>79</v>
      </c>
      <c r="S77" t="s">
        <v>79</v>
      </c>
    </row>
    <row r="78" spans="1:20" x14ac:dyDescent="0.25">
      <c r="A78" t="s">
        <v>50</v>
      </c>
      <c r="B78" t="s">
        <v>51</v>
      </c>
      <c r="C78" t="s">
        <v>51</v>
      </c>
      <c r="D78" t="s">
        <v>52</v>
      </c>
      <c r="F78" t="s">
        <v>145</v>
      </c>
      <c r="G78" t="s">
        <v>146</v>
      </c>
      <c r="H78" t="s">
        <v>55</v>
      </c>
      <c r="I78" t="s">
        <v>76</v>
      </c>
      <c r="J78" t="s">
        <v>26</v>
      </c>
      <c r="K78">
        <v>0.5</v>
      </c>
      <c r="L78">
        <v>1432.75</v>
      </c>
      <c r="M78">
        <v>1433.25</v>
      </c>
      <c r="N78" t="s">
        <v>301</v>
      </c>
      <c r="O78" s="52">
        <v>44135</v>
      </c>
      <c r="P78" s="53">
        <v>0.16747685185185188</v>
      </c>
      <c r="Q78" t="s">
        <v>302</v>
      </c>
      <c r="R78" t="s">
        <v>79</v>
      </c>
      <c r="S78" t="s">
        <v>79</v>
      </c>
    </row>
    <row r="79" spans="1:20" x14ac:dyDescent="0.25">
      <c r="A79" t="s">
        <v>50</v>
      </c>
      <c r="B79" t="s">
        <v>51</v>
      </c>
      <c r="C79" t="s">
        <v>51</v>
      </c>
      <c r="D79" t="s">
        <v>52</v>
      </c>
      <c r="F79" t="s">
        <v>145</v>
      </c>
      <c r="G79" t="s">
        <v>146</v>
      </c>
      <c r="H79" t="s">
        <v>55</v>
      </c>
      <c r="I79" t="s">
        <v>76</v>
      </c>
      <c r="J79" t="s">
        <v>136</v>
      </c>
      <c r="K79">
        <v>2.3199999999999998</v>
      </c>
      <c r="L79">
        <v>1433.25</v>
      </c>
      <c r="M79">
        <v>1435.57</v>
      </c>
      <c r="N79" t="s">
        <v>303</v>
      </c>
      <c r="O79" s="52">
        <v>44135</v>
      </c>
      <c r="P79" s="53">
        <v>0.16789351851851853</v>
      </c>
      <c r="Q79" t="s">
        <v>304</v>
      </c>
      <c r="R79" t="s">
        <v>79</v>
      </c>
      <c r="S79" t="s">
        <v>79</v>
      </c>
    </row>
  </sheetData>
  <phoneticPr fontId="3" type="noConversion"/>
  <pageMargins left="0.7" right="0.7" top="0.75" bottom="0.75" header="0.3" footer="0.3"/>
  <pageSetup paperSize="9" scale="59" orientation="portrait" r:id="rId1"/>
  <colBreaks count="1" manualBreakCount="1">
    <brk id="2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F24" sqref="F24"/>
    </sheetView>
  </sheetViews>
  <sheetFormatPr defaultRowHeight="14.4" x14ac:dyDescent="0.25"/>
  <cols>
    <col min="1" max="5" width="13.88671875" customWidth="1"/>
  </cols>
  <sheetData>
    <row r="1" spans="1:5" x14ac:dyDescent="0.25">
      <c r="A1" s="148" t="s">
        <v>307</v>
      </c>
      <c r="B1" s="149"/>
      <c r="C1" s="149"/>
      <c r="D1" s="149"/>
      <c r="E1" s="149"/>
    </row>
    <row r="2" spans="1:5" s="3" customFormat="1" ht="32.25" customHeight="1" x14ac:dyDescent="0.25">
      <c r="A2" s="9" t="s">
        <v>9</v>
      </c>
      <c r="B2" s="10" t="s">
        <v>10</v>
      </c>
      <c r="C2" s="11" t="s">
        <v>11</v>
      </c>
      <c r="D2" s="12" t="s">
        <v>12</v>
      </c>
      <c r="E2" s="12" t="s">
        <v>119</v>
      </c>
    </row>
    <row r="3" spans="1:5" s="3" customFormat="1" ht="32.25" customHeight="1" x14ac:dyDescent="0.25">
      <c r="A3" s="57">
        <v>44105</v>
      </c>
      <c r="B3" s="57" t="s">
        <v>13</v>
      </c>
      <c r="C3" s="58">
        <v>235.96</v>
      </c>
      <c r="D3" s="58"/>
      <c r="E3" s="23" t="s">
        <v>310</v>
      </c>
    </row>
    <row r="4" spans="1:5" s="3" customFormat="1" ht="32.25" customHeight="1" x14ac:dyDescent="0.25">
      <c r="A4" s="55"/>
      <c r="B4" s="22" t="s">
        <v>190</v>
      </c>
      <c r="C4" s="59"/>
      <c r="D4" s="23">
        <v>231.6</v>
      </c>
      <c r="E4" s="23"/>
    </row>
    <row r="5" spans="1:5" s="3" customFormat="1" ht="32.25" customHeight="1" x14ac:dyDescent="0.25">
      <c r="A5" s="55"/>
      <c r="B5" s="22" t="s">
        <v>275</v>
      </c>
      <c r="C5" s="59"/>
      <c r="D5" s="23">
        <v>90</v>
      </c>
      <c r="E5" s="23"/>
    </row>
    <row r="6" spans="1:5" s="3" customFormat="1" ht="32.25" customHeight="1" x14ac:dyDescent="0.25">
      <c r="A6" s="55"/>
      <c r="B6" s="22" t="s">
        <v>269</v>
      </c>
      <c r="C6" s="59"/>
      <c r="D6" s="23">
        <v>603.9</v>
      </c>
      <c r="E6" s="23" t="s">
        <v>311</v>
      </c>
    </row>
    <row r="7" spans="1:5" s="3" customFormat="1" ht="32.25" customHeight="1" x14ac:dyDescent="0.25">
      <c r="A7" s="145" t="s">
        <v>4</v>
      </c>
      <c r="B7" s="146"/>
      <c r="C7" s="147"/>
      <c r="D7" s="23">
        <f>SUM(D4:D6)</f>
        <v>925.5</v>
      </c>
      <c r="E7" s="23"/>
    </row>
  </sheetData>
  <mergeCells count="2">
    <mergeCell ref="A7:C7"/>
    <mergeCell ref="A1:E1"/>
  </mergeCells>
  <phoneticPr fontId="3" type="noConversion"/>
  <conditionalFormatting sqref="A2:D2 A3:B3 A4:E6">
    <cfRule type="expression" dxfId="20" priority="16" stopIfTrue="1">
      <formula>MOD(ROW(),2)=0</formula>
    </cfRule>
  </conditionalFormatting>
  <conditionalFormatting sqref="D3">
    <cfRule type="expression" dxfId="19" priority="12" stopIfTrue="1">
      <formula>MOD(ROW(),2)=0</formula>
    </cfRule>
  </conditionalFormatting>
  <conditionalFormatting sqref="A7 D7">
    <cfRule type="expression" dxfId="18" priority="6" stopIfTrue="1">
      <formula>MOD(ROW(),2)=0</formula>
    </cfRule>
  </conditionalFormatting>
  <conditionalFormatting sqref="E2">
    <cfRule type="expression" dxfId="17" priority="5" stopIfTrue="1">
      <formula>MOD(ROW(),2)=0</formula>
    </cfRule>
  </conditionalFormatting>
  <conditionalFormatting sqref="E3">
    <cfRule type="expression" dxfId="16" priority="2" stopIfTrue="1">
      <formula>MOD(ROW(),2)=0</formula>
    </cfRule>
  </conditionalFormatting>
  <conditionalFormatting sqref="E7">
    <cfRule type="expression" dxfId="15" priority="3" stopIfTrue="1">
      <formula>MOD(ROW(),2)=0</formula>
    </cfRule>
  </conditionalFormatting>
  <conditionalFormatting sqref="C3">
    <cfRule type="expression" dxfId="14" priority="1" stopIfTrue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activeCell="E27" sqref="E27"/>
    </sheetView>
  </sheetViews>
  <sheetFormatPr defaultRowHeight="14.4" x14ac:dyDescent="0.25"/>
  <cols>
    <col min="1" max="3" width="17.88671875" customWidth="1"/>
  </cols>
  <sheetData>
    <row r="1" spans="1:3" ht="27" customHeight="1" x14ac:dyDescent="0.25">
      <c r="A1" s="150" t="s">
        <v>307</v>
      </c>
      <c r="B1" s="151"/>
      <c r="C1" s="151"/>
    </row>
    <row r="2" spans="1:3" ht="27" customHeight="1" x14ac:dyDescent="0.25">
      <c r="A2" s="9" t="s">
        <v>9</v>
      </c>
      <c r="B2" s="10" t="s">
        <v>10</v>
      </c>
      <c r="C2" s="12" t="s">
        <v>12</v>
      </c>
    </row>
    <row r="3" spans="1:3" ht="27" customHeight="1" x14ac:dyDescent="0.25">
      <c r="A3" s="55">
        <v>44136</v>
      </c>
      <c r="B3" s="56" t="s">
        <v>309</v>
      </c>
      <c r="C3" s="23">
        <v>26.5</v>
      </c>
    </row>
    <row r="4" spans="1:3" ht="27" customHeight="1" x14ac:dyDescent="0.25">
      <c r="A4" s="55"/>
      <c r="B4" s="56" t="s">
        <v>190</v>
      </c>
      <c r="C4" s="23">
        <v>49.9</v>
      </c>
    </row>
    <row r="5" spans="1:3" ht="27" customHeight="1" x14ac:dyDescent="0.25">
      <c r="A5" s="55"/>
      <c r="B5" s="56" t="s">
        <v>105</v>
      </c>
      <c r="C5" s="23">
        <v>356</v>
      </c>
    </row>
    <row r="6" spans="1:3" ht="27" customHeight="1" x14ac:dyDescent="0.25">
      <c r="A6" s="55"/>
      <c r="B6" s="56" t="s">
        <v>275</v>
      </c>
      <c r="C6" s="23">
        <v>210</v>
      </c>
    </row>
    <row r="7" spans="1:3" ht="27" customHeight="1" x14ac:dyDescent="0.25">
      <c r="A7" s="145" t="s">
        <v>4</v>
      </c>
      <c r="B7" s="147"/>
      <c r="C7" s="23">
        <f>SUM(C3:C6)</f>
        <v>642.4</v>
      </c>
    </row>
  </sheetData>
  <mergeCells count="2">
    <mergeCell ref="A1:C1"/>
    <mergeCell ref="A7:B7"/>
  </mergeCells>
  <phoneticPr fontId="3" type="noConversion"/>
  <conditionalFormatting sqref="A2:C2">
    <cfRule type="expression" dxfId="13" priority="13" stopIfTrue="1">
      <formula>MOD(ROW(),2)=0</formula>
    </cfRule>
  </conditionalFormatting>
  <conditionalFormatting sqref="B4">
    <cfRule type="expression" dxfId="12" priority="10" stopIfTrue="1">
      <formula>MOD(ROW(),2)=0</formula>
    </cfRule>
  </conditionalFormatting>
  <conditionalFormatting sqref="B6">
    <cfRule type="expression" dxfId="11" priority="4" stopIfTrue="1">
      <formula>MOD(ROW(),2)=0</formula>
    </cfRule>
  </conditionalFormatting>
  <conditionalFormatting sqref="C3:C6">
    <cfRule type="expression" dxfId="10" priority="6" stopIfTrue="1">
      <formula>MOD(ROW(),2)=0</formula>
    </cfRule>
  </conditionalFormatting>
  <conditionalFormatting sqref="B3 B5 A3:A6">
    <cfRule type="expression" dxfId="9" priority="12" stopIfTrue="1">
      <formula>MOD(ROW(),2)=0</formula>
    </cfRule>
  </conditionalFormatting>
  <conditionalFormatting sqref="C7">
    <cfRule type="expression" dxfId="8" priority="2" stopIfTrue="1">
      <formula>MOD(ROW(),2)=0</formula>
    </cfRule>
  </conditionalFormatting>
  <conditionalFormatting sqref="A7">
    <cfRule type="expression" dxfId="7" priority="3" stopIfTrue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L11" sqref="L11"/>
    </sheetView>
  </sheetViews>
  <sheetFormatPr defaultRowHeight="14.4" x14ac:dyDescent="0.25"/>
  <cols>
    <col min="1" max="3" width="19.33203125" customWidth="1"/>
  </cols>
  <sheetData>
    <row r="1" spans="1:3" ht="33.75" customHeight="1" x14ac:dyDescent="0.25">
      <c r="A1" s="150" t="s">
        <v>307</v>
      </c>
      <c r="B1" s="151"/>
      <c r="C1" s="151"/>
    </row>
    <row r="2" spans="1:3" s="3" customFormat="1" ht="26.25" customHeight="1" x14ac:dyDescent="0.25">
      <c r="A2" s="9" t="s">
        <v>9</v>
      </c>
      <c r="B2" s="10" t="s">
        <v>10</v>
      </c>
      <c r="C2" s="11" t="s">
        <v>11</v>
      </c>
    </row>
    <row r="3" spans="1:3" s="3" customFormat="1" ht="26.25" customHeight="1" x14ac:dyDescent="0.25">
      <c r="A3" s="55">
        <v>44136</v>
      </c>
      <c r="B3" s="22" t="s">
        <v>135</v>
      </c>
      <c r="C3" s="59">
        <v>173.02</v>
      </c>
    </row>
    <row r="4" spans="1:3" s="3" customFormat="1" ht="26.25" customHeight="1" x14ac:dyDescent="0.25">
      <c r="A4" s="55"/>
      <c r="B4" s="22" t="s">
        <v>26</v>
      </c>
      <c r="C4" s="59">
        <v>0.5</v>
      </c>
    </row>
    <row r="5" spans="1:3" s="3" customFormat="1" ht="26.25" customHeight="1" x14ac:dyDescent="0.25">
      <c r="A5" s="55"/>
      <c r="B5" s="56" t="s">
        <v>136</v>
      </c>
      <c r="C5" s="59">
        <v>34.22</v>
      </c>
    </row>
    <row r="6" spans="1:3" s="3" customFormat="1" ht="26.25" customHeight="1" x14ac:dyDescent="0.25">
      <c r="A6" s="55"/>
      <c r="B6" s="56" t="s">
        <v>308</v>
      </c>
      <c r="C6" s="59">
        <v>39</v>
      </c>
    </row>
    <row r="7" spans="1:3" s="3" customFormat="1" ht="26.25" customHeight="1" x14ac:dyDescent="0.25">
      <c r="A7" s="145" t="s">
        <v>144</v>
      </c>
      <c r="B7" s="147"/>
      <c r="C7" s="59">
        <f>SUM(C3:C6)</f>
        <v>246.74</v>
      </c>
    </row>
  </sheetData>
  <mergeCells count="2">
    <mergeCell ref="A1:C1"/>
    <mergeCell ref="A7:B7"/>
  </mergeCells>
  <phoneticPr fontId="3" type="noConversion"/>
  <conditionalFormatting sqref="C3:C7 A2:C2">
    <cfRule type="expression" dxfId="6" priority="10" stopIfTrue="1">
      <formula>MOD(ROW(),2)=0</formula>
    </cfRule>
  </conditionalFormatting>
  <conditionalFormatting sqref="B5">
    <cfRule type="expression" dxfId="5" priority="2" stopIfTrue="1">
      <formula>MOD(ROW(),2)=0</formula>
    </cfRule>
  </conditionalFormatting>
  <conditionalFormatting sqref="A3:B3 B4 B6 A4:A7">
    <cfRule type="expression" dxfId="4" priority="9" stopIfTrue="1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3</vt:i4>
      </vt:variant>
    </vt:vector>
  </HeadingPairs>
  <TitlesOfParts>
    <vt:vector size="17" baseType="lpstr">
      <vt:lpstr>11-003</vt:lpstr>
      <vt:lpstr>11-010</vt:lpstr>
      <vt:lpstr>11-010附表</vt:lpstr>
      <vt:lpstr>11-011</vt:lpstr>
      <vt:lpstr>11-012</vt:lpstr>
      <vt:lpstr>11-013</vt:lpstr>
      <vt:lpstr>11-013附表</vt:lpstr>
      <vt:lpstr>11-014</vt:lpstr>
      <vt:lpstr>11-015</vt:lpstr>
      <vt:lpstr>11-017</vt:lpstr>
      <vt:lpstr>11-018</vt:lpstr>
      <vt:lpstr>11-019</vt:lpstr>
      <vt:lpstr>11-020</vt:lpstr>
      <vt:lpstr>11-021</vt:lpstr>
      <vt:lpstr>'11-010附表'!Print_Area</vt:lpstr>
      <vt:lpstr>'11-013'!Print_Area</vt:lpstr>
      <vt:lpstr>'11-020'!Print_Area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2021-02-19T06:45:44Z</dcterms:modified>
</cp:coreProperties>
</file>