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2019.11" sheetId="1" r:id="rId1"/>
    <sheet name="2019.12" sheetId="2" r:id="rId2"/>
    <sheet name="2020.01" sheetId="3" r:id="rId3"/>
    <sheet name="2020.03" sheetId="4" r:id="rId4"/>
    <sheet name="2020.04" sheetId="5" r:id="rId5"/>
    <sheet name="2020.07" sheetId="6" r:id="rId6"/>
    <sheet name="2020.09" sheetId="7" r:id="rId7"/>
    <sheet name="2020.12" sheetId="8" r:id="rId8"/>
    <sheet name="2021.01" sheetId="9" r:id="rId9"/>
  </sheets>
  <calcPr calcId="144525" concurrentCalc="0"/>
</workbook>
</file>

<file path=xl/calcChain.xml><?xml version="1.0" encoding="utf-8"?>
<calcChain xmlns="http://schemas.openxmlformats.org/spreadsheetml/2006/main">
  <c r="C20" i="9" l="1"/>
  <c r="D20" i="9"/>
  <c r="C19" i="9"/>
  <c r="D19" i="9"/>
  <c r="E15" i="9"/>
  <c r="C13" i="9"/>
  <c r="D13" i="9"/>
  <c r="C14" i="9"/>
  <c r="D14" i="9"/>
  <c r="D15" i="9"/>
  <c r="C15" i="9"/>
  <c r="B15" i="9"/>
  <c r="C20" i="8"/>
  <c r="D20" i="8"/>
  <c r="C19" i="8"/>
  <c r="D19" i="8"/>
  <c r="E15" i="8"/>
  <c r="B15" i="8"/>
  <c r="C14" i="8"/>
  <c r="D14" i="8"/>
  <c r="D13" i="8"/>
  <c r="C13" i="8"/>
  <c r="C15" i="8"/>
  <c r="D15" i="8"/>
  <c r="C8" i="7"/>
  <c r="D8" i="7"/>
  <c r="C7" i="7"/>
  <c r="D7" i="7"/>
  <c r="C20" i="7"/>
  <c r="D20" i="7"/>
  <c r="C19" i="7"/>
  <c r="D19" i="7"/>
  <c r="E15" i="7"/>
  <c r="B15" i="7"/>
  <c r="C14" i="7"/>
  <c r="D14" i="7"/>
  <c r="D13" i="7"/>
  <c r="C13" i="7"/>
  <c r="C6" i="7"/>
  <c r="D6" i="7"/>
  <c r="C5" i="7"/>
  <c r="D5" i="7"/>
  <c r="C4" i="7"/>
  <c r="D4" i="7"/>
  <c r="C3" i="7"/>
  <c r="C15" i="7"/>
  <c r="D3" i="7"/>
  <c r="D15" i="7"/>
  <c r="C20" i="6"/>
  <c r="D20" i="6"/>
  <c r="C19" i="6"/>
  <c r="D19" i="6"/>
  <c r="E15" i="6"/>
  <c r="B15" i="6"/>
  <c r="C14" i="6"/>
  <c r="D14" i="6"/>
  <c r="C13" i="6"/>
  <c r="D13" i="6"/>
  <c r="D6" i="6"/>
  <c r="C6" i="6"/>
  <c r="C5" i="6"/>
  <c r="D5" i="6"/>
  <c r="C4" i="6"/>
  <c r="D4" i="6"/>
  <c r="C3" i="6"/>
  <c r="D3" i="6"/>
  <c r="D15" i="6"/>
  <c r="C15" i="6"/>
  <c r="C20" i="5"/>
  <c r="D20" i="5"/>
  <c r="C19" i="5"/>
  <c r="D19" i="5"/>
  <c r="E15" i="5"/>
  <c r="B15" i="5"/>
  <c r="C14" i="5"/>
  <c r="D14" i="5"/>
  <c r="D13" i="5"/>
  <c r="C13" i="5"/>
  <c r="C6" i="5"/>
  <c r="D6" i="5"/>
  <c r="C5" i="5"/>
  <c r="D5" i="5"/>
  <c r="D4" i="5"/>
  <c r="C4" i="5"/>
  <c r="C3" i="5"/>
  <c r="D3" i="5"/>
  <c r="D15" i="5"/>
  <c r="C15" i="5"/>
  <c r="D4" i="4"/>
  <c r="D5" i="4"/>
  <c r="D6" i="4"/>
  <c r="C4" i="4"/>
  <c r="C5" i="4"/>
  <c r="C6" i="4"/>
  <c r="D3" i="4"/>
  <c r="C3" i="4"/>
  <c r="C19" i="4"/>
  <c r="D19" i="4"/>
  <c r="E15" i="4"/>
  <c r="B15" i="4"/>
  <c r="C14" i="4"/>
  <c r="D14" i="4"/>
  <c r="C13" i="4"/>
  <c r="D13" i="4"/>
  <c r="C15" i="4"/>
  <c r="D15" i="4"/>
  <c r="C19" i="3"/>
  <c r="D19" i="3"/>
  <c r="D4" i="3"/>
  <c r="D5" i="3"/>
  <c r="D6" i="3"/>
  <c r="C4" i="3"/>
  <c r="C5" i="3"/>
  <c r="C6" i="3"/>
  <c r="C3" i="3"/>
  <c r="D3" i="3"/>
  <c r="E15" i="3"/>
  <c r="C14" i="3"/>
  <c r="D14" i="3"/>
  <c r="C13" i="3"/>
  <c r="D13" i="3"/>
  <c r="C15" i="3"/>
  <c r="D15" i="3"/>
  <c r="B15" i="3"/>
  <c r="B12" i="2"/>
  <c r="B11" i="2"/>
  <c r="B9" i="2"/>
  <c r="B10" i="2"/>
  <c r="B8" i="2"/>
  <c r="B7" i="2"/>
  <c r="B6" i="2"/>
  <c r="B5" i="2"/>
  <c r="B4" i="2"/>
  <c r="B3" i="2"/>
  <c r="C13" i="2"/>
  <c r="D13" i="2"/>
  <c r="E15" i="2"/>
  <c r="C3" i="2"/>
  <c r="C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4" i="2"/>
  <c r="D14" i="2"/>
  <c r="B15" i="2"/>
  <c r="D3" i="2"/>
  <c r="D4" i="2"/>
  <c r="D15" i="1"/>
  <c r="C15" i="1"/>
  <c r="D14" i="1"/>
  <c r="C14" i="1"/>
  <c r="B14" i="1"/>
  <c r="C13" i="1"/>
  <c r="B15" i="1"/>
  <c r="D15" i="2"/>
  <c r="C15" i="2"/>
  <c r="C6" i="1"/>
  <c r="C3" i="1"/>
  <c r="C12" i="1"/>
  <c r="D12" i="1"/>
  <c r="C4" i="1"/>
  <c r="D4" i="1"/>
  <c r="C5" i="1"/>
  <c r="C7" i="1"/>
  <c r="D7" i="1"/>
  <c r="C8" i="1"/>
  <c r="D8" i="1"/>
  <c r="C9" i="1"/>
  <c r="D9" i="1"/>
  <c r="C10" i="1"/>
  <c r="D10" i="1"/>
  <c r="C11" i="1"/>
  <c r="D11" i="1"/>
  <c r="D5" i="1"/>
  <c r="D6" i="1"/>
  <c r="D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<sst xmlns="http://schemas.openxmlformats.org/spreadsheetml/2006/main" count="156" uniqueCount="64">
  <si>
    <t>ft1911021</t>
    <phoneticPr fontId="1" type="noConversion"/>
  </si>
  <si>
    <t>日记账</t>
    <phoneticPr fontId="1" type="noConversion"/>
  </si>
  <si>
    <t>ft1911054</t>
    <phoneticPr fontId="1" type="noConversion"/>
  </si>
  <si>
    <t>ft1911053</t>
    <phoneticPr fontId="1" type="noConversion"/>
  </si>
  <si>
    <t>ft1911029</t>
    <phoneticPr fontId="1" type="noConversion"/>
  </si>
  <si>
    <t>ft1911028</t>
    <phoneticPr fontId="1" type="noConversion"/>
  </si>
  <si>
    <t>ft1911027</t>
    <phoneticPr fontId="1" type="noConversion"/>
  </si>
  <si>
    <t>ft1911023</t>
    <phoneticPr fontId="1" type="noConversion"/>
  </si>
  <si>
    <t>ft1911022</t>
    <phoneticPr fontId="1" type="noConversion"/>
  </si>
  <si>
    <t>ft1911025</t>
    <phoneticPr fontId="1" type="noConversion"/>
  </si>
  <si>
    <t>ft1911024</t>
    <phoneticPr fontId="1" type="noConversion"/>
  </si>
  <si>
    <t>税额（9%）</t>
    <phoneticPr fontId="1" type="noConversion"/>
  </si>
  <si>
    <t>票价</t>
    <phoneticPr fontId="1" type="noConversion"/>
  </si>
  <si>
    <t>净额</t>
    <phoneticPr fontId="1" type="noConversion"/>
  </si>
  <si>
    <t>2019年11月可抵扣的旅客运输服务扣税凭证明细</t>
    <phoneticPr fontId="1" type="noConversion"/>
  </si>
  <si>
    <t>合        计</t>
    <phoneticPr fontId="1" type="noConversion"/>
  </si>
  <si>
    <t>ft1911091</t>
    <phoneticPr fontId="1" type="noConversion"/>
  </si>
  <si>
    <t>ft1911096</t>
    <phoneticPr fontId="1" type="noConversion"/>
  </si>
  <si>
    <t>2019年12月可抵扣的旅客运输服务扣税凭证明细</t>
    <phoneticPr fontId="1" type="noConversion"/>
  </si>
  <si>
    <t>数量（张）</t>
    <phoneticPr fontId="1" type="noConversion"/>
  </si>
  <si>
    <t>ft1912014</t>
    <phoneticPr fontId="1" type="noConversion"/>
  </si>
  <si>
    <t>ft1912015</t>
    <phoneticPr fontId="1" type="noConversion"/>
  </si>
  <si>
    <t>ft1912016</t>
    <phoneticPr fontId="1" type="noConversion"/>
  </si>
  <si>
    <t>ft1912017</t>
    <phoneticPr fontId="1" type="noConversion"/>
  </si>
  <si>
    <t>ft1912023</t>
    <phoneticPr fontId="1" type="noConversion"/>
  </si>
  <si>
    <t>ft1912032</t>
    <phoneticPr fontId="1" type="noConversion"/>
  </si>
  <si>
    <t>ft1912034</t>
    <phoneticPr fontId="1" type="noConversion"/>
  </si>
  <si>
    <t>ft1912036</t>
    <phoneticPr fontId="1" type="noConversion"/>
  </si>
  <si>
    <t>ft1912060</t>
    <phoneticPr fontId="1" type="noConversion"/>
  </si>
  <si>
    <t>ft1912061</t>
    <phoneticPr fontId="1" type="noConversion"/>
  </si>
  <si>
    <t>2020年1月可抵扣的旅客运输服务扣税凭证明细</t>
    <phoneticPr fontId="1" type="noConversion"/>
  </si>
  <si>
    <t>ft2001057</t>
    <phoneticPr fontId="1" type="noConversion"/>
  </si>
  <si>
    <t>日记账</t>
    <phoneticPr fontId="1" type="noConversion"/>
  </si>
  <si>
    <t>票价</t>
    <phoneticPr fontId="1" type="noConversion"/>
  </si>
  <si>
    <t>净额</t>
    <phoneticPr fontId="1" type="noConversion"/>
  </si>
  <si>
    <t>税额9%</t>
    <phoneticPr fontId="1" type="noConversion"/>
  </si>
  <si>
    <t>特殊情况</t>
    <phoneticPr fontId="1" type="noConversion"/>
  </si>
  <si>
    <t>ft2001036</t>
    <phoneticPr fontId="1" type="noConversion"/>
  </si>
  <si>
    <t>进项税额转出</t>
    <phoneticPr fontId="1" type="noConversion"/>
  </si>
  <si>
    <t>进项税额转出发票数量</t>
    <phoneticPr fontId="1" type="noConversion"/>
  </si>
  <si>
    <t>可抵扣进项税额359.67元中不包含进项税额转出175.05元</t>
    <phoneticPr fontId="1" type="noConversion"/>
  </si>
  <si>
    <t>2020年3月可抵扣的旅客运输服务扣税凭证明细</t>
    <phoneticPr fontId="1" type="noConversion"/>
  </si>
  <si>
    <t>ft2003013</t>
    <phoneticPr fontId="1" type="noConversion"/>
  </si>
  <si>
    <t>2020年4月可抵扣的旅客运输服务扣税凭证明细</t>
    <phoneticPr fontId="1" type="noConversion"/>
  </si>
  <si>
    <t>日记账</t>
    <phoneticPr fontId="1" type="noConversion"/>
  </si>
  <si>
    <t>票价</t>
    <phoneticPr fontId="1" type="noConversion"/>
  </si>
  <si>
    <t>净额</t>
    <phoneticPr fontId="1" type="noConversion"/>
  </si>
  <si>
    <t>税额（9%）</t>
    <phoneticPr fontId="1" type="noConversion"/>
  </si>
  <si>
    <t>数量（张）</t>
    <phoneticPr fontId="1" type="noConversion"/>
  </si>
  <si>
    <t>ft2004013</t>
    <phoneticPr fontId="1" type="noConversion"/>
  </si>
  <si>
    <t>合        计</t>
    <phoneticPr fontId="1" type="noConversion"/>
  </si>
  <si>
    <t>税额9%</t>
    <phoneticPr fontId="1" type="noConversion"/>
  </si>
  <si>
    <t>特殊情况</t>
    <phoneticPr fontId="1" type="noConversion"/>
  </si>
  <si>
    <t>进项税额转出</t>
    <phoneticPr fontId="1" type="noConversion"/>
  </si>
  <si>
    <t>进项税额转出发票数量</t>
    <phoneticPr fontId="1" type="noConversion"/>
  </si>
  <si>
    <t>2020年7月可抵扣的旅客运输服务扣税凭证明细</t>
    <phoneticPr fontId="1" type="noConversion"/>
  </si>
  <si>
    <t>ft2007008</t>
    <phoneticPr fontId="1" type="noConversion"/>
  </si>
  <si>
    <t>2020年9月可抵扣的旅客运输服务扣税凭证明细</t>
    <phoneticPr fontId="1" type="noConversion"/>
  </si>
  <si>
    <t>ft2009010</t>
    <phoneticPr fontId="1" type="noConversion"/>
  </si>
  <si>
    <t>ft2009011</t>
    <phoneticPr fontId="1" type="noConversion"/>
  </si>
  <si>
    <t>ft2012015</t>
    <phoneticPr fontId="1" type="noConversion"/>
  </si>
  <si>
    <t>ft2012016</t>
    <phoneticPr fontId="1" type="noConversion"/>
  </si>
  <si>
    <t>2020年12月可抵扣的旅客运输服务扣税凭证明细</t>
    <phoneticPr fontId="1" type="noConversion"/>
  </si>
  <si>
    <t>ft2101019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</si>
</sst>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.00_ "/>
    <numFmt numFmtId="177" formatCode="#,##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177" fontId="2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3" fontId="6" fillId="0" borderId="9" xfId="0" applyNumberFormat="1" applyFont="1" applyBorder="1" applyAlignment="1">
      <alignment horizontal="center" vertical="center"/>
    </xf>
    <xf numFmtId="57" fontId="5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21" sqref="C21"/>
    </sheetView>
  </sheetViews>
  <sheetFormatPr defaultRowHeight="18.75" customHeight="1" x14ac:dyDescent="0.15"/>
  <cols>
    <col min="1" max="4" width="16.5" style="1" customWidth="1"/>
    <col min="5" max="16384" width="9" style="1"/>
  </cols>
  <sheetData>
    <row r="1" spans="1:4" s="11" customFormat="1" ht="38.25" customHeight="1" thickBot="1" x14ac:dyDescent="0.2">
      <c r="A1" s="24" t="s">
        <v>14</v>
      </c>
      <c r="B1" s="24"/>
      <c r="C1" s="24"/>
      <c r="D1" s="24"/>
    </row>
    <row r="2" spans="1:4" ht="21.75" customHeight="1" x14ac:dyDescent="0.15">
      <c r="A2" s="2" t="s">
        <v>1</v>
      </c>
      <c r="B2" s="3" t="s">
        <v>12</v>
      </c>
      <c r="C2" s="3" t="s">
        <v>13</v>
      </c>
      <c r="D2" s="4" t="s">
        <v>11</v>
      </c>
    </row>
    <row r="3" spans="1:4" ht="21.75" customHeight="1" x14ac:dyDescent="0.15">
      <c r="A3" s="5" t="s">
        <v>0</v>
      </c>
      <c r="B3" s="7">
        <f>1490+1480</f>
        <v>2970</v>
      </c>
      <c r="C3" s="7">
        <f>ROUND((B3/1.09),2)</f>
        <v>2724.77</v>
      </c>
      <c r="D3" s="8">
        <f>ROUND((C3*0.09),2)</f>
        <v>245.23</v>
      </c>
    </row>
    <row r="4" spans="1:4" ht="21.75" customHeight="1" x14ac:dyDescent="0.15">
      <c r="A4" s="5" t="s">
        <v>8</v>
      </c>
      <c r="B4" s="7">
        <f>1490+1430</f>
        <v>2920</v>
      </c>
      <c r="C4" s="7">
        <f t="shared" ref="C4:C11" si="0">ROUND((B4/1.09),2)</f>
        <v>2678.9</v>
      </c>
      <c r="D4" s="8">
        <f t="shared" ref="D4:D11" si="1">ROUND((C4*0.09),2)</f>
        <v>241.1</v>
      </c>
    </row>
    <row r="5" spans="1:4" ht="21.75" customHeight="1" x14ac:dyDescent="0.15">
      <c r="A5" s="5" t="s">
        <v>7</v>
      </c>
      <c r="B5" s="7">
        <f>1420+1430</f>
        <v>2850</v>
      </c>
      <c r="C5" s="7">
        <f t="shared" si="0"/>
        <v>2614.6799999999998</v>
      </c>
      <c r="D5" s="8">
        <f t="shared" si="1"/>
        <v>235.32</v>
      </c>
    </row>
    <row r="6" spans="1:4" ht="21.75" customHeight="1" x14ac:dyDescent="0.15">
      <c r="A6" s="5" t="s">
        <v>10</v>
      </c>
      <c r="B6" s="7">
        <f>1130+1430</f>
        <v>2560</v>
      </c>
      <c r="C6" s="7">
        <f>ROUND((B6/1.09),2)</f>
        <v>2348.62</v>
      </c>
      <c r="D6" s="8">
        <f t="shared" si="1"/>
        <v>211.38</v>
      </c>
    </row>
    <row r="7" spans="1:4" ht="21.75" customHeight="1" x14ac:dyDescent="0.15">
      <c r="A7" s="5" t="s">
        <v>9</v>
      </c>
      <c r="B7" s="7">
        <f>1430+480</f>
        <v>1910</v>
      </c>
      <c r="C7" s="7">
        <f t="shared" si="0"/>
        <v>1752.29</v>
      </c>
      <c r="D7" s="8">
        <f t="shared" si="1"/>
        <v>157.71</v>
      </c>
    </row>
    <row r="8" spans="1:4" ht="21.75" customHeight="1" x14ac:dyDescent="0.15">
      <c r="A8" s="5" t="s">
        <v>6</v>
      </c>
      <c r="B8" s="7">
        <f>1510+860</f>
        <v>2370</v>
      </c>
      <c r="C8" s="7">
        <f t="shared" si="0"/>
        <v>2174.31</v>
      </c>
      <c r="D8" s="8">
        <f t="shared" si="1"/>
        <v>195.69</v>
      </c>
    </row>
    <row r="9" spans="1:4" ht="21.75" customHeight="1" x14ac:dyDescent="0.15">
      <c r="A9" s="5" t="s">
        <v>5</v>
      </c>
      <c r="B9" s="7">
        <f>1490+1510</f>
        <v>3000</v>
      </c>
      <c r="C9" s="7">
        <f t="shared" si="0"/>
        <v>2752.29</v>
      </c>
      <c r="D9" s="8">
        <f t="shared" si="1"/>
        <v>247.71</v>
      </c>
    </row>
    <row r="10" spans="1:4" ht="21.75" customHeight="1" x14ac:dyDescent="0.15">
      <c r="A10" s="5" t="s">
        <v>4</v>
      </c>
      <c r="B10" s="7">
        <f>1430+940</f>
        <v>2370</v>
      </c>
      <c r="C10" s="7">
        <f t="shared" si="0"/>
        <v>2174.31</v>
      </c>
      <c r="D10" s="8">
        <f t="shared" si="1"/>
        <v>195.69</v>
      </c>
    </row>
    <row r="11" spans="1:4" ht="21.75" customHeight="1" x14ac:dyDescent="0.15">
      <c r="A11" s="5" t="s">
        <v>3</v>
      </c>
      <c r="B11" s="7">
        <f>760+1430</f>
        <v>2190</v>
      </c>
      <c r="C11" s="7">
        <f t="shared" si="0"/>
        <v>2009.17</v>
      </c>
      <c r="D11" s="8">
        <f t="shared" si="1"/>
        <v>180.83</v>
      </c>
    </row>
    <row r="12" spans="1:4" ht="21.75" customHeight="1" x14ac:dyDescent="0.15">
      <c r="A12" s="5" t="s">
        <v>2</v>
      </c>
      <c r="B12" s="7">
        <f>1430+910</f>
        <v>2340</v>
      </c>
      <c r="C12" s="7">
        <f>ROUND((B12/1.09),2)</f>
        <v>2146.79</v>
      </c>
      <c r="D12" s="8">
        <f>ROUND((C12*0.09),2)</f>
        <v>193.21</v>
      </c>
    </row>
    <row r="13" spans="1:4" ht="21.75" customHeight="1" x14ac:dyDescent="0.15">
      <c r="A13" s="5" t="s">
        <v>16</v>
      </c>
      <c r="B13" s="7">
        <v>-1480</v>
      </c>
      <c r="C13" s="7">
        <f>B13/1.09</f>
        <v>-1357.7981651376147</v>
      </c>
      <c r="D13" s="8">
        <v>-122.21</v>
      </c>
    </row>
    <row r="14" spans="1:4" ht="21.75" customHeight="1" x14ac:dyDescent="0.15">
      <c r="A14" s="5" t="s">
        <v>17</v>
      </c>
      <c r="B14" s="7">
        <f>1510+1490</f>
        <v>3000</v>
      </c>
      <c r="C14" s="7">
        <f>ROUND((B14/1.09),2)</f>
        <v>2752.29</v>
      </c>
      <c r="D14" s="8">
        <f>ROUND((C14*0.09),2)</f>
        <v>247.71</v>
      </c>
    </row>
    <row r="15" spans="1:4" ht="21.75" customHeight="1" thickBot="1" x14ac:dyDescent="0.2">
      <c r="A15" s="6" t="s">
        <v>15</v>
      </c>
      <c r="B15" s="10">
        <f>SUM(B3:B14)</f>
        <v>27000</v>
      </c>
      <c r="C15" s="10">
        <f>SUM(C3:C14)</f>
        <v>24770.621834862392</v>
      </c>
      <c r="D15" s="9">
        <f>SUM(D3:D14)</f>
        <v>2229.37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RowHeight="18.75" customHeight="1" x14ac:dyDescent="0.15"/>
  <cols>
    <col min="1" max="5" width="16.5" style="1" customWidth="1"/>
    <col min="6" max="16384" width="9" style="1"/>
  </cols>
  <sheetData>
    <row r="1" spans="1:5" s="11" customFormat="1" ht="38.25" customHeight="1" thickBot="1" x14ac:dyDescent="0.2">
      <c r="A1" s="24" t="s">
        <v>18</v>
      </c>
      <c r="B1" s="24"/>
      <c r="C1" s="24"/>
      <c r="D1" s="24"/>
    </row>
    <row r="2" spans="1:5" ht="21.75" customHeight="1" x14ac:dyDescent="0.15">
      <c r="A2" s="2" t="s">
        <v>1</v>
      </c>
      <c r="B2" s="3" t="s">
        <v>12</v>
      </c>
      <c r="C2" s="3" t="s">
        <v>13</v>
      </c>
      <c r="D2" s="3" t="s">
        <v>11</v>
      </c>
      <c r="E2" s="4" t="s">
        <v>19</v>
      </c>
    </row>
    <row r="3" spans="1:5" ht="21.75" customHeight="1" x14ac:dyDescent="0.15">
      <c r="A3" s="5" t="s">
        <v>20</v>
      </c>
      <c r="B3" s="7">
        <f>1510+1490</f>
        <v>3000</v>
      </c>
      <c r="C3" s="7">
        <f>ROUND((B3/1.09),2)</f>
        <v>2752.29</v>
      </c>
      <c r="D3" s="7">
        <f>ROUND((C3*0.09),2)</f>
        <v>247.71</v>
      </c>
      <c r="E3" s="12">
        <v>2</v>
      </c>
    </row>
    <row r="4" spans="1:5" ht="21.75" customHeight="1" x14ac:dyDescent="0.15">
      <c r="A4" s="5" t="s">
        <v>21</v>
      </c>
      <c r="B4" s="7">
        <f>1430+940</f>
        <v>2370</v>
      </c>
      <c r="C4" s="7">
        <f t="shared" ref="C4:C11" si="0">ROUND((B4/1.09),2)</f>
        <v>2174.31</v>
      </c>
      <c r="D4" s="7">
        <f t="shared" ref="D4:D11" si="1">ROUND((C4*0.09),2)</f>
        <v>195.69</v>
      </c>
      <c r="E4" s="12">
        <v>2</v>
      </c>
    </row>
    <row r="5" spans="1:5" ht="21.75" customHeight="1" x14ac:dyDescent="0.15">
      <c r="A5" s="5" t="s">
        <v>22</v>
      </c>
      <c r="B5" s="7">
        <f>590+1510</f>
        <v>2100</v>
      </c>
      <c r="C5" s="7">
        <f t="shared" si="0"/>
        <v>1926.61</v>
      </c>
      <c r="D5" s="7">
        <f t="shared" si="1"/>
        <v>173.39</v>
      </c>
      <c r="E5" s="12">
        <v>2</v>
      </c>
    </row>
    <row r="6" spans="1:5" ht="21.75" customHeight="1" x14ac:dyDescent="0.15">
      <c r="A6" s="5" t="s">
        <v>23</v>
      </c>
      <c r="B6" s="7">
        <f>1500+1230</f>
        <v>2730</v>
      </c>
      <c r="C6" s="7">
        <f>ROUND((B6/1.09),2)</f>
        <v>2504.59</v>
      </c>
      <c r="D6" s="7">
        <f t="shared" si="1"/>
        <v>225.41</v>
      </c>
      <c r="E6" s="12">
        <v>2</v>
      </c>
    </row>
    <row r="7" spans="1:5" ht="21.75" customHeight="1" x14ac:dyDescent="0.15">
      <c r="A7" s="5" t="s">
        <v>24</v>
      </c>
      <c r="B7" s="7">
        <f>1480+1480</f>
        <v>2960</v>
      </c>
      <c r="C7" s="7">
        <f t="shared" si="0"/>
        <v>2715.6</v>
      </c>
      <c r="D7" s="7">
        <f t="shared" si="1"/>
        <v>244.4</v>
      </c>
      <c r="E7" s="12">
        <v>2</v>
      </c>
    </row>
    <row r="8" spans="1:5" ht="21.75" customHeight="1" x14ac:dyDescent="0.15">
      <c r="A8" s="5" t="s">
        <v>25</v>
      </c>
      <c r="B8" s="7">
        <f>1430+910</f>
        <v>2340</v>
      </c>
      <c r="C8" s="7">
        <f t="shared" si="0"/>
        <v>2146.79</v>
      </c>
      <c r="D8" s="7">
        <f t="shared" si="1"/>
        <v>193.21</v>
      </c>
      <c r="E8" s="12">
        <v>2</v>
      </c>
    </row>
    <row r="9" spans="1:5" ht="21.75" customHeight="1" x14ac:dyDescent="0.15">
      <c r="A9" s="5" t="s">
        <v>26</v>
      </c>
      <c r="B9" s="7">
        <f>1230+1500</f>
        <v>2730</v>
      </c>
      <c r="C9" s="7">
        <f t="shared" si="0"/>
        <v>2504.59</v>
      </c>
      <c r="D9" s="7">
        <f t="shared" si="1"/>
        <v>225.41</v>
      </c>
      <c r="E9" s="12">
        <v>2</v>
      </c>
    </row>
    <row r="10" spans="1:5" ht="21.75" customHeight="1" x14ac:dyDescent="0.15">
      <c r="A10" s="5" t="s">
        <v>27</v>
      </c>
      <c r="B10" s="7">
        <f>1490+1510</f>
        <v>3000</v>
      </c>
      <c r="C10" s="7">
        <f t="shared" si="0"/>
        <v>2752.29</v>
      </c>
      <c r="D10" s="7">
        <f t="shared" si="1"/>
        <v>247.71</v>
      </c>
      <c r="E10" s="12">
        <v>2</v>
      </c>
    </row>
    <row r="11" spans="1:5" ht="21.75" customHeight="1" x14ac:dyDescent="0.15">
      <c r="A11" s="5" t="s">
        <v>28</v>
      </c>
      <c r="B11" s="7">
        <f>1420+520</f>
        <v>1940</v>
      </c>
      <c r="C11" s="7">
        <f t="shared" si="0"/>
        <v>1779.82</v>
      </c>
      <c r="D11" s="7">
        <f t="shared" si="1"/>
        <v>160.18</v>
      </c>
      <c r="E11" s="12">
        <v>2</v>
      </c>
    </row>
    <row r="12" spans="1:5" ht="21.75" customHeight="1" x14ac:dyDescent="0.15">
      <c r="A12" s="5" t="s">
        <v>29</v>
      </c>
      <c r="B12" s="7">
        <f>1380+860</f>
        <v>2240</v>
      </c>
      <c r="C12" s="7">
        <f>ROUND((B12/1.09),2)</f>
        <v>2055.0500000000002</v>
      </c>
      <c r="D12" s="7">
        <f>ROUND((C12*0.09),2)</f>
        <v>184.95</v>
      </c>
      <c r="E12" s="12">
        <v>2</v>
      </c>
    </row>
    <row r="13" spans="1:5" ht="21.75" customHeight="1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21.75" customHeight="1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21.75" customHeight="1" thickBot="1" x14ac:dyDescent="0.2">
      <c r="A15" s="6" t="s">
        <v>15</v>
      </c>
      <c r="B15" s="10">
        <f>SUM(B3:B14)</f>
        <v>25410</v>
      </c>
      <c r="C15" s="10">
        <f>SUM(C3:C14)</f>
        <v>23311.94</v>
      </c>
      <c r="D15" s="10">
        <f>SUM(D3:D14)</f>
        <v>2098.06</v>
      </c>
      <c r="E15" s="9">
        <f>SUM(E3:E14)</f>
        <v>20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6" sqref="D6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ht="38.25" customHeight="1" thickBot="1" x14ac:dyDescent="0.2">
      <c r="A1" s="24" t="s">
        <v>30</v>
      </c>
      <c r="B1" s="24"/>
      <c r="C1" s="24"/>
      <c r="D1" s="24"/>
    </row>
    <row r="2" spans="1:5" ht="21.75" customHeight="1" x14ac:dyDescent="0.15">
      <c r="A2" s="2" t="s">
        <v>1</v>
      </c>
      <c r="B2" s="3" t="s">
        <v>12</v>
      </c>
      <c r="C2" s="3" t="s">
        <v>13</v>
      </c>
      <c r="D2" s="3" t="s">
        <v>11</v>
      </c>
      <c r="E2" s="4" t="s">
        <v>19</v>
      </c>
    </row>
    <row r="3" spans="1:5" ht="21.75" customHeight="1" x14ac:dyDescent="0.15">
      <c r="A3" s="5" t="s">
        <v>31</v>
      </c>
      <c r="B3" s="7">
        <v>1620</v>
      </c>
      <c r="C3" s="7">
        <f>ROUND((B3/1.09),2)</f>
        <v>1486.24</v>
      </c>
      <c r="D3" s="7">
        <f>ROUND((C3*0.09),2)</f>
        <v>133.76</v>
      </c>
      <c r="E3" s="12">
        <v>1</v>
      </c>
    </row>
    <row r="4" spans="1:5" ht="21.75" customHeight="1" x14ac:dyDescent="0.15">
      <c r="A4" s="5" t="s">
        <v>31</v>
      </c>
      <c r="B4" s="7">
        <v>1630</v>
      </c>
      <c r="C4" s="7">
        <f t="shared" ref="C4:C6" si="0">ROUND((B4/1.09),2)</f>
        <v>1495.41</v>
      </c>
      <c r="D4" s="7">
        <f t="shared" ref="D4:D6" si="1">ROUND((C4*0.09),2)</f>
        <v>134.59</v>
      </c>
      <c r="E4" s="12">
        <v>1</v>
      </c>
    </row>
    <row r="5" spans="1:5" ht="21.75" customHeight="1" x14ac:dyDescent="0.15">
      <c r="A5" s="5" t="s">
        <v>31</v>
      </c>
      <c r="B5" s="7">
        <v>553</v>
      </c>
      <c r="C5" s="7">
        <f t="shared" si="0"/>
        <v>507.34</v>
      </c>
      <c r="D5" s="7">
        <f t="shared" si="1"/>
        <v>45.66</v>
      </c>
      <c r="E5" s="12">
        <v>1</v>
      </c>
    </row>
    <row r="6" spans="1:5" ht="21.75" customHeight="1" x14ac:dyDescent="0.15">
      <c r="A6" s="5" t="s">
        <v>31</v>
      </c>
      <c r="B6" s="7">
        <v>553</v>
      </c>
      <c r="C6" s="7">
        <f t="shared" si="0"/>
        <v>507.34</v>
      </c>
      <c r="D6" s="7">
        <f t="shared" si="1"/>
        <v>45.66</v>
      </c>
      <c r="E6" s="12">
        <v>1</v>
      </c>
    </row>
    <row r="7" spans="1:5" ht="21.75" customHeight="1" x14ac:dyDescent="0.15">
      <c r="A7" s="5"/>
      <c r="B7" s="7"/>
      <c r="C7" s="7"/>
      <c r="D7" s="7"/>
      <c r="E7" s="12"/>
    </row>
    <row r="8" spans="1:5" ht="21.75" customHeight="1" x14ac:dyDescent="0.15">
      <c r="A8" s="5"/>
      <c r="B8" s="7"/>
      <c r="C8" s="7"/>
      <c r="D8" s="7"/>
      <c r="E8" s="12"/>
    </row>
    <row r="9" spans="1:5" ht="21.75" customHeight="1" x14ac:dyDescent="0.15">
      <c r="A9" s="5"/>
      <c r="B9" s="7"/>
      <c r="C9" s="7"/>
      <c r="D9" s="7"/>
      <c r="E9" s="12"/>
    </row>
    <row r="10" spans="1:5" ht="21.75" customHeight="1" x14ac:dyDescent="0.15">
      <c r="A10" s="5"/>
      <c r="B10" s="7"/>
      <c r="C10" s="7"/>
      <c r="D10" s="7"/>
      <c r="E10" s="12"/>
    </row>
    <row r="11" spans="1:5" ht="21.75" customHeight="1" x14ac:dyDescent="0.15">
      <c r="A11" s="5"/>
      <c r="B11" s="7"/>
      <c r="C11" s="7"/>
      <c r="D11" s="7"/>
      <c r="E11" s="12"/>
    </row>
    <row r="12" spans="1:5" ht="21.75" customHeight="1" x14ac:dyDescent="0.15">
      <c r="A12" s="5"/>
      <c r="B12" s="7"/>
      <c r="C12" s="7"/>
      <c r="D12" s="7"/>
      <c r="E12" s="12"/>
    </row>
    <row r="13" spans="1:5" ht="21.75" customHeight="1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21.75" customHeight="1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21.75" customHeight="1" thickBot="1" x14ac:dyDescent="0.2">
      <c r="A15" s="6" t="s">
        <v>15</v>
      </c>
      <c r="B15" s="10">
        <f>SUM(B3:B14)</f>
        <v>4356</v>
      </c>
      <c r="C15" s="10">
        <f>SUM(C3:C14)</f>
        <v>3996.3300000000004</v>
      </c>
      <c r="D15" s="10">
        <f>SUM(D3:D14)</f>
        <v>359.66999999999996</v>
      </c>
      <c r="E15" s="9">
        <f>SUM(E3:E14)</f>
        <v>4</v>
      </c>
    </row>
    <row r="17" spans="1:5" ht="54.75" thickBot="1" x14ac:dyDescent="0.2">
      <c r="A17" s="22" t="s">
        <v>40</v>
      </c>
      <c r="B17" s="21"/>
    </row>
    <row r="18" spans="1:5" ht="18.75" customHeight="1" x14ac:dyDescent="0.15">
      <c r="A18" s="13" t="s">
        <v>32</v>
      </c>
      <c r="B18" s="14" t="s">
        <v>33</v>
      </c>
      <c r="C18" s="14" t="s">
        <v>34</v>
      </c>
      <c r="D18" s="14" t="s">
        <v>35</v>
      </c>
      <c r="E18" s="15" t="s">
        <v>36</v>
      </c>
    </row>
    <row r="19" spans="1:5" ht="18.75" customHeight="1" thickBot="1" x14ac:dyDescent="0.2">
      <c r="A19" s="16" t="s">
        <v>37</v>
      </c>
      <c r="B19" s="17">
        <v>2120</v>
      </c>
      <c r="C19" s="17">
        <f>B19/1.09</f>
        <v>1944.9541284403667</v>
      </c>
      <c r="D19" s="17">
        <f>C19*0.09</f>
        <v>175.04587155963299</v>
      </c>
      <c r="E19" s="18" t="s">
        <v>38</v>
      </c>
    </row>
    <row r="20" spans="1:5" ht="14.25" thickBot="1" x14ac:dyDescent="0.2"/>
    <row r="21" spans="1:5" ht="27.75" thickBot="1" x14ac:dyDescent="0.2">
      <c r="D21" s="19" t="s">
        <v>39</v>
      </c>
      <c r="E21" s="20">
        <v>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8" sqref="H8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ht="38.25" customHeight="1" thickBot="1" x14ac:dyDescent="0.2">
      <c r="A1" s="24" t="s">
        <v>41</v>
      </c>
      <c r="B1" s="24"/>
      <c r="C1" s="24"/>
      <c r="D1" s="24"/>
    </row>
    <row r="2" spans="1:5" ht="21.75" customHeight="1" x14ac:dyDescent="0.15">
      <c r="A2" s="2" t="s">
        <v>1</v>
      </c>
      <c r="B2" s="3" t="s">
        <v>12</v>
      </c>
      <c r="C2" s="3" t="s">
        <v>13</v>
      </c>
      <c r="D2" s="3" t="s">
        <v>11</v>
      </c>
      <c r="E2" s="4" t="s">
        <v>19</v>
      </c>
    </row>
    <row r="3" spans="1:5" ht="21.75" customHeight="1" x14ac:dyDescent="0.15">
      <c r="A3" s="5" t="s">
        <v>42</v>
      </c>
      <c r="B3" s="7">
        <v>1240</v>
      </c>
      <c r="C3" s="7">
        <f>B3/1.09</f>
        <v>1137.6146788990825</v>
      </c>
      <c r="D3" s="7">
        <f>C3*0.09</f>
        <v>102.38532110091742</v>
      </c>
      <c r="E3" s="12">
        <v>1</v>
      </c>
    </row>
    <row r="4" spans="1:5" ht="21.75" customHeight="1" x14ac:dyDescent="0.15">
      <c r="A4" s="5"/>
      <c r="B4" s="7"/>
      <c r="C4" s="7">
        <f t="shared" ref="C4:C6" si="0">B4/1.09</f>
        <v>0</v>
      </c>
      <c r="D4" s="7">
        <f t="shared" ref="D4:D6" si="1">C4*0.09</f>
        <v>0</v>
      </c>
      <c r="E4" s="12"/>
    </row>
    <row r="5" spans="1:5" ht="21.75" customHeight="1" x14ac:dyDescent="0.15">
      <c r="A5" s="5"/>
      <c r="B5" s="7"/>
      <c r="C5" s="7">
        <f t="shared" si="0"/>
        <v>0</v>
      </c>
      <c r="D5" s="7">
        <f t="shared" si="1"/>
        <v>0</v>
      </c>
      <c r="E5" s="12"/>
    </row>
    <row r="6" spans="1:5" ht="21.75" customHeight="1" x14ac:dyDescent="0.15">
      <c r="A6" s="5"/>
      <c r="B6" s="7"/>
      <c r="C6" s="7">
        <f t="shared" si="0"/>
        <v>0</v>
      </c>
      <c r="D6" s="7">
        <f t="shared" si="1"/>
        <v>0</v>
      </c>
      <c r="E6" s="12"/>
    </row>
    <row r="7" spans="1:5" ht="21.75" customHeight="1" x14ac:dyDescent="0.15">
      <c r="A7" s="5"/>
      <c r="B7" s="7"/>
      <c r="C7" s="7"/>
      <c r="D7" s="7"/>
      <c r="E7" s="12"/>
    </row>
    <row r="8" spans="1:5" ht="21.75" customHeight="1" x14ac:dyDescent="0.15">
      <c r="A8" s="5"/>
      <c r="B8" s="7"/>
      <c r="C8" s="7"/>
      <c r="D8" s="7"/>
      <c r="E8" s="12"/>
    </row>
    <row r="9" spans="1:5" ht="21.75" customHeight="1" x14ac:dyDescent="0.15">
      <c r="A9" s="5"/>
      <c r="B9" s="7"/>
      <c r="C9" s="7"/>
      <c r="D9" s="7"/>
      <c r="E9" s="12"/>
    </row>
    <row r="10" spans="1:5" ht="21.75" customHeight="1" x14ac:dyDescent="0.15">
      <c r="A10" s="5"/>
      <c r="B10" s="7"/>
      <c r="C10" s="7"/>
      <c r="D10" s="7"/>
      <c r="E10" s="12"/>
    </row>
    <row r="11" spans="1:5" ht="21.75" customHeight="1" x14ac:dyDescent="0.15">
      <c r="A11" s="5"/>
      <c r="B11" s="7"/>
      <c r="C11" s="7"/>
      <c r="D11" s="7"/>
      <c r="E11" s="12"/>
    </row>
    <row r="12" spans="1:5" ht="21.75" customHeight="1" x14ac:dyDescent="0.15">
      <c r="A12" s="5"/>
      <c r="B12" s="7"/>
      <c r="C12" s="7"/>
      <c r="D12" s="7"/>
      <c r="E12" s="12"/>
    </row>
    <row r="13" spans="1:5" ht="21.75" customHeight="1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21.75" customHeight="1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21.75" customHeight="1" thickBot="1" x14ac:dyDescent="0.2">
      <c r="A15" s="6" t="s">
        <v>15</v>
      </c>
      <c r="B15" s="10">
        <f>SUM(B3:B14)</f>
        <v>1240</v>
      </c>
      <c r="C15" s="10">
        <f>SUM(C3:C14)</f>
        <v>1137.6146788990825</v>
      </c>
      <c r="D15" s="10">
        <f>SUM(D3:D14)</f>
        <v>102.38532110091742</v>
      </c>
      <c r="E15" s="9">
        <f>SUM(E3:E14)</f>
        <v>1</v>
      </c>
    </row>
    <row r="17" spans="1:5" ht="14.25" thickBot="1" x14ac:dyDescent="0.2">
      <c r="A17" s="22"/>
      <c r="B17" s="21"/>
    </row>
    <row r="18" spans="1:5" ht="18.75" customHeight="1" x14ac:dyDescent="0.15">
      <c r="A18" s="13" t="s">
        <v>32</v>
      </c>
      <c r="B18" s="14" t="s">
        <v>33</v>
      </c>
      <c r="C18" s="14" t="s">
        <v>34</v>
      </c>
      <c r="D18" s="14" t="s">
        <v>35</v>
      </c>
      <c r="E18" s="15" t="s">
        <v>36</v>
      </c>
    </row>
    <row r="19" spans="1:5" ht="18.75" customHeight="1" thickBot="1" x14ac:dyDescent="0.2">
      <c r="A19" s="16" t="s">
        <v>42</v>
      </c>
      <c r="B19" s="23">
        <v>1240</v>
      </c>
      <c r="C19" s="23">
        <f>B19/1.09</f>
        <v>1137.6146788990825</v>
      </c>
      <c r="D19" s="23">
        <f>C19*0.09</f>
        <v>102.38532110091742</v>
      </c>
      <c r="E19" s="18" t="s">
        <v>38</v>
      </c>
    </row>
    <row r="20" spans="1:5" ht="14.25" thickBot="1" x14ac:dyDescent="0.2"/>
    <row r="21" spans="1:5" ht="27.75" thickBot="1" x14ac:dyDescent="0.2">
      <c r="D21" s="19" t="s">
        <v>39</v>
      </c>
      <c r="E21" s="20">
        <v>1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26" sqref="I26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thickBot="1" x14ac:dyDescent="0.2">
      <c r="A1" s="24" t="s">
        <v>43</v>
      </c>
      <c r="B1" s="24"/>
      <c r="C1" s="24"/>
      <c r="D1" s="24"/>
    </row>
    <row r="2" spans="1:5" ht="15" x14ac:dyDescent="0.15">
      <c r="A2" s="2" t="s">
        <v>44</v>
      </c>
      <c r="B2" s="3" t="s">
        <v>45</v>
      </c>
      <c r="C2" s="3" t="s">
        <v>46</v>
      </c>
      <c r="D2" s="3" t="s">
        <v>47</v>
      </c>
      <c r="E2" s="4" t="s">
        <v>48</v>
      </c>
    </row>
    <row r="3" spans="1:5" ht="16.5" x14ac:dyDescent="0.15">
      <c r="A3" s="5" t="s">
        <v>49</v>
      </c>
      <c r="B3" s="7">
        <v>350</v>
      </c>
      <c r="C3" s="7">
        <f>B3/1.09</f>
        <v>321.10091743119261</v>
      </c>
      <c r="D3" s="7">
        <f>C3*0.09</f>
        <v>28.899082568807334</v>
      </c>
      <c r="E3" s="12">
        <v>1</v>
      </c>
    </row>
    <row r="4" spans="1:5" ht="16.5" x14ac:dyDescent="0.15">
      <c r="A4" s="5" t="s">
        <v>49</v>
      </c>
      <c r="B4" s="7">
        <v>300</v>
      </c>
      <c r="C4" s="7">
        <f t="shared" ref="C4:C6" si="0">B4/1.09</f>
        <v>275.2293577981651</v>
      </c>
      <c r="D4" s="7">
        <f t="shared" ref="D4:D6" si="1">C4*0.09</f>
        <v>24.770642201834857</v>
      </c>
      <c r="E4" s="12">
        <v>1</v>
      </c>
    </row>
    <row r="5" spans="1:5" ht="16.5" x14ac:dyDescent="0.15">
      <c r="A5" s="5"/>
      <c r="B5" s="7"/>
      <c r="C5" s="7">
        <f t="shared" si="0"/>
        <v>0</v>
      </c>
      <c r="D5" s="7">
        <f t="shared" si="1"/>
        <v>0</v>
      </c>
      <c r="E5" s="12"/>
    </row>
    <row r="6" spans="1:5" ht="16.5" x14ac:dyDescent="0.15">
      <c r="A6" s="5"/>
      <c r="B6" s="7"/>
      <c r="C6" s="7">
        <f t="shared" si="0"/>
        <v>0</v>
      </c>
      <c r="D6" s="7">
        <f t="shared" si="1"/>
        <v>0</v>
      </c>
      <c r="E6" s="12"/>
    </row>
    <row r="7" spans="1:5" ht="16.5" x14ac:dyDescent="0.15">
      <c r="A7" s="5"/>
      <c r="B7" s="7"/>
      <c r="C7" s="7"/>
      <c r="D7" s="7"/>
      <c r="E7" s="12"/>
    </row>
    <row r="8" spans="1:5" ht="16.5" x14ac:dyDescent="0.15">
      <c r="A8" s="5"/>
      <c r="B8" s="7"/>
      <c r="C8" s="7"/>
      <c r="D8" s="7"/>
      <c r="E8" s="12"/>
    </row>
    <row r="9" spans="1:5" ht="16.5" x14ac:dyDescent="0.15">
      <c r="A9" s="5"/>
      <c r="B9" s="7"/>
      <c r="C9" s="7"/>
      <c r="D9" s="7"/>
      <c r="E9" s="12"/>
    </row>
    <row r="10" spans="1:5" ht="16.5" x14ac:dyDescent="0.15">
      <c r="A10" s="5"/>
      <c r="B10" s="7"/>
      <c r="C10" s="7"/>
      <c r="D10" s="7"/>
      <c r="E10" s="12"/>
    </row>
    <row r="11" spans="1:5" ht="16.5" x14ac:dyDescent="0.15">
      <c r="A11" s="5"/>
      <c r="B11" s="7"/>
      <c r="C11" s="7"/>
      <c r="D11" s="7"/>
      <c r="E11" s="12"/>
    </row>
    <row r="12" spans="1:5" ht="16.5" x14ac:dyDescent="0.15">
      <c r="A12" s="5"/>
      <c r="B12" s="7"/>
      <c r="C12" s="7"/>
      <c r="D12" s="7"/>
      <c r="E12" s="12"/>
    </row>
    <row r="13" spans="1:5" ht="16.5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16.5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15.75" thickBot="1" x14ac:dyDescent="0.2">
      <c r="A15" s="6" t="s">
        <v>50</v>
      </c>
      <c r="B15" s="10">
        <f>SUM(B3:B14)</f>
        <v>650</v>
      </c>
      <c r="C15" s="10">
        <f>SUM(C3:C14)</f>
        <v>596.33027522935777</v>
      </c>
      <c r="D15" s="10">
        <f>SUM(D3:D14)</f>
        <v>53.66972477064219</v>
      </c>
      <c r="E15" s="9">
        <f>SUM(E3:E14)</f>
        <v>2</v>
      </c>
    </row>
    <row r="17" spans="1:5" ht="14.25" thickBot="1" x14ac:dyDescent="0.2">
      <c r="A17" s="22"/>
      <c r="B17" s="21"/>
    </row>
    <row r="18" spans="1:5" ht="13.5" x14ac:dyDescent="0.15">
      <c r="A18" s="13" t="s">
        <v>44</v>
      </c>
      <c r="B18" s="14" t="s">
        <v>45</v>
      </c>
      <c r="C18" s="14" t="s">
        <v>46</v>
      </c>
      <c r="D18" s="14" t="s">
        <v>51</v>
      </c>
      <c r="E18" s="15" t="s">
        <v>52</v>
      </c>
    </row>
    <row r="19" spans="1:5" ht="17.25" thickBot="1" x14ac:dyDescent="0.2">
      <c r="A19" s="16" t="s">
        <v>49</v>
      </c>
      <c r="B19" s="23">
        <v>350</v>
      </c>
      <c r="C19" s="23">
        <f>B19/1.09</f>
        <v>321.10091743119261</v>
      </c>
      <c r="D19" s="23">
        <f>C19*0.09</f>
        <v>28.899082568807334</v>
      </c>
      <c r="E19" s="18" t="s">
        <v>53</v>
      </c>
    </row>
    <row r="20" spans="1:5" ht="17.25" thickBot="1" x14ac:dyDescent="0.2">
      <c r="A20" s="16" t="s">
        <v>49</v>
      </c>
      <c r="B20" s="23">
        <v>300</v>
      </c>
      <c r="C20" s="23">
        <f>B20/1.09</f>
        <v>275.2293577981651</v>
      </c>
      <c r="D20" s="23">
        <f>C20*0.09</f>
        <v>24.770642201834857</v>
      </c>
      <c r="E20" s="18" t="s">
        <v>53</v>
      </c>
    </row>
    <row r="21" spans="1:5" ht="14.25" thickBot="1" x14ac:dyDescent="0.2"/>
    <row r="22" spans="1:5" ht="27.75" thickBot="1" x14ac:dyDescent="0.2">
      <c r="D22" s="19" t="s">
        <v>54</v>
      </c>
      <c r="E22" s="20">
        <v>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28" sqref="J28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thickBot="1" x14ac:dyDescent="0.2">
      <c r="A1" s="24" t="s">
        <v>55</v>
      </c>
      <c r="B1" s="24"/>
      <c r="C1" s="24"/>
      <c r="D1" s="24"/>
    </row>
    <row r="2" spans="1:5" ht="15" x14ac:dyDescent="0.15">
      <c r="A2" s="2" t="s">
        <v>32</v>
      </c>
      <c r="B2" s="3" t="s">
        <v>45</v>
      </c>
      <c r="C2" s="3" t="s">
        <v>46</v>
      </c>
      <c r="D2" s="3" t="s">
        <v>47</v>
      </c>
      <c r="E2" s="4" t="s">
        <v>48</v>
      </c>
    </row>
    <row r="3" spans="1:5" ht="16.5" x14ac:dyDescent="0.15">
      <c r="A3" s="5" t="s">
        <v>56</v>
      </c>
      <c r="B3" s="7">
        <v>630</v>
      </c>
      <c r="C3" s="7">
        <f>B3/1.09</f>
        <v>577.98165137614671</v>
      </c>
      <c r="D3" s="7">
        <f>C3*0.09</f>
        <v>52.0183486238532</v>
      </c>
      <c r="E3" s="12">
        <v>1</v>
      </c>
    </row>
    <row r="4" spans="1:5" ht="16.5" x14ac:dyDescent="0.15">
      <c r="A4" s="5" t="s">
        <v>56</v>
      </c>
      <c r="B4" s="7">
        <v>1200</v>
      </c>
      <c r="C4" s="7">
        <f t="shared" ref="C4:C6" si="0">B4/1.09</f>
        <v>1100.9174311926604</v>
      </c>
      <c r="D4" s="7">
        <f t="shared" ref="D4:D6" si="1">C4*0.09</f>
        <v>99.082568807339428</v>
      </c>
      <c r="E4" s="12">
        <v>1</v>
      </c>
    </row>
    <row r="5" spans="1:5" ht="16.5" x14ac:dyDescent="0.15">
      <c r="A5" s="5"/>
      <c r="B5" s="7"/>
      <c r="C5" s="7">
        <f t="shared" si="0"/>
        <v>0</v>
      </c>
      <c r="D5" s="7">
        <f t="shared" si="1"/>
        <v>0</v>
      </c>
      <c r="E5" s="12"/>
    </row>
    <row r="6" spans="1:5" ht="16.5" x14ac:dyDescent="0.15">
      <c r="A6" s="5"/>
      <c r="B6" s="7"/>
      <c r="C6" s="7">
        <f t="shared" si="0"/>
        <v>0</v>
      </c>
      <c r="D6" s="7">
        <f t="shared" si="1"/>
        <v>0</v>
      </c>
      <c r="E6" s="12"/>
    </row>
    <row r="7" spans="1:5" ht="16.5" x14ac:dyDescent="0.15">
      <c r="A7" s="5"/>
      <c r="B7" s="7"/>
      <c r="C7" s="7"/>
      <c r="D7" s="7"/>
      <c r="E7" s="12"/>
    </row>
    <row r="8" spans="1:5" ht="16.5" x14ac:dyDescent="0.15">
      <c r="A8" s="5"/>
      <c r="B8" s="7"/>
      <c r="C8" s="7"/>
      <c r="D8" s="7"/>
      <c r="E8" s="12"/>
    </row>
    <row r="9" spans="1:5" ht="16.5" x14ac:dyDescent="0.15">
      <c r="A9" s="5"/>
      <c r="B9" s="7"/>
      <c r="C9" s="7"/>
      <c r="D9" s="7"/>
      <c r="E9" s="12"/>
    </row>
    <row r="10" spans="1:5" ht="16.5" x14ac:dyDescent="0.15">
      <c r="A10" s="5"/>
      <c r="B10" s="7"/>
      <c r="C10" s="7"/>
      <c r="D10" s="7"/>
      <c r="E10" s="12"/>
    </row>
    <row r="11" spans="1:5" ht="16.5" x14ac:dyDescent="0.15">
      <c r="A11" s="5"/>
      <c r="B11" s="7"/>
      <c r="C11" s="7"/>
      <c r="D11" s="7"/>
      <c r="E11" s="12"/>
    </row>
    <row r="12" spans="1:5" ht="16.5" x14ac:dyDescent="0.15">
      <c r="A12" s="5"/>
      <c r="B12" s="7"/>
      <c r="C12" s="7"/>
      <c r="D12" s="7"/>
      <c r="E12" s="12"/>
    </row>
    <row r="13" spans="1:5" ht="16.5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16.5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15.75" thickBot="1" x14ac:dyDescent="0.2">
      <c r="A15" s="6" t="s">
        <v>50</v>
      </c>
      <c r="B15" s="10">
        <f>SUM(B3:B14)</f>
        <v>1830</v>
      </c>
      <c r="C15" s="10">
        <f>SUM(C3:C14)</f>
        <v>1678.899082568807</v>
      </c>
      <c r="D15" s="10">
        <f>SUM(D3:D14)</f>
        <v>151.10091743119261</v>
      </c>
      <c r="E15" s="9">
        <f>SUM(E3:E14)</f>
        <v>2</v>
      </c>
    </row>
    <row r="17" spans="1:5" ht="14.25" thickBot="1" x14ac:dyDescent="0.2">
      <c r="A17" s="22"/>
      <c r="B17" s="21"/>
    </row>
    <row r="18" spans="1:5" ht="13.5" x14ac:dyDescent="0.15">
      <c r="A18" s="13" t="s">
        <v>32</v>
      </c>
      <c r="B18" s="14" t="s">
        <v>45</v>
      </c>
      <c r="C18" s="14" t="s">
        <v>46</v>
      </c>
      <c r="D18" s="14" t="s">
        <v>51</v>
      </c>
      <c r="E18" s="15" t="s">
        <v>36</v>
      </c>
    </row>
    <row r="19" spans="1:5" ht="17.25" thickBot="1" x14ac:dyDescent="0.2">
      <c r="A19" s="16"/>
      <c r="B19" s="23"/>
      <c r="C19" s="23">
        <f>B19/1.09</f>
        <v>0</v>
      </c>
      <c r="D19" s="23">
        <f>C19*0.09</f>
        <v>0</v>
      </c>
      <c r="E19" s="18"/>
    </row>
    <row r="20" spans="1:5" ht="17.25" thickBot="1" x14ac:dyDescent="0.2">
      <c r="A20" s="16"/>
      <c r="B20" s="23"/>
      <c r="C20" s="23">
        <f>B20/1.09</f>
        <v>0</v>
      </c>
      <c r="D20" s="23">
        <f>C20*0.09</f>
        <v>0</v>
      </c>
      <c r="E20" s="18"/>
    </row>
    <row r="21" spans="1:5" ht="14.25" thickBot="1" x14ac:dyDescent="0.2"/>
    <row r="22" spans="1:5" ht="27.75" thickBot="1" x14ac:dyDescent="0.2">
      <c r="D22" s="19" t="s">
        <v>54</v>
      </c>
      <c r="E22" s="20">
        <v>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XFD1048576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thickBot="1" x14ac:dyDescent="0.2">
      <c r="A1" s="24" t="s">
        <v>57</v>
      </c>
      <c r="B1" s="24"/>
      <c r="C1" s="24"/>
      <c r="D1" s="24"/>
    </row>
    <row r="2" spans="1:5" ht="15" x14ac:dyDescent="0.15">
      <c r="A2" s="2" t="s">
        <v>32</v>
      </c>
      <c r="B2" s="3" t="s">
        <v>45</v>
      </c>
      <c r="C2" s="3" t="s">
        <v>34</v>
      </c>
      <c r="D2" s="3" t="s">
        <v>47</v>
      </c>
      <c r="E2" s="4" t="s">
        <v>48</v>
      </c>
    </row>
    <row r="3" spans="1:5" ht="16.5" x14ac:dyDescent="0.15">
      <c r="A3" s="5" t="s">
        <v>58</v>
      </c>
      <c r="B3" s="7">
        <v>374</v>
      </c>
      <c r="C3" s="7">
        <f>B3/1.09</f>
        <v>343.11926605504584</v>
      </c>
      <c r="D3" s="7">
        <f>C3*0.09</f>
        <v>30.880733944954123</v>
      </c>
      <c r="E3" s="12">
        <v>1</v>
      </c>
    </row>
    <row r="4" spans="1:5" ht="16.5" x14ac:dyDescent="0.15">
      <c r="A4" s="5" t="s">
        <v>58</v>
      </c>
      <c r="B4" s="7">
        <v>374</v>
      </c>
      <c r="C4" s="7">
        <f t="shared" ref="C4:C8" si="0">B4/1.09</f>
        <v>343.11926605504584</v>
      </c>
      <c r="D4" s="7">
        <f t="shared" ref="D4:D8" si="1">C4*0.09</f>
        <v>30.880733944954123</v>
      </c>
      <c r="E4" s="12">
        <v>1</v>
      </c>
    </row>
    <row r="5" spans="1:5" ht="16.5" x14ac:dyDescent="0.15">
      <c r="A5" s="5" t="s">
        <v>59</v>
      </c>
      <c r="B5" s="7">
        <v>73</v>
      </c>
      <c r="C5" s="7">
        <f t="shared" si="0"/>
        <v>66.972477064220172</v>
      </c>
      <c r="D5" s="7">
        <f t="shared" si="1"/>
        <v>6.0275229357798157</v>
      </c>
      <c r="E5" s="12">
        <v>1</v>
      </c>
    </row>
    <row r="6" spans="1:5" ht="16.5" x14ac:dyDescent="0.15">
      <c r="A6" s="5" t="s">
        <v>59</v>
      </c>
      <c r="B6" s="7">
        <v>73</v>
      </c>
      <c r="C6" s="7">
        <f t="shared" si="0"/>
        <v>66.972477064220172</v>
      </c>
      <c r="D6" s="7">
        <f t="shared" si="1"/>
        <v>6.0275229357798157</v>
      </c>
      <c r="E6" s="12">
        <v>1</v>
      </c>
    </row>
    <row r="7" spans="1:5" ht="16.5" x14ac:dyDescent="0.15">
      <c r="A7" s="5" t="s">
        <v>59</v>
      </c>
      <c r="B7" s="7">
        <v>73</v>
      </c>
      <c r="C7" s="7">
        <f t="shared" si="0"/>
        <v>66.972477064220172</v>
      </c>
      <c r="D7" s="7">
        <f t="shared" si="1"/>
        <v>6.0275229357798157</v>
      </c>
      <c r="E7" s="12">
        <v>1</v>
      </c>
    </row>
    <row r="8" spans="1:5" ht="16.5" x14ac:dyDescent="0.15">
      <c r="A8" s="5" t="s">
        <v>59</v>
      </c>
      <c r="B8" s="7">
        <v>73</v>
      </c>
      <c r="C8" s="7">
        <f t="shared" si="0"/>
        <v>66.972477064220172</v>
      </c>
      <c r="D8" s="7">
        <f t="shared" si="1"/>
        <v>6.0275229357798157</v>
      </c>
      <c r="E8" s="12">
        <v>1</v>
      </c>
    </row>
    <row r="9" spans="1:5" ht="16.5" x14ac:dyDescent="0.15">
      <c r="A9" s="5"/>
      <c r="B9" s="7"/>
      <c r="C9" s="7"/>
      <c r="D9" s="7"/>
      <c r="E9" s="12"/>
    </row>
    <row r="10" spans="1:5" ht="16.5" x14ac:dyDescent="0.15">
      <c r="A10" s="5"/>
      <c r="B10" s="7"/>
      <c r="C10" s="7"/>
      <c r="D10" s="7"/>
      <c r="E10" s="12"/>
    </row>
    <row r="11" spans="1:5" ht="16.5" x14ac:dyDescent="0.15">
      <c r="A11" s="5"/>
      <c r="B11" s="7"/>
      <c r="C11" s="7"/>
      <c r="D11" s="7"/>
      <c r="E11" s="12"/>
    </row>
    <row r="12" spans="1:5" ht="16.5" x14ac:dyDescent="0.15">
      <c r="A12" s="5"/>
      <c r="B12" s="7"/>
      <c r="C12" s="7"/>
      <c r="D12" s="7"/>
      <c r="E12" s="12"/>
    </row>
    <row r="13" spans="1:5" ht="16.5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16.5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15.75" thickBot="1" x14ac:dyDescent="0.2">
      <c r="A15" s="6" t="s">
        <v>50</v>
      </c>
      <c r="B15" s="10">
        <f>SUM(B3:B14)</f>
        <v>1040</v>
      </c>
      <c r="C15" s="10">
        <f>SUM(C3:C14)</f>
        <v>954.1284403669722</v>
      </c>
      <c r="D15" s="10">
        <f>SUM(D3:D14)</f>
        <v>85.871559633027502</v>
      </c>
      <c r="E15" s="9">
        <f>SUM(E3:E14)</f>
        <v>6</v>
      </c>
    </row>
    <row r="17" spans="1:5" ht="14.25" thickBot="1" x14ac:dyDescent="0.2">
      <c r="A17" s="22"/>
      <c r="B17" s="21"/>
    </row>
    <row r="18" spans="1:5" ht="13.5" x14ac:dyDescent="0.15">
      <c r="A18" s="13" t="s">
        <v>32</v>
      </c>
      <c r="B18" s="14" t="s">
        <v>45</v>
      </c>
      <c r="C18" s="14" t="s">
        <v>34</v>
      </c>
      <c r="D18" s="14" t="s">
        <v>51</v>
      </c>
      <c r="E18" s="15" t="s">
        <v>36</v>
      </c>
    </row>
    <row r="19" spans="1:5" ht="17.25" thickBot="1" x14ac:dyDescent="0.2">
      <c r="A19" s="16"/>
      <c r="B19" s="23"/>
      <c r="C19" s="23">
        <f>B19/1.09</f>
        <v>0</v>
      </c>
      <c r="D19" s="23">
        <f>C19*0.09</f>
        <v>0</v>
      </c>
      <c r="E19" s="18"/>
    </row>
    <row r="20" spans="1:5" ht="17.25" thickBot="1" x14ac:dyDescent="0.2">
      <c r="A20" s="16"/>
      <c r="B20" s="23"/>
      <c r="C20" s="23">
        <f>B20/1.09</f>
        <v>0</v>
      </c>
      <c r="D20" s="23">
        <f>C20*0.09</f>
        <v>0</v>
      </c>
      <c r="E20" s="18"/>
    </row>
    <row r="21" spans="1:5" ht="14.25" thickBot="1" x14ac:dyDescent="0.2"/>
    <row r="22" spans="1:5" ht="27.75" thickBot="1" x14ac:dyDescent="0.2">
      <c r="D22" s="19" t="s">
        <v>39</v>
      </c>
      <c r="E22" s="20">
        <v>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XFD1048576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thickBot="1" x14ac:dyDescent="0.2">
      <c r="A1" s="24" t="s">
        <v>62</v>
      </c>
      <c r="B1" s="24"/>
      <c r="C1" s="24"/>
      <c r="D1" s="24"/>
    </row>
    <row r="2" spans="1:5" ht="15" x14ac:dyDescent="0.15">
      <c r="A2" s="2" t="s">
        <v>32</v>
      </c>
      <c r="B2" s="3" t="s">
        <v>12</v>
      </c>
      <c r="C2" s="3" t="s">
        <v>13</v>
      </c>
      <c r="D2" s="3" t="s">
        <v>11</v>
      </c>
      <c r="E2" s="4" t="s">
        <v>19</v>
      </c>
    </row>
    <row r="3" spans="1:5" ht="16.5" x14ac:dyDescent="0.15">
      <c r="A3" s="5" t="s">
        <v>60</v>
      </c>
      <c r="B3" s="7">
        <v>1180</v>
      </c>
      <c r="C3" s="7">
        <v>1082.57</v>
      </c>
      <c r="D3" s="7">
        <v>97.43</v>
      </c>
      <c r="E3" s="12">
        <v>1</v>
      </c>
    </row>
    <row r="4" spans="1:5" ht="16.5" x14ac:dyDescent="0.15">
      <c r="A4" s="5" t="s">
        <v>60</v>
      </c>
      <c r="B4" s="7">
        <v>1630</v>
      </c>
      <c r="C4" s="7">
        <v>1495.41</v>
      </c>
      <c r="D4" s="7">
        <v>134.59</v>
      </c>
      <c r="E4" s="12">
        <v>1</v>
      </c>
    </row>
    <row r="5" spans="1:5" ht="16.5" x14ac:dyDescent="0.15">
      <c r="A5" s="5" t="s">
        <v>61</v>
      </c>
      <c r="B5" s="7">
        <v>1240</v>
      </c>
      <c r="C5" s="7">
        <v>1137.6099999999999</v>
      </c>
      <c r="D5" s="7">
        <v>102.39</v>
      </c>
      <c r="E5" s="12">
        <v>1</v>
      </c>
    </row>
    <row r="6" spans="1:5" ht="16.5" x14ac:dyDescent="0.15">
      <c r="A6" s="5" t="s">
        <v>61</v>
      </c>
      <c r="B6" s="7">
        <v>1080</v>
      </c>
      <c r="C6" s="7">
        <v>990.83</v>
      </c>
      <c r="D6" s="7">
        <v>89.17</v>
      </c>
      <c r="E6" s="12">
        <v>1</v>
      </c>
    </row>
    <row r="7" spans="1:5" ht="16.5" x14ac:dyDescent="0.15">
      <c r="A7" s="5"/>
      <c r="B7" s="7"/>
      <c r="C7" s="7"/>
      <c r="D7" s="7"/>
      <c r="E7" s="12"/>
    </row>
    <row r="8" spans="1:5" ht="16.5" x14ac:dyDescent="0.15">
      <c r="A8" s="5"/>
      <c r="B8" s="7"/>
      <c r="C8" s="7"/>
      <c r="D8" s="7"/>
      <c r="E8" s="12"/>
    </row>
    <row r="9" spans="1:5" ht="16.5" x14ac:dyDescent="0.15">
      <c r="A9" s="5"/>
      <c r="B9" s="7"/>
      <c r="C9" s="7"/>
      <c r="D9" s="7"/>
      <c r="E9" s="12"/>
    </row>
    <row r="10" spans="1:5" ht="16.5" x14ac:dyDescent="0.15">
      <c r="A10" s="5"/>
      <c r="B10" s="7"/>
      <c r="C10" s="7"/>
      <c r="D10" s="7"/>
      <c r="E10" s="12"/>
    </row>
    <row r="11" spans="1:5" ht="16.5" x14ac:dyDescent="0.15">
      <c r="A11" s="5"/>
      <c r="B11" s="7"/>
      <c r="C11" s="7"/>
      <c r="D11" s="7"/>
      <c r="E11" s="12"/>
    </row>
    <row r="12" spans="1:5" ht="16.5" x14ac:dyDescent="0.15">
      <c r="A12" s="5"/>
      <c r="B12" s="7"/>
      <c r="C12" s="7"/>
      <c r="D12" s="7"/>
      <c r="E12" s="12"/>
    </row>
    <row r="13" spans="1:5" ht="16.5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16.5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15.75" thickBot="1" x14ac:dyDescent="0.2">
      <c r="A15" s="6" t="s">
        <v>15</v>
      </c>
      <c r="B15" s="10">
        <f>SUM(B3:B14)</f>
        <v>5130</v>
      </c>
      <c r="C15" s="10">
        <f>SUM(C3:C14)</f>
        <v>4706.42</v>
      </c>
      <c r="D15" s="10">
        <f>SUM(D3:D14)</f>
        <v>423.58000000000004</v>
      </c>
      <c r="E15" s="9">
        <f>SUM(E3:E14)</f>
        <v>4</v>
      </c>
    </row>
    <row r="17" spans="1:5" ht="14.25" thickBot="1" x14ac:dyDescent="0.2">
      <c r="A17" s="22"/>
      <c r="B17" s="21"/>
    </row>
    <row r="18" spans="1:5" ht="13.5" x14ac:dyDescent="0.15">
      <c r="A18" s="13" t="s">
        <v>32</v>
      </c>
      <c r="B18" s="14" t="s">
        <v>12</v>
      </c>
      <c r="C18" s="14" t="s">
        <v>13</v>
      </c>
      <c r="D18" s="14" t="s">
        <v>35</v>
      </c>
      <c r="E18" s="15" t="s">
        <v>36</v>
      </c>
    </row>
    <row r="19" spans="1:5" ht="17.25" thickBot="1" x14ac:dyDescent="0.2">
      <c r="A19" s="16"/>
      <c r="B19" s="23"/>
      <c r="C19" s="23">
        <f>B19/1.09</f>
        <v>0</v>
      </c>
      <c r="D19" s="23">
        <f>C19*0.09</f>
        <v>0</v>
      </c>
      <c r="E19" s="18"/>
    </row>
    <row r="20" spans="1:5" ht="17.25" thickBot="1" x14ac:dyDescent="0.2">
      <c r="A20" s="16"/>
      <c r="B20" s="23"/>
      <c r="C20" s="23">
        <f>B20/1.09</f>
        <v>0</v>
      </c>
      <c r="D20" s="23">
        <f>C20*0.09</f>
        <v>0</v>
      </c>
      <c r="E20" s="18"/>
    </row>
    <row r="21" spans="1:5" ht="14.25" thickBot="1" x14ac:dyDescent="0.2"/>
    <row r="22" spans="1:5" ht="27.75" thickBot="1" x14ac:dyDescent="0.2">
      <c r="D22" s="19" t="s">
        <v>39</v>
      </c>
      <c r="E22" s="20">
        <v>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P9" sqref="P9"/>
    </sheetView>
  </sheetViews>
  <sheetFormatPr defaultRowHeight="18.75" customHeight="1" x14ac:dyDescent="0.15"/>
  <cols>
    <col min="1" max="5" width="16.5" style="1" customWidth="1"/>
    <col min="6" max="7" width="9" style="1"/>
    <col min="8" max="8" width="10.5" style="1" bestFit="1" customWidth="1"/>
    <col min="9" max="9" width="9" style="1"/>
    <col min="10" max="10" width="10.5" style="1" bestFit="1" customWidth="1"/>
    <col min="11" max="11" width="12.75" style="1" bestFit="1" customWidth="1"/>
    <col min="12" max="12" width="13" style="1" bestFit="1" customWidth="1"/>
    <col min="13" max="16384" width="9" style="1"/>
  </cols>
  <sheetData>
    <row r="1" spans="1:5" s="11" customFormat="1" thickBot="1" x14ac:dyDescent="0.2">
      <c r="A1" s="24" t="s">
        <v>62</v>
      </c>
      <c r="B1" s="24"/>
      <c r="C1" s="24"/>
      <c r="D1" s="24"/>
    </row>
    <row r="2" spans="1:5" ht="15" x14ac:dyDescent="0.15">
      <c r="A2" s="2" t="s">
        <v>32</v>
      </c>
      <c r="B2" s="3" t="s">
        <v>12</v>
      </c>
      <c r="C2" s="3" t="s">
        <v>13</v>
      </c>
      <c r="D2" s="3" t="s">
        <v>11</v>
      </c>
      <c r="E2" s="4" t="s">
        <v>19</v>
      </c>
    </row>
    <row r="3" spans="1:5" ht="16.5" x14ac:dyDescent="0.15">
      <c r="A3" s="5" t="s">
        <v>63</v>
      </c>
      <c r="B3" s="7">
        <v>980</v>
      </c>
      <c r="C3" s="7">
        <v>899.08</v>
      </c>
      <c r="D3" s="7">
        <v>80.92</v>
      </c>
      <c r="E3" s="12">
        <v>1</v>
      </c>
    </row>
    <row r="4" spans="1:5" ht="16.5" x14ac:dyDescent="0.15">
      <c r="A4" s="5" t="s">
        <v>63</v>
      </c>
      <c r="B4" s="7">
        <v>780</v>
      </c>
      <c r="C4" s="7">
        <v>715.6</v>
      </c>
      <c r="D4" s="7">
        <v>64.400000000000006</v>
      </c>
      <c r="E4" s="12">
        <v>1</v>
      </c>
    </row>
    <row r="5" spans="1:5" ht="16.5" x14ac:dyDescent="0.15">
      <c r="A5" s="5"/>
      <c r="B5" s="7"/>
      <c r="C5" s="7"/>
      <c r="D5" s="7"/>
      <c r="E5" s="12"/>
    </row>
    <row r="6" spans="1:5" ht="16.5" x14ac:dyDescent="0.15">
      <c r="A6" s="5"/>
      <c r="B6" s="7"/>
      <c r="C6" s="7"/>
      <c r="D6" s="7"/>
      <c r="E6" s="12"/>
    </row>
    <row r="7" spans="1:5" ht="16.5" x14ac:dyDescent="0.15">
      <c r="A7" s="5"/>
      <c r="B7" s="7"/>
      <c r="C7" s="7"/>
      <c r="D7" s="7"/>
      <c r="E7" s="12"/>
    </row>
    <row r="8" spans="1:5" ht="16.5" x14ac:dyDescent="0.15">
      <c r="A8" s="5"/>
      <c r="B8" s="7"/>
      <c r="C8" s="7"/>
      <c r="D8" s="7"/>
      <c r="E8" s="12"/>
    </row>
    <row r="9" spans="1:5" ht="16.5" x14ac:dyDescent="0.15">
      <c r="A9" s="5"/>
      <c r="B9" s="7"/>
      <c r="C9" s="7"/>
      <c r="D9" s="7"/>
      <c r="E9" s="12"/>
    </row>
    <row r="10" spans="1:5" ht="16.5" x14ac:dyDescent="0.15">
      <c r="A10" s="5"/>
      <c r="B10" s="7"/>
      <c r="C10" s="7"/>
      <c r="D10" s="7"/>
      <c r="E10" s="12"/>
    </row>
    <row r="11" spans="1:5" ht="16.5" x14ac:dyDescent="0.15">
      <c r="A11" s="5"/>
      <c r="B11" s="7"/>
      <c r="C11" s="7"/>
      <c r="D11" s="7"/>
      <c r="E11" s="12"/>
    </row>
    <row r="12" spans="1:5" ht="16.5" x14ac:dyDescent="0.15">
      <c r="A12" s="5"/>
      <c r="B12" s="7"/>
      <c r="C12" s="7"/>
      <c r="D12" s="7"/>
      <c r="E12" s="12"/>
    </row>
    <row r="13" spans="1:5" ht="16.5" x14ac:dyDescent="0.15">
      <c r="A13" s="5"/>
      <c r="B13" s="7"/>
      <c r="C13" s="7">
        <f>ROUND((B13/1.09),2)</f>
        <v>0</v>
      </c>
      <c r="D13" s="7">
        <f>ROUND((C13*0.09),2)</f>
        <v>0</v>
      </c>
      <c r="E13" s="12"/>
    </row>
    <row r="14" spans="1:5" ht="16.5" x14ac:dyDescent="0.15">
      <c r="A14" s="5"/>
      <c r="B14" s="7"/>
      <c r="C14" s="7">
        <f>ROUND((B14/1.09),2)</f>
        <v>0</v>
      </c>
      <c r="D14" s="7">
        <f>ROUND((C14*0.09),2)</f>
        <v>0</v>
      </c>
      <c r="E14" s="12"/>
    </row>
    <row r="15" spans="1:5" ht="15.75" thickBot="1" x14ac:dyDescent="0.2">
      <c r="A15" s="6" t="s">
        <v>15</v>
      </c>
      <c r="B15" s="10">
        <f>SUM(B3:B14)</f>
        <v>1760</v>
      </c>
      <c r="C15" s="10">
        <f>SUM(C3:C14)</f>
        <v>1614.68</v>
      </c>
      <c r="D15" s="10">
        <f>SUM(D3:D14)</f>
        <v>145.32</v>
      </c>
      <c r="E15" s="9">
        <f>SUM(E3:E14)</f>
        <v>2</v>
      </c>
    </row>
    <row r="17" spans="1:5" ht="14.25" thickBot="1" x14ac:dyDescent="0.2">
      <c r="A17" s="22"/>
      <c r="B17" s="21"/>
    </row>
    <row r="18" spans="1:5" ht="13.5" x14ac:dyDescent="0.15">
      <c r="A18" s="13" t="s">
        <v>32</v>
      </c>
      <c r="B18" s="14" t="s">
        <v>12</v>
      </c>
      <c r="C18" s="14" t="s">
        <v>13</v>
      </c>
      <c r="D18" s="14" t="s">
        <v>35</v>
      </c>
      <c r="E18" s="15" t="s">
        <v>36</v>
      </c>
    </row>
    <row r="19" spans="1:5" ht="17.25" thickBot="1" x14ac:dyDescent="0.2">
      <c r="A19" s="16"/>
      <c r="B19" s="23"/>
      <c r="C19" s="23">
        <f>B19/1.09</f>
        <v>0</v>
      </c>
      <c r="D19" s="23">
        <f>C19*0.09</f>
        <v>0</v>
      </c>
      <c r="E19" s="18"/>
    </row>
    <row r="20" spans="1:5" ht="17.25" thickBot="1" x14ac:dyDescent="0.2">
      <c r="A20" s="16"/>
      <c r="B20" s="23"/>
      <c r="C20" s="23">
        <f>B20/1.09</f>
        <v>0</v>
      </c>
      <c r="D20" s="23">
        <f>C20*0.09</f>
        <v>0</v>
      </c>
      <c r="E20" s="18"/>
    </row>
    <row r="21" spans="1:5" ht="14.25" thickBot="1" x14ac:dyDescent="0.2"/>
    <row r="22" spans="1:5" ht="27.75" thickBot="1" x14ac:dyDescent="0.2">
      <c r="D22" s="19" t="s">
        <v>39</v>
      </c>
      <c r="E22" s="20">
        <v>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2019.11</vt:lpstr>
      <vt:lpstr>2019.12</vt:lpstr>
      <vt:lpstr>2020.01</vt:lpstr>
      <vt:lpstr>2020.03</vt:lpstr>
      <vt:lpstr>2020.04</vt:lpstr>
      <vt:lpstr>2020.07</vt:lpstr>
      <vt:lpstr>2020.09</vt:lpstr>
      <vt:lpstr>2020.12</vt:lpstr>
      <vt:lpstr>2021.01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2021-01-25T09:01:21Z</dcterms:modified>
</cp:coreProperties>
</file>