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haode\Desktop\MSBA\OPR\"/>
    </mc:Choice>
  </mc:AlternateContent>
  <xr:revisionPtr revIDLastSave="0" documentId="13_ncr:1_{2EBDBB47-C802-4990-B0E9-85796D0BFE50}" xr6:coauthVersionLast="45" xr6:coauthVersionMax="45" xr10:uidLastSave="{00000000-0000-0000-0000-000000000000}"/>
  <bookViews>
    <workbookView xWindow="-120" yWindow="-120" windowWidth="29040" windowHeight="15840" tabRatio="500" firstSheet="2" activeTab="5" xr2:uid="{00000000-000D-0000-FFFF-FFFF00000000}"/>
  </bookViews>
  <sheets>
    <sheet name="1" sheetId="1" r:id="rId1"/>
    <sheet name="Feasibility Report 1" sheetId="9" r:id="rId2"/>
    <sheet name="Sensitivity Report 1" sheetId="11" r:id="rId3"/>
    <sheet name="2" sheetId="2" r:id="rId4"/>
    <sheet name="3" sheetId="3" r:id="rId5"/>
    <sheet name="4" sheetId="4" r:id="rId6"/>
    <sheet name="5" sheetId="5" r:id="rId7"/>
    <sheet name="Sensitivity Report 2" sheetId="12" r:id="rId8"/>
    <sheet name="6" sheetId="6" r:id="rId9"/>
    <sheet name="6 (b)" sheetId="13" r:id="rId10"/>
    <sheet name="6 (c)" sheetId="14" r:id="rId11"/>
    <sheet name="6 (d)" sheetId="15" r:id="rId12"/>
  </sheets>
  <definedNames>
    <definedName name="solver_adj" localSheetId="3" hidden="1">'2'!$B$23:$B$26</definedName>
    <definedName name="solver_adj" localSheetId="8" hidden="1">'6'!$B$25:$C$27</definedName>
    <definedName name="solver_adj" localSheetId="9" hidden="1">'6 (b)'!$B$25:$C$27</definedName>
    <definedName name="solver_adj" localSheetId="10" hidden="1">'6 (c)'!$B$25:$C$27</definedName>
    <definedName name="solver_adj" localSheetId="11" hidden="1">'6 (d)'!$B$25:$C$27</definedName>
    <definedName name="solver_cvg" localSheetId="3" hidden="1">0.0001</definedName>
    <definedName name="solver_cvg" localSheetId="8" hidden="1">0.0001</definedName>
    <definedName name="solver_cvg" localSheetId="9" hidden="1">0.0001</definedName>
    <definedName name="solver_cvg" localSheetId="10" hidden="1">0.0001</definedName>
    <definedName name="solver_cvg" localSheetId="11" hidden="1">0.0001</definedName>
    <definedName name="solver_drv" localSheetId="3" hidden="1">1</definedName>
    <definedName name="solver_drv" localSheetId="8" hidden="1">1</definedName>
    <definedName name="solver_drv" localSheetId="9" hidden="1">1</definedName>
    <definedName name="solver_drv" localSheetId="10" hidden="1">1</definedName>
    <definedName name="solver_drv" localSheetId="11" hidden="1">1</definedName>
    <definedName name="solver_eng" localSheetId="3" hidden="1">2</definedName>
    <definedName name="solver_eng" localSheetId="8" hidden="1">2</definedName>
    <definedName name="solver_eng" localSheetId="9" hidden="1">2</definedName>
    <definedName name="solver_eng" localSheetId="10" hidden="1">2</definedName>
    <definedName name="solver_eng" localSheetId="11" hidden="1">2</definedName>
    <definedName name="solver_est" localSheetId="3" hidden="1">1</definedName>
    <definedName name="solver_est" localSheetId="8" hidden="1">1</definedName>
    <definedName name="solver_est" localSheetId="9" hidden="1">1</definedName>
    <definedName name="solver_est" localSheetId="10" hidden="1">1</definedName>
    <definedName name="solver_est" localSheetId="11" hidden="1">1</definedName>
    <definedName name="solver_itr" localSheetId="3" hidden="1">2147483647</definedName>
    <definedName name="solver_itr" localSheetId="8" hidden="1">2147483647</definedName>
    <definedName name="solver_itr" localSheetId="9" hidden="1">2147483647</definedName>
    <definedName name="solver_itr" localSheetId="10" hidden="1">2147483647</definedName>
    <definedName name="solver_itr" localSheetId="11" hidden="1">2147483647</definedName>
    <definedName name="solver_lhs1" localSheetId="3" hidden="1">'2'!$B$29:$B$31</definedName>
    <definedName name="solver_lhs1" localSheetId="8" hidden="1">'6'!$B$30:$B$32</definedName>
    <definedName name="solver_lhs1" localSheetId="9" hidden="1">'6 (b)'!$B$30:$B$32</definedName>
    <definedName name="solver_lhs1" localSheetId="10" hidden="1">'6 (c)'!$B$30:$B$32</definedName>
    <definedName name="solver_lhs1" localSheetId="11" hidden="1">'6 (d)'!$B$30:$B$32</definedName>
    <definedName name="solver_lhs2" localSheetId="3" hidden="1">'2'!$B$32</definedName>
    <definedName name="solver_lhs2" localSheetId="8" hidden="1">'6'!$B$33:$B$34</definedName>
    <definedName name="solver_lhs2" localSheetId="9" hidden="1">'6 (b)'!$B$33:$B$34</definedName>
    <definedName name="solver_lhs2" localSheetId="10" hidden="1">'6 (c)'!$B$33:$B$34</definedName>
    <definedName name="solver_lhs2" localSheetId="11" hidden="1">'6 (d)'!$B$33:$B$34</definedName>
    <definedName name="solver_lhs3" localSheetId="3" hidden="1">'2'!$B$33</definedName>
    <definedName name="solver_lhs4" localSheetId="3" hidden="1">'2'!$B$34</definedName>
    <definedName name="solver_mip" localSheetId="3" hidden="1">2147483647</definedName>
    <definedName name="solver_mip" localSheetId="8" hidden="1">2147483647</definedName>
    <definedName name="solver_mip" localSheetId="9" hidden="1">2147483647</definedName>
    <definedName name="solver_mip" localSheetId="10" hidden="1">2147483647</definedName>
    <definedName name="solver_mip" localSheetId="11" hidden="1">2147483647</definedName>
    <definedName name="solver_mni" localSheetId="3" hidden="1">30</definedName>
    <definedName name="solver_mni" localSheetId="8" hidden="1">30</definedName>
    <definedName name="solver_mni" localSheetId="9" hidden="1">30</definedName>
    <definedName name="solver_mni" localSheetId="10" hidden="1">30</definedName>
    <definedName name="solver_mni" localSheetId="11" hidden="1">30</definedName>
    <definedName name="solver_mrt" localSheetId="3" hidden="1">0.075</definedName>
    <definedName name="solver_mrt" localSheetId="8" hidden="1">0.075</definedName>
    <definedName name="solver_mrt" localSheetId="9" hidden="1">0.075</definedName>
    <definedName name="solver_mrt" localSheetId="10" hidden="1">0.075</definedName>
    <definedName name="solver_mrt" localSheetId="11" hidden="1">0.075</definedName>
    <definedName name="solver_msl" localSheetId="3" hidden="1">2</definedName>
    <definedName name="solver_msl" localSheetId="8" hidden="1">2</definedName>
    <definedName name="solver_msl" localSheetId="9" hidden="1">2</definedName>
    <definedName name="solver_msl" localSheetId="10" hidden="1">2</definedName>
    <definedName name="solver_msl" localSheetId="11" hidden="1">2</definedName>
    <definedName name="solver_neg" localSheetId="3" hidden="1">1</definedName>
    <definedName name="solver_neg" localSheetId="8" hidden="1">1</definedName>
    <definedName name="solver_neg" localSheetId="9" hidden="1">1</definedName>
    <definedName name="solver_neg" localSheetId="10" hidden="1">1</definedName>
    <definedName name="solver_neg" localSheetId="11" hidden="1">1</definedName>
    <definedName name="solver_nod" localSheetId="3" hidden="1">2147483647</definedName>
    <definedName name="solver_nod" localSheetId="8" hidden="1">2147483647</definedName>
    <definedName name="solver_nod" localSheetId="9" hidden="1">2147483647</definedName>
    <definedName name="solver_nod" localSheetId="10" hidden="1">2147483647</definedName>
    <definedName name="solver_nod" localSheetId="11" hidden="1">2147483647</definedName>
    <definedName name="solver_num" localSheetId="3" hidden="1">4</definedName>
    <definedName name="solver_num" localSheetId="8" hidden="1">2</definedName>
    <definedName name="solver_num" localSheetId="9" hidden="1">2</definedName>
    <definedName name="solver_num" localSheetId="10" hidden="1">2</definedName>
    <definedName name="solver_num" localSheetId="11" hidden="1">2</definedName>
    <definedName name="solver_nwt" localSheetId="3" hidden="1">1</definedName>
    <definedName name="solver_nwt" localSheetId="8" hidden="1">1</definedName>
    <definedName name="solver_nwt" localSheetId="9" hidden="1">1</definedName>
    <definedName name="solver_nwt" localSheetId="10" hidden="1">1</definedName>
    <definedName name="solver_nwt" localSheetId="11" hidden="1">1</definedName>
    <definedName name="solver_opt" localSheetId="3" hidden="1">'2'!$F$22</definedName>
    <definedName name="solver_opt" localSheetId="8" hidden="1">'6'!$J$24</definedName>
    <definedName name="solver_opt" localSheetId="9" hidden="1">'6 (b)'!$J$24</definedName>
    <definedName name="solver_opt" localSheetId="10" hidden="1">'6 (c)'!$J$24</definedName>
    <definedName name="solver_opt" localSheetId="11" hidden="1">'6 (d)'!$J$24</definedName>
    <definedName name="solver_pre" localSheetId="3" hidden="1">0.000001</definedName>
    <definedName name="solver_pre" localSheetId="8" hidden="1">0.000001</definedName>
    <definedName name="solver_pre" localSheetId="9" hidden="1">0.000001</definedName>
    <definedName name="solver_pre" localSheetId="10" hidden="1">0.000001</definedName>
    <definedName name="solver_pre" localSheetId="11" hidden="1">0.000001</definedName>
    <definedName name="solver_rbv" localSheetId="3" hidden="1">1</definedName>
    <definedName name="solver_rbv" localSheetId="8" hidden="1">1</definedName>
    <definedName name="solver_rbv" localSheetId="9" hidden="1">1</definedName>
    <definedName name="solver_rbv" localSheetId="10" hidden="1">1</definedName>
    <definedName name="solver_rbv" localSheetId="11" hidden="1">1</definedName>
    <definedName name="solver_rel1" localSheetId="3" hidden="1">3</definedName>
    <definedName name="solver_rel1" localSheetId="8" hidden="1">1</definedName>
    <definedName name="solver_rel1" localSheetId="9" hidden="1">1</definedName>
    <definedName name="solver_rel1" localSheetId="10" hidden="1">1</definedName>
    <definedName name="solver_rel1" localSheetId="11" hidden="1">1</definedName>
    <definedName name="solver_rel2" localSheetId="3" hidden="1">1</definedName>
    <definedName name="solver_rel2" localSheetId="8" hidden="1">2</definedName>
    <definedName name="solver_rel2" localSheetId="9" hidden="1">2</definedName>
    <definedName name="solver_rel2" localSheetId="10" hidden="1">2</definedName>
    <definedName name="solver_rel2" localSheetId="11" hidden="1">2</definedName>
    <definedName name="solver_rel3" localSheetId="3" hidden="1">3</definedName>
    <definedName name="solver_rel4" localSheetId="3" hidden="1">1</definedName>
    <definedName name="solver_rhs1" localSheetId="3" hidden="1">'2'!$D$29:$D$31</definedName>
    <definedName name="solver_rhs1" localSheetId="8" hidden="1">'6'!$D$30:$D$32</definedName>
    <definedName name="solver_rhs1" localSheetId="9" hidden="1">'6 (b)'!$D$30:$D$32</definedName>
    <definedName name="solver_rhs1" localSheetId="10" hidden="1">'6 (c)'!$D$30:$D$32</definedName>
    <definedName name="solver_rhs1" localSheetId="11" hidden="1">'6 (d)'!$D$30:$D$32</definedName>
    <definedName name="solver_rhs2" localSheetId="3" hidden="1">'2'!$D$32</definedName>
    <definedName name="solver_rhs2" localSheetId="8" hidden="1">'6'!$D$33:$D$34</definedName>
    <definedName name="solver_rhs2" localSheetId="9" hidden="1">'6 (b)'!$D$33:$D$34</definedName>
    <definedName name="solver_rhs2" localSheetId="10" hidden="1">'6 (c)'!$D$33:$D$34</definedName>
    <definedName name="solver_rhs2" localSheetId="11" hidden="1">'6 (d)'!$D$33:$D$34</definedName>
    <definedName name="solver_rhs3" localSheetId="3" hidden="1">'2'!$D$33</definedName>
    <definedName name="solver_rhs4" localSheetId="3" hidden="1">'2'!$D$34</definedName>
    <definedName name="solver_rlx" localSheetId="3" hidden="1">2</definedName>
    <definedName name="solver_rlx" localSheetId="8" hidden="1">2</definedName>
    <definedName name="solver_rlx" localSheetId="9" hidden="1">2</definedName>
    <definedName name="solver_rlx" localSheetId="10" hidden="1">2</definedName>
    <definedName name="solver_rlx" localSheetId="11" hidden="1">2</definedName>
    <definedName name="solver_rsd" localSheetId="3" hidden="1">0</definedName>
    <definedName name="solver_rsd" localSheetId="8" hidden="1">0</definedName>
    <definedName name="solver_rsd" localSheetId="9" hidden="1">0</definedName>
    <definedName name="solver_rsd" localSheetId="10" hidden="1">0</definedName>
    <definedName name="solver_rsd" localSheetId="11" hidden="1">0</definedName>
    <definedName name="solver_scl" localSheetId="3" hidden="1">1</definedName>
    <definedName name="solver_scl" localSheetId="8" hidden="1">1</definedName>
    <definedName name="solver_scl" localSheetId="9" hidden="1">1</definedName>
    <definedName name="solver_scl" localSheetId="10" hidden="1">1</definedName>
    <definedName name="solver_scl" localSheetId="11" hidden="1">1</definedName>
    <definedName name="solver_sho" localSheetId="3" hidden="1">2</definedName>
    <definedName name="solver_sho" localSheetId="8" hidden="1">2</definedName>
    <definedName name="solver_sho" localSheetId="9" hidden="1">2</definedName>
    <definedName name="solver_sho" localSheetId="10" hidden="1">2</definedName>
    <definedName name="solver_sho" localSheetId="11" hidden="1">2</definedName>
    <definedName name="solver_ssz" localSheetId="3" hidden="1">100</definedName>
    <definedName name="solver_ssz" localSheetId="8" hidden="1">100</definedName>
    <definedName name="solver_ssz" localSheetId="9" hidden="1">100</definedName>
    <definedName name="solver_ssz" localSheetId="10" hidden="1">100</definedName>
    <definedName name="solver_ssz" localSheetId="11" hidden="1">100</definedName>
    <definedName name="solver_tim" localSheetId="3" hidden="1">2147483647</definedName>
    <definedName name="solver_tim" localSheetId="8" hidden="1">2147483647</definedName>
    <definedName name="solver_tim" localSheetId="9" hidden="1">2147483647</definedName>
    <definedName name="solver_tim" localSheetId="10" hidden="1">2147483647</definedName>
    <definedName name="solver_tim" localSheetId="11" hidden="1">2147483647</definedName>
    <definedName name="solver_tol" localSheetId="3" hidden="1">0.01</definedName>
    <definedName name="solver_tol" localSheetId="8" hidden="1">0.01</definedName>
    <definedName name="solver_tol" localSheetId="9" hidden="1">0.01</definedName>
    <definedName name="solver_tol" localSheetId="10" hidden="1">0.01</definedName>
    <definedName name="solver_tol" localSheetId="11" hidden="1">0.01</definedName>
    <definedName name="solver_typ" localSheetId="3" hidden="1">2</definedName>
    <definedName name="solver_typ" localSheetId="8" hidden="1">2</definedName>
    <definedName name="solver_typ" localSheetId="9" hidden="1">2</definedName>
    <definedName name="solver_typ" localSheetId="10" hidden="1">2</definedName>
    <definedName name="solver_typ" localSheetId="11" hidden="1">2</definedName>
    <definedName name="solver_val" localSheetId="3" hidden="1">0</definedName>
    <definedName name="solver_val" localSheetId="8" hidden="1">0</definedName>
    <definedName name="solver_val" localSheetId="9" hidden="1">0</definedName>
    <definedName name="solver_val" localSheetId="10" hidden="1">0</definedName>
    <definedName name="solver_val" localSheetId="11" hidden="1">0</definedName>
    <definedName name="solver_ver" localSheetId="3" hidden="1">3</definedName>
    <definedName name="solver_ver" localSheetId="8" hidden="1">3</definedName>
    <definedName name="solver_ver" localSheetId="9" hidden="1">3</definedName>
    <definedName name="solver_ver" localSheetId="10" hidden="1">3</definedName>
    <definedName name="solver_ver" localSheetId="11" hidden="1">3</definedName>
  </definedNames>
  <calcPr calcId="18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D32" i="15" l="1"/>
  <c r="B32" i="15"/>
  <c r="D31" i="15"/>
  <c r="B31" i="15"/>
  <c r="D30" i="15"/>
  <c r="B30" i="15"/>
  <c r="E27" i="15"/>
  <c r="D27" i="15"/>
  <c r="E26" i="15"/>
  <c r="D26" i="15"/>
  <c r="E25" i="15"/>
  <c r="D25" i="15"/>
  <c r="J24" i="15"/>
  <c r="D32" i="14"/>
  <c r="B32" i="14"/>
  <c r="D31" i="14"/>
  <c r="B31" i="14"/>
  <c r="D30" i="14"/>
  <c r="B30" i="14"/>
  <c r="E27" i="14"/>
  <c r="D27" i="14"/>
  <c r="E26" i="14"/>
  <c r="D26" i="14"/>
  <c r="E25" i="14"/>
  <c r="D25" i="14"/>
  <c r="J24" i="14"/>
  <c r="D32" i="13"/>
  <c r="B32" i="13"/>
  <c r="D31" i="13"/>
  <c r="B31" i="13"/>
  <c r="D30" i="13"/>
  <c r="B30" i="13"/>
  <c r="E27" i="13"/>
  <c r="D27" i="13"/>
  <c r="E26" i="13"/>
  <c r="G26" i="13" s="1"/>
  <c r="G27" i="13" s="1"/>
  <c r="D26" i="13"/>
  <c r="G25" i="13"/>
  <c r="E25" i="13"/>
  <c r="B34" i="13" s="1"/>
  <c r="D25" i="13"/>
  <c r="B33" i="13" s="1"/>
  <c r="J24" i="13"/>
  <c r="J24" i="6"/>
  <c r="B32" i="6"/>
  <c r="B31" i="6"/>
  <c r="B30" i="6"/>
  <c r="E27" i="6"/>
  <c r="D27" i="6"/>
  <c r="E26" i="6"/>
  <c r="D26" i="6"/>
  <c r="E25" i="6"/>
  <c r="D25" i="6"/>
  <c r="F25" i="6" s="1"/>
  <c r="D32" i="6"/>
  <c r="D31" i="6"/>
  <c r="D30" i="6"/>
  <c r="C7" i="2"/>
  <c r="D34" i="2" s="1"/>
  <c r="D30" i="2"/>
  <c r="B34" i="2"/>
  <c r="D32" i="2"/>
  <c r="B33" i="2"/>
  <c r="B32" i="2"/>
  <c r="D31" i="2"/>
  <c r="B31" i="2"/>
  <c r="B30" i="2"/>
  <c r="F22" i="2"/>
  <c r="B29" i="2"/>
  <c r="B34" i="15" l="1"/>
  <c r="G25" i="15"/>
  <c r="B33" i="15"/>
  <c r="G26" i="15"/>
  <c r="G27" i="15" s="1"/>
  <c r="F25" i="15"/>
  <c r="F26" i="15" s="1"/>
  <c r="F27" i="15" s="1"/>
  <c r="B34" i="14"/>
  <c r="B33" i="14"/>
  <c r="F25" i="14"/>
  <c r="F26" i="14" s="1"/>
  <c r="F27" i="14" s="1"/>
  <c r="G25" i="14"/>
  <c r="G26" i="14" s="1"/>
  <c r="G27" i="14" s="1"/>
  <c r="F25" i="13"/>
  <c r="F26" i="13" s="1"/>
  <c r="F27" i="13" s="1"/>
  <c r="F26" i="6"/>
  <c r="F27" i="6" s="1"/>
  <c r="B34" i="6"/>
  <c r="B33" i="6"/>
  <c r="G25" i="6"/>
  <c r="G26" i="6" s="1"/>
  <c r="G27" i="6" s="1"/>
  <c r="D33" i="2"/>
  <c r="D29" i="2"/>
</calcChain>
</file>

<file path=xl/sharedStrings.xml><?xml version="1.0" encoding="utf-8"?>
<sst xmlns="http://schemas.openxmlformats.org/spreadsheetml/2006/main" count="528" uniqueCount="254">
  <si>
    <t>Cost per Hour</t>
    <phoneticPr fontId="1" type="noConversion"/>
  </si>
  <si>
    <t>Department</t>
    <phoneticPr fontId="1" type="noConversion"/>
  </si>
  <si>
    <t>Production Time (hours)</t>
    <phoneticPr fontId="1" type="noConversion"/>
  </si>
  <si>
    <t>Time Available (hours)</t>
    <phoneticPr fontId="1" type="noConversion"/>
  </si>
  <si>
    <t>Manufacturing Cost</t>
    <phoneticPr fontId="1" type="noConversion"/>
  </si>
  <si>
    <t>Purchase Cost</t>
    <phoneticPr fontId="1" type="noConversion"/>
  </si>
  <si>
    <t>Drexel Party Favor Company just received an order of 5000 fancy favor boxes for the wedding of the year.</t>
  </si>
  <si>
    <t>This is a big opportunity for Drexel, since the eyes of the world and the media will be on the wedding, and every detail</t>
  </si>
  <si>
    <t>will be closely scrutinized and copied.  A high profile assignment like this could make or break their business, so</t>
  </si>
  <si>
    <t>they are concerned about the order size of 5000 being too big for their current production capacity.</t>
  </si>
  <si>
    <t>Each fancy favor box consists of a cardboard box, some wrapping paper, and a silk bow, and each part is</t>
  </si>
  <si>
    <t>processed by all three departments at the company.</t>
  </si>
  <si>
    <t>Cardboard Box</t>
  </si>
  <si>
    <t>Wrapping Paper</t>
  </si>
  <si>
    <t>Silk Bow</t>
  </si>
  <si>
    <t>They have contracted with another party favor business to outsource parts and help meet their demand.</t>
  </si>
  <si>
    <t>Part</t>
  </si>
  <si>
    <t>Help Drexel meet their demand for the big wedding at minimum cost.</t>
  </si>
  <si>
    <t>a) If we could add overtime to any department at $3 per hour, which departments should be allocated overtime?</t>
  </si>
  <si>
    <t>b) If we could schedule 80 hours of overtime in Department 1 at $3 per hour, should we do so?</t>
  </si>
  <si>
    <t>c) Drexel anticipates that there may be a price war in the silk business, and the cost of the silk bows could change</t>
  </si>
  <si>
    <t>over the next few weeks.  Such a change would affect the manufacturing and purchase costs of the silk bows.</t>
  </si>
  <si>
    <t>For which values of the manufacturing and purchase costs would the current production plan remain optimal?</t>
  </si>
  <si>
    <t>d) The bride calls Drexel and requests a different type of wrapping paper, which will slightly increase the amount of</t>
  </si>
  <si>
    <t>time the wrapping paper will spend in Department 2.  If the production time for the wrapping paper in Department 2</t>
  </si>
  <si>
    <t>increases to 0.025 hours per unit, how will this affect the optimal solution and the minimum cost?</t>
  </si>
  <si>
    <t>Drexel Student Radio broadcasts indie rock for most of the day but also devotes thirty minutes each day to campus news.</t>
  </si>
  <si>
    <t>academic news.  The radio station itself has also surveyed the students and determine that the time spent on academic</t>
  </si>
  <si>
    <t>Help Drexel Student Radio put together a campus news show at minimum cost.</t>
  </si>
  <si>
    <t>a) The station manager is thinking about changing the amount of time set aside for advertising.  What would you advise him to do?</t>
  </si>
  <si>
    <t>b) The University is thinking about changing the 15% requirement for academic news.  How would this affect the station's costs?</t>
  </si>
  <si>
    <t>c) The radio station is thinking about updating some equipment, which would change its production costs.  For which</t>
  </si>
  <si>
    <t>ranges of production costs would the current broadcast plan remain optimal?</t>
  </si>
  <si>
    <t>d) If the manager were to change the requirement that sports segment should get at least as much time as the cafeteria menu,</t>
  </si>
  <si>
    <t>how would the minimum cost be affected?</t>
  </si>
  <si>
    <t>Drexel has a shiny new information packet ready to send to prospective applicants.  In the past, they worked with</t>
  </si>
  <si>
    <t xml:space="preserve">Philadelphia Printing and University City Print Media to print their packets (due to the high volume, the resources of </t>
  </si>
  <si>
    <t>both printers were needed).  Since they are trying to reach more students than ever, they are considering adding</t>
  </si>
  <si>
    <t>% Defective Packets</t>
  </si>
  <si>
    <t>Cost per Packet</t>
  </si>
  <si>
    <t>Printing Capacity</t>
  </si>
  <si>
    <t>Philadelphia</t>
  </si>
  <si>
    <t>University City</t>
  </si>
  <si>
    <t>LeBow</t>
  </si>
  <si>
    <t>a third printer, LeBow Publishing. The information about the quality, capacity, and costs of each printer are:</t>
  </si>
  <si>
    <t>In addition, LeBow Publishing needs to be guaranteed an amount that is at least 10% of the volume given to</t>
  </si>
  <si>
    <t>Philadelphia Printing in order to be interested in this new assignment.  Also, because of a long-term business</t>
  </si>
  <si>
    <t>relationship, University City Print Media must be assigned at least 30,000 packets.  Drexel wants a total of</t>
  </si>
  <si>
    <t>Help Drexel obtain all the packets they need at minimum cost.</t>
  </si>
  <si>
    <t xml:space="preserve">75,000 packets.  Note that Drexel will need to contract for more packets than 75,000 since some of the </t>
  </si>
  <si>
    <t>packets will be defective, and, therefore, unusable.</t>
  </si>
  <si>
    <t>a) If the defective rate for LeBow is lower than 10%, what effect would this have on the solution and the cost?</t>
  </si>
  <si>
    <t>b) Drexel may be willing to lower the number of packets they guarantee to University City Print Media.  Is this a good idea?</t>
  </si>
  <si>
    <t>How would this affect the total cost, if at all?</t>
  </si>
  <si>
    <t>d) If Drexel needs additional packets, how much would it cost them per packet to order extras?  How many packets</t>
  </si>
  <si>
    <t>could they order at this cost?</t>
  </si>
  <si>
    <t>Small</t>
  </si>
  <si>
    <t>Medium</t>
  </si>
  <si>
    <t>Large</t>
  </si>
  <si>
    <t>Apple</t>
  </si>
  <si>
    <t>Orange</t>
  </si>
  <si>
    <t>Banana</t>
  </si>
  <si>
    <t>Pear</t>
  </si>
  <si>
    <t>Kumquat</t>
  </si>
  <si>
    <t>Drexel Baskets sells three sizes of fruit baskets: small, medium, and large.  They use five types of fruits and have just received the following shipments:</t>
  </si>
  <si>
    <t>Company</t>
  </si>
  <si>
    <t>Shipment Size (lbs)</t>
  </si>
  <si>
    <t>Shipment Cost</t>
  </si>
  <si>
    <t>The Small Basket consists of 15% Apples, 25% Orange, 25% Bananas, 10% Pears, and 25% Kumquats. The Medium Basket consists of 20% of each type of fruit, and</t>
  </si>
  <si>
    <t>Profit per Basket</t>
  </si>
  <si>
    <t>the Large Basket consists of 25% Apples, 15% Orange, 15% Bananas, 25% Pears, and 20% Kumquats.  The orders received so far and the profit margins are as follows:</t>
  </si>
  <si>
    <t>Basket Size</t>
  </si>
  <si>
    <t>Fruit</t>
  </si>
  <si>
    <t>All of the orders already received must be satisfied, and any leftover fruit will be donated to the local shelter.</t>
  </si>
  <si>
    <t>The profit per basket does not account for the cost of the fruit used in it.</t>
  </si>
  <si>
    <t>Help Drexel maximize its profit while meeting the existing orders.</t>
  </si>
  <si>
    <t>a) If additional quantities of fruit can be purchased, how will the total profit be affected?</t>
  </si>
  <si>
    <t>b) Drexel has been offered an additional 1000 lbs of apples at $1000 from a supplier.  Should they take the offer?</t>
  </si>
  <si>
    <t>c) Even though it will affect future business, Drexel has decided that they will consider not meeting all the existing orders.  How would this affect the profit?</t>
  </si>
  <si>
    <t xml:space="preserve">d) The fruit basket market is very volatile and the profit margins could always change.  For which ranges of values for the profits per basket </t>
  </si>
  <si>
    <t>would the current solution remain optimal?</t>
  </si>
  <si>
    <t>Drexel Investments manages portfolios for a number of wealthy clients.  They consider three investment types for their clients:</t>
  </si>
  <si>
    <t xml:space="preserve">a growth stock fund, an income fund, and a money market fund.   For diversification purposes, they impose the following minimum </t>
  </si>
  <si>
    <t>and maximum percentages for each type of investment in each portfolio:</t>
  </si>
  <si>
    <t>Minimum %</t>
  </si>
  <si>
    <t>Maximum %</t>
  </si>
  <si>
    <t>Growth Stock Fund</t>
  </si>
  <si>
    <t>Income Fund</t>
  </si>
  <si>
    <t>Money Market Fund</t>
  </si>
  <si>
    <t>Investment Type</t>
  </si>
  <si>
    <t>The risk index and the annual yield forecast for each type of investment are as follows:</t>
  </si>
  <si>
    <t>Risk Index</t>
  </si>
  <si>
    <t>Annual Yield</t>
  </si>
  <si>
    <t xml:space="preserve">Drexel has a new client with $800,000 to invest, and he would like the weighted average risk index of his portfolio to be no more </t>
  </si>
  <si>
    <t>than 0.05.  Help Drexel come up with an investment plan that maximizes the expected annual yield of this client's portfolio.</t>
  </si>
  <si>
    <t>a) If the client's risk index is increased to 0.055, how would the portfolio yield be affected?</t>
  </si>
  <si>
    <t>b) If the annual yield for the growth stock fund decreased to 16%, how would the portfolio allocation be affected?</t>
  </si>
  <si>
    <t xml:space="preserve">c) The client wants to add a constraint to ensure that the amount in the growth stock fund is no more than the amount </t>
  </si>
  <si>
    <t>invested in the income fund.  Would this change the portfolio allocation - if so, how?</t>
  </si>
  <si>
    <t>d) If the risk index of the income fund is revised downward to 0.06, how would this affect the portfolio yield?</t>
  </si>
  <si>
    <t>Drexel Shoes has received a large order for leather loafers and suede boots.  They employ three shoemakers, and</t>
  </si>
  <si>
    <t>the number of hours needed to make all the leather loafers, the number of hours needed to make all the suede boots,</t>
  </si>
  <si>
    <t>the number hours each shoemaker has available to work on the order, and the cost per hour are as follows:</t>
  </si>
  <si>
    <t>Shoemaker 1</t>
  </si>
  <si>
    <t>Shoemaker 2</t>
  </si>
  <si>
    <t>Shoemaker 3</t>
  </si>
  <si>
    <t>Hours Required to Complete All the Leather Loafers</t>
  </si>
  <si>
    <t>Hours Required to Complete All the Suede Boots</t>
  </si>
  <si>
    <t>Hours Available for the Order</t>
  </si>
  <si>
    <t xml:space="preserve">For example, if Shoemaker 1 spent half of his available time on each type of shoe, he would supply 20 out of </t>
  </si>
  <si>
    <t>the 50, or 40%, of the hours needed for the leather loafers, and 20 out of 60, or 33.33%, of the hours</t>
  </si>
  <si>
    <t>needed for the suede boots.  Help Drexel Shoes minimize their total cost while meeting the demand.</t>
  </si>
  <si>
    <t>a) If each of the shoemakers was available for overtime, would Drexel find it useful?  If so, how</t>
  </si>
  <si>
    <t>much would they be willing to pay for the overtime?</t>
  </si>
  <si>
    <t>b) If Shoemaker 2 asked for a raise to $44 per hour, how would it affect the optimal solution?  How would</t>
  </si>
  <si>
    <t>the total cost change?</t>
  </si>
  <si>
    <t>c) Shoemaker 1 receives additional training and can now make all the leather loafers in 46 hours and all the</t>
  </si>
  <si>
    <t>suede boots in 56 hours.  How will this affect the total cost?</t>
  </si>
  <si>
    <t>d) If the order size for the leather loafers increases by 10%, how would this affect the total cost?</t>
  </si>
  <si>
    <t>Orders (pounds)</t>
  </si>
  <si>
    <t>Each basket weighs 1 pound.</t>
  </si>
  <si>
    <t>c) How much could the cost per packet for each printing company change without changing Drexel's optimal plan?</t>
  </si>
  <si>
    <r>
      <t xml:space="preserve">During the news broadcast, they focus on academic news, social news, cafeteria menu, and campus sports, and </t>
    </r>
    <r>
      <rPr>
        <sz val="10"/>
        <color rgb="FFFF0000"/>
        <rFont val="Verdana"/>
        <family val="2"/>
      </rPr>
      <t>10 minutes</t>
    </r>
    <r>
      <rPr>
        <sz val="10"/>
        <rFont val="Verdana"/>
        <family val="2"/>
      </rPr>
      <t xml:space="preserve"> of</t>
    </r>
  </si>
  <si>
    <r>
      <t xml:space="preserve">the </t>
    </r>
    <r>
      <rPr>
        <sz val="10"/>
        <color rgb="FFFF0000"/>
        <rFont val="Verdana"/>
        <family val="2"/>
      </rPr>
      <t>30 minute broadcast are used for advertising</t>
    </r>
    <r>
      <rPr>
        <sz val="10"/>
        <rFont val="Verdana"/>
        <family val="2"/>
      </rPr>
      <t xml:space="preserve">.  The University mandates that at least </t>
    </r>
    <r>
      <rPr>
        <sz val="10"/>
        <color rgb="FFFF0000"/>
        <rFont val="Verdana"/>
        <family val="2"/>
      </rPr>
      <t>15% remaining time</t>
    </r>
    <r>
      <rPr>
        <sz val="10"/>
        <rFont val="Verdana"/>
        <family val="2"/>
      </rPr>
      <t xml:space="preserve"> should be reserved for</t>
    </r>
  </si>
  <si>
    <r>
      <t>or social news must be</t>
    </r>
    <r>
      <rPr>
        <sz val="10"/>
        <color rgb="FFFF0000"/>
        <rFont val="Verdana"/>
        <family val="2"/>
      </rPr>
      <t xml:space="preserve"> at least 50% of the total 30-minute broadcast</t>
    </r>
    <r>
      <rPr>
        <sz val="10"/>
        <rFont val="Verdana"/>
        <family val="2"/>
      </rPr>
      <t>, and</t>
    </r>
    <r>
      <rPr>
        <sz val="10"/>
        <color rgb="FFFF0000"/>
        <rFont val="Verdana"/>
        <family val="2"/>
      </rPr>
      <t xml:space="preserve"> the sports segment should get at least as much time as the cafeteria menu</t>
    </r>
    <r>
      <rPr>
        <sz val="10"/>
        <rFont val="Verdana"/>
        <family val="2"/>
      </rPr>
      <t>.</t>
    </r>
  </si>
  <si>
    <r>
      <t xml:space="preserve">While sports are important, they also </t>
    </r>
    <r>
      <rPr>
        <sz val="10"/>
        <color rgb="FFFF0000"/>
        <rFont val="Verdana"/>
        <family val="2"/>
      </rPr>
      <t>cannot take longer than the total time spent on academic and social news</t>
    </r>
    <r>
      <rPr>
        <sz val="10"/>
        <rFont val="Verdana"/>
        <family val="2"/>
      </rPr>
      <t xml:space="preserve">.  As Drexel Dining is a </t>
    </r>
  </si>
  <si>
    <r>
      <t xml:space="preserve">big advertiser on the radio station, they also demand that </t>
    </r>
    <r>
      <rPr>
        <sz val="10"/>
        <color rgb="FFFF0000"/>
        <rFont val="Verdana"/>
        <family val="2"/>
      </rPr>
      <t>at least 20% of the non-advertising time should be devoted to the cafeteria menu</t>
    </r>
    <r>
      <rPr>
        <sz val="10"/>
        <rFont val="Verdana"/>
        <family val="2"/>
      </rPr>
      <t>.</t>
    </r>
  </si>
  <si>
    <r>
      <t>It costs Drexel Radio</t>
    </r>
    <r>
      <rPr>
        <sz val="10"/>
        <color rgb="FFFF0000"/>
        <rFont val="Verdana"/>
        <family val="2"/>
      </rPr>
      <t xml:space="preserve"> $300/minute</t>
    </r>
    <r>
      <rPr>
        <sz val="10"/>
        <rFont val="Verdana"/>
        <family val="2"/>
      </rPr>
      <t xml:space="preserve"> for academic news, </t>
    </r>
    <r>
      <rPr>
        <sz val="10"/>
        <color rgb="FFFF0000"/>
        <rFont val="Verdana"/>
        <family val="2"/>
      </rPr>
      <t xml:space="preserve">$200/minute </t>
    </r>
    <r>
      <rPr>
        <sz val="10"/>
        <rFont val="Verdana"/>
        <family val="2"/>
      </rPr>
      <t xml:space="preserve">for social news, </t>
    </r>
    <r>
      <rPr>
        <sz val="10"/>
        <color rgb="FFFF0000"/>
        <rFont val="Verdana"/>
        <family val="2"/>
      </rPr>
      <t>$100/minute</t>
    </r>
    <r>
      <rPr>
        <sz val="10"/>
        <rFont val="Verdana"/>
        <family val="2"/>
      </rPr>
      <t xml:space="preserve"> for the cafeteria menu,</t>
    </r>
  </si>
  <si>
    <r>
      <t>and</t>
    </r>
    <r>
      <rPr>
        <sz val="10"/>
        <color rgb="FFFF0000"/>
        <rFont val="Verdana"/>
        <family val="2"/>
      </rPr>
      <t xml:space="preserve"> $100/minute</t>
    </r>
    <r>
      <rPr>
        <sz val="10"/>
        <rFont val="Verdana"/>
        <family val="2"/>
      </rPr>
      <t xml:space="preserve"> for campus sports in production costs.</t>
    </r>
  </si>
  <si>
    <t>Decision Variables</t>
  </si>
  <si>
    <t>Portion of academic news</t>
  </si>
  <si>
    <t>Portion of social news</t>
  </si>
  <si>
    <t>Portion of cafeteria menu</t>
  </si>
  <si>
    <t>Portion of campus sports</t>
  </si>
  <si>
    <t>Academic news cost</t>
  </si>
  <si>
    <t>social news cost</t>
  </si>
  <si>
    <t>Cafeteria menu cost</t>
  </si>
  <si>
    <t>campus sports cost</t>
  </si>
  <si>
    <t>Total time</t>
  </si>
  <si>
    <t>advertising time</t>
  </si>
  <si>
    <t>rest amount</t>
  </si>
  <si>
    <t>Obj Fucntion</t>
  </si>
  <si>
    <t>Constraints</t>
  </si>
  <si>
    <t>&gt;=</t>
  </si>
  <si>
    <t>&lt;=</t>
  </si>
  <si>
    <t>Café demand time</t>
  </si>
  <si>
    <t>Microsoft Excel 16.0 Sensitivity Report</t>
  </si>
  <si>
    <t>Worksheet: [Part 2 Sensitivity Analysis.xlsx]2</t>
  </si>
  <si>
    <t>Variable Cells</t>
  </si>
  <si>
    <t>Cell</t>
  </si>
  <si>
    <t>Name</t>
  </si>
  <si>
    <t>Final</t>
  </si>
  <si>
    <t>Value</t>
  </si>
  <si>
    <t>Reduced</t>
  </si>
  <si>
    <t>Cost</t>
  </si>
  <si>
    <t>Objective</t>
  </si>
  <si>
    <t>Coefficient</t>
  </si>
  <si>
    <t>Allowable</t>
  </si>
  <si>
    <t>Increase</t>
  </si>
  <si>
    <t>Decrease</t>
  </si>
  <si>
    <t>Shadow</t>
  </si>
  <si>
    <t>Price</t>
  </si>
  <si>
    <t>Constraint</t>
  </si>
  <si>
    <t>R.H. Side</t>
  </si>
  <si>
    <t>Portion of academic news rest amount</t>
  </si>
  <si>
    <t>$B$23</t>
  </si>
  <si>
    <t>Portion of social news rest amount</t>
  </si>
  <si>
    <t>$B$24</t>
  </si>
  <si>
    <t>Portion of cafeteria menu rest amount</t>
  </si>
  <si>
    <t>$B$25</t>
  </si>
  <si>
    <t>Portion of campus sports rest amount</t>
  </si>
  <si>
    <t>$B$29</t>
  </si>
  <si>
    <t>$B$30</t>
  </si>
  <si>
    <t>$B$31</t>
  </si>
  <si>
    <t>$B$32</t>
  </si>
  <si>
    <t>Café demand time rest amount</t>
  </si>
  <si>
    <t>Total minute</t>
  </si>
  <si>
    <t>Academic + social &gt;= 50%</t>
  </si>
  <si>
    <t>Academic reserve &gt;= 15%</t>
  </si>
  <si>
    <t>Sports at least &gt;= cafeteria</t>
  </si>
  <si>
    <t>Sports limit &lt;= academic + social</t>
  </si>
  <si>
    <t>Academic reserve &gt;= 15% rest amount</t>
  </si>
  <si>
    <t>Academic + social &gt;= 50% rest amount</t>
  </si>
  <si>
    <t>Sports at least &gt;= cafeteria rest amount</t>
  </si>
  <si>
    <t>Sports limit &lt;= academic + social rest amount</t>
  </si>
  <si>
    <t>$B$33</t>
  </si>
  <si>
    <t>Total minute rest amount</t>
  </si>
  <si>
    <t>As now we could not satisfy every single constraints from the question, the min cost function is not reach the point of feasible solution.</t>
  </si>
  <si>
    <t>With all else equal, I suggest him to change the amount of adverting time for limiting to 5 mins in order to get minimum production cost from news broadcast.</t>
  </si>
  <si>
    <t>Microsoft Excel 16.0 Feasibility Report</t>
  </si>
  <si>
    <t>Report Created: 11/3/2019 2:09:07 PM</t>
  </si>
  <si>
    <t>Constraints Which Make the Problem Infeasible</t>
  </si>
  <si>
    <t>Cell Value</t>
  </si>
  <si>
    <t>Formula</t>
  </si>
  <si>
    <t>Status</t>
  </si>
  <si>
    <t>Slack</t>
  </si>
  <si>
    <t>Constraints rest amount</t>
  </si>
  <si>
    <t>$B$31&gt;=$D$31</t>
  </si>
  <si>
    <t>Binding</t>
  </si>
  <si>
    <t>$B$32&gt;=$D$32</t>
  </si>
  <si>
    <t>$B$34</t>
  </si>
  <si>
    <t>$B$34&gt;=$D$34</t>
  </si>
  <si>
    <t>Violated</t>
  </si>
  <si>
    <t>$B$35</t>
  </si>
  <si>
    <t>$B$35&lt;=$D$35</t>
  </si>
  <si>
    <t>$B$26</t>
  </si>
  <si>
    <t>$B$27</t>
  </si>
  <si>
    <t>From the sensitivity report from the ideal condition solution from part a) showed as Sensitivity report 1 sheet. The academic news has the shadow price of $100 with the allowable decrease &amp; increase range of 3.75 - 11.25</t>
  </si>
  <si>
    <t>For every minute increase in academic news, station has to pay $100 more for cost. For every minute decrease in academic news, station pays $100 less.</t>
  </si>
  <si>
    <t>Report Created: 11/3/2019 2:18:41 PM</t>
  </si>
  <si>
    <t>c) The radio station is thinking about updating some equipment, which would change its production costs.  For which ranges of production costs would the current broadcast plan remain optimal?</t>
  </si>
  <si>
    <t>d) If the manager were to change the requirement that sports segment should get at least as much time as the cafeteria menu, how would the minimum cost be affected?</t>
  </si>
  <si>
    <t>As the table on the right that is copied from Sensitiity report 1, the boardcast plan would remain optimal for the solution suggested from a) if the production costs stay in such range.</t>
  </si>
  <si>
    <t>From the table on the right, we cansee the minimum cost would decrease by $100 for eveery single minute with the allowable decrease range of 5</t>
  </si>
  <si>
    <t xml:space="preserve">Decision Variables </t>
  </si>
  <si>
    <t>Time shoemaker 1</t>
  </si>
  <si>
    <t>Time shoemaker 2</t>
  </si>
  <si>
    <t>Time shoemaker 3</t>
  </si>
  <si>
    <t>Shoemaker 1 hour limit</t>
  </si>
  <si>
    <t>Shoemaker 2 hour limit</t>
  </si>
  <si>
    <t>Shoemaker 3 hour limit</t>
  </si>
  <si>
    <t>Leather loafer portion</t>
  </si>
  <si>
    <t>=</t>
  </si>
  <si>
    <t>Suede Boots portion</t>
  </si>
  <si>
    <t>Obj Fun</t>
  </si>
  <si>
    <t>Leather loafers hour used</t>
  </si>
  <si>
    <t>Suede Boots hour used</t>
  </si>
  <si>
    <t>Leather loafer produced protion</t>
  </si>
  <si>
    <t>Suede Boots produce portion</t>
  </si>
  <si>
    <t>Leather loafer produced portion left</t>
  </si>
  <si>
    <t>Suede Boots produce portion left</t>
  </si>
  <si>
    <t>Worksheet: [Part 2 Sensitivity Analysis.xlsx]6</t>
  </si>
  <si>
    <t>Report Created: 11/3/2019 3:05:41 PM</t>
  </si>
  <si>
    <t>Time shoemaker 1 Leather loafers hour used</t>
  </si>
  <si>
    <t>$C$25</t>
  </si>
  <si>
    <t>Time shoemaker 1 Suede Boots hour used</t>
  </si>
  <si>
    <t>Time shoemaker 2 Leather loafers hour used</t>
  </si>
  <si>
    <t>$C$26</t>
  </si>
  <si>
    <t>Time shoemaker 2 Suede Boots hour used</t>
  </si>
  <si>
    <t>Time shoemaker 3 Leather loafers hour used</t>
  </si>
  <si>
    <t>$C$27</t>
  </si>
  <si>
    <t>Time shoemaker 3 Suede Boots hour used</t>
  </si>
  <si>
    <t>Shoemaker 1 hour limit Leather loafers hour used</t>
  </si>
  <si>
    <t>Shoemaker 2 hour limit Leather loafers hour used</t>
  </si>
  <si>
    <t>Shoemaker 3 hour limit Leather loafers hour used</t>
  </si>
  <si>
    <t>Leather loafer portion Leather loafers hour used</t>
  </si>
  <si>
    <t>Suede Boots portion Leather loafers hour used</t>
  </si>
  <si>
    <t>According to the Sensitivity report 2 table on the right,  Drexel will find it useful if shoemaker1, 2 &amp; 3 keep their asking prices in such range .</t>
  </si>
  <si>
    <t>i</t>
  </si>
  <si>
    <t>According to the sheet 6($44 for shoemaker 2), we find that the total cost increases. Drexel will shift to use all shoemaker 1's available hours for leather loafers instead of 13.5 hrs.</t>
  </si>
  <si>
    <t>Also, the Suede boots hours for shoemaker 2 decreases from 30 hrs to 8.23 hrs. Shoemaker 3's available hours have been adjusted from 21.875 hrs for loafers, 13.125 hrs for boots to 6 hrs for loafers and 29 hrs for boots.</t>
  </si>
  <si>
    <t>According to the sheet 6(c), we find that the total cost has brought down from $3,673 to $3,590 if shoemaker 1 receives additional training.</t>
  </si>
  <si>
    <t>According to the sheet 6(b), we find that the total cost increases. Drexel will shift to use all shoemaker 1's available hours for leather loafers instead of 13.5 hrs.</t>
  </si>
  <si>
    <t>According to the sheet 6(d), we find that the total cost is increased from $3,673 to $3,853 if the order size for loafers increases by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</si>
</sst>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
  </numFmts>
  <fonts count="8" x14ac:knownFonts="1">
    <font>
      <sz val="10"/>
      <name val="Verdana"/>
    </font>
    <font>
      <sz val="8"/>
      <name val="Verdana"/>
      <family val="2"/>
    </font>
    <font>
      <sz val="10"/>
      <name val="Verdana"/>
      <family val="2"/>
    </font>
    <font>
      <b/>
      <sz val="10"/>
      <name val="Verdana"/>
      <family val="2"/>
    </font>
    <font>
      <sz val="10"/>
      <color rgb="FFFF0000"/>
      <name val="Verdana"/>
      <family val="2"/>
    </font>
    <font>
      <b/>
      <sz val="10"/>
      <color indexed="18"/>
      <name val="Verdana"/>
      <family val="2"/>
    </font>
    <font>
      <sz val="10"/>
      <color rgb="FF0070C0"/>
      <name val="Verdana"/>
      <family val="2"/>
    </font>
    <font>
      <b/>
      <sz val="10"/>
      <color rgb="FFFF0000"/>
      <name val="Verdana"/>
      <family val="2"/>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top style="medium">
        <color indexed="23"/>
      </top>
      <bottom style="medium">
        <color indexed="23"/>
      </bottom>
      <diagonal/>
    </border>
  </borders>
  <cellStyleXfs count="1">
    <xf numFmtId="0" fontId="0" fillId="0" borderId="0"/>
  </cellStyleXfs>
  <cellXfs count="61">
    <xf numFmtId="0" fontId="0" fillId="0" borderId="0" xfId="0"/>
    <xf numFmtId="0" fontId="2" fillId="0" borderId="0" xfId="0" applyFont="1"/>
    <xf numFmtId="0" fontId="3" fillId="0" borderId="0" xfId="0" applyFont="1" applyBorder="1" applyAlignment="1">
      <alignment horizontal="right"/>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9" xfId="0" applyFont="1" applyBorder="1"/>
    <xf numFmtId="0" fontId="3" fillId="0" borderId="9" xfId="0" applyFont="1" applyBorder="1" applyAlignment="1">
      <alignment horizontal="right"/>
    </xf>
    <xf numFmtId="0" fontId="3" fillId="0" borderId="10" xfId="0" applyFont="1" applyBorder="1" applyAlignment="1">
      <alignment horizontal="right"/>
    </xf>
    <xf numFmtId="0" fontId="3" fillId="0" borderId="11" xfId="0" applyFont="1" applyBorder="1" applyAlignment="1">
      <alignment horizontal="right"/>
    </xf>
    <xf numFmtId="0" fontId="2" fillId="0" borderId="4" xfId="0" applyFont="1" applyBorder="1"/>
    <xf numFmtId="8" fontId="0" fillId="0" borderId="5" xfId="0" applyNumberFormat="1" applyBorder="1"/>
    <xf numFmtId="0" fontId="2" fillId="0" borderId="6" xfId="0" applyFont="1" applyBorder="1"/>
    <xf numFmtId="8" fontId="0" fillId="0" borderId="8" xfId="0" applyNumberFormat="1" applyBorder="1"/>
    <xf numFmtId="0" fontId="3" fillId="0" borderId="10" xfId="0" applyFont="1" applyBorder="1"/>
    <xf numFmtId="0" fontId="3" fillId="0" borderId="11" xfId="0" applyFont="1" applyBorder="1"/>
    <xf numFmtId="8" fontId="0" fillId="0" borderId="0" xfId="0" applyNumberFormat="1" applyBorder="1" applyAlignment="1">
      <alignment horizontal="right"/>
    </xf>
    <xf numFmtId="8" fontId="0" fillId="0" borderId="5" xfId="0" applyNumberFormat="1" applyBorder="1" applyAlignment="1">
      <alignment horizontal="right"/>
    </xf>
    <xf numFmtId="8" fontId="0" fillId="0" borderId="7" xfId="0" applyNumberFormat="1" applyBorder="1" applyAlignment="1">
      <alignment horizontal="right"/>
    </xf>
    <xf numFmtId="8" fontId="0" fillId="0" borderId="8" xfId="0" applyNumberFormat="1" applyBorder="1" applyAlignment="1">
      <alignment horizontal="right"/>
    </xf>
    <xf numFmtId="10" fontId="0" fillId="0" borderId="0" xfId="0" applyNumberFormat="1" applyBorder="1"/>
    <xf numFmtId="3" fontId="0" fillId="0" borderId="0" xfId="0" applyNumberFormat="1" applyBorder="1"/>
    <xf numFmtId="9" fontId="0" fillId="0" borderId="0" xfId="0" applyNumberFormat="1" applyBorder="1"/>
    <xf numFmtId="9" fontId="0" fillId="0" borderId="7" xfId="0" applyNumberFormat="1" applyBorder="1"/>
    <xf numFmtId="3" fontId="0" fillId="0" borderId="7" xfId="0" applyNumberFormat="1" applyBorder="1"/>
    <xf numFmtId="0" fontId="0" fillId="0" borderId="9" xfId="0" applyBorder="1"/>
    <xf numFmtId="3" fontId="0" fillId="0" borderId="0" xfId="0" applyNumberFormat="1" applyBorder="1" applyAlignment="1">
      <alignment horizontal="right"/>
    </xf>
    <xf numFmtId="3" fontId="0" fillId="0" borderId="7" xfId="0" applyNumberFormat="1" applyBorder="1" applyAlignment="1">
      <alignment horizontal="right"/>
    </xf>
    <xf numFmtId="0" fontId="0" fillId="0" borderId="0" xfId="0" applyBorder="1" applyAlignment="1">
      <alignment horizontal="right"/>
    </xf>
    <xf numFmtId="6" fontId="0" fillId="0" borderId="5" xfId="0" applyNumberFormat="1" applyBorder="1" applyAlignment="1">
      <alignment horizontal="right"/>
    </xf>
    <xf numFmtId="0" fontId="0" fillId="0" borderId="7" xfId="0" applyBorder="1" applyAlignment="1">
      <alignment horizontal="right"/>
    </xf>
    <xf numFmtId="6" fontId="0" fillId="0" borderId="8" xfId="0" applyNumberFormat="1" applyBorder="1" applyAlignment="1">
      <alignment horizontal="right"/>
    </xf>
    <xf numFmtId="9" fontId="0" fillId="0" borderId="5" xfId="0" applyNumberFormat="1" applyBorder="1"/>
    <xf numFmtId="9" fontId="0" fillId="0" borderId="8" xfId="0" applyNumberFormat="1" applyBorder="1"/>
    <xf numFmtId="0" fontId="0" fillId="0" borderId="0" xfId="0" applyNumberFormat="1" applyBorder="1"/>
    <xf numFmtId="0" fontId="0" fillId="0" borderId="7" xfId="0" applyNumberFormat="1" applyBorder="1"/>
    <xf numFmtId="164" fontId="0" fillId="0" borderId="5" xfId="0" applyNumberFormat="1" applyBorder="1"/>
    <xf numFmtId="164" fontId="0" fillId="0" borderId="8" xfId="0" applyNumberFormat="1" applyBorder="1"/>
    <xf numFmtId="0" fontId="0" fillId="0" borderId="5" xfId="0" applyBorder="1" applyAlignment="1">
      <alignment horizontal="right"/>
    </xf>
    <xf numFmtId="0" fontId="3" fillId="0" borderId="7" xfId="0" applyFont="1" applyBorder="1" applyAlignment="1">
      <alignment horizontal="right"/>
    </xf>
    <xf numFmtId="6" fontId="0" fillId="0" borderId="7" xfId="0" applyNumberFormat="1" applyBorder="1" applyAlignment="1">
      <alignment horizontal="right"/>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0" fillId="2" borderId="0" xfId="0" applyFill="1"/>
    <xf numFmtId="0" fontId="3" fillId="0" borderId="0" xfId="0" applyFont="1"/>
    <xf numFmtId="0" fontId="0" fillId="0" borderId="14" xfId="0" applyFill="1" applyBorder="1" applyAlignment="1"/>
    <xf numFmtId="0" fontId="0" fillId="0" borderId="15" xfId="0" applyFill="1" applyBorder="1" applyAlignment="1"/>
    <xf numFmtId="0" fontId="5" fillId="0" borderId="12" xfId="0" applyFont="1" applyFill="1" applyBorder="1" applyAlignment="1">
      <alignment horizontal="center"/>
    </xf>
    <xf numFmtId="0" fontId="5" fillId="0" borderId="13" xfId="0" applyFont="1" applyFill="1" applyBorder="1" applyAlignment="1">
      <alignment horizontal="center"/>
    </xf>
    <xf numFmtId="0" fontId="2" fillId="0" borderId="0" xfId="0" applyFont="1" applyAlignment="1">
      <alignment horizontal="center"/>
    </xf>
    <xf numFmtId="0" fontId="0" fillId="0" borderId="0" xfId="0" applyAlignment="1">
      <alignment horizontal="center"/>
    </xf>
    <xf numFmtId="0" fontId="6" fillId="0" borderId="0" xfId="0" applyFont="1"/>
    <xf numFmtId="0" fontId="5" fillId="0" borderId="16" xfId="0" applyFont="1" applyFill="1" applyBorder="1" applyAlignment="1">
      <alignment horizontal="center"/>
    </xf>
    <xf numFmtId="0" fontId="0" fillId="0" borderId="0" xfId="0" applyNumberFormat="1"/>
    <xf numFmtId="6" fontId="0" fillId="0" borderId="0" xfId="0" applyNumberFormat="1"/>
    <xf numFmtId="6" fontId="0" fillId="2" borderId="0" xfId="0" applyNumberFormat="1" applyFill="1"/>
    <xf numFmtId="0" fontId="7"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opLeftCell="A10" zoomScaleNormal="100" workbookViewId="0">
      <selection activeCell="F19" sqref="F19"/>
    </sheetView>
  </sheetViews>
  <sheetFormatPr defaultColWidth="11" defaultRowHeight="12.75" x14ac:dyDescent="0.2"/>
  <cols>
    <col min="2" max="2" width="13.875" bestFit="1" customWidth="1"/>
    <col min="3" max="3" width="19" bestFit="1" customWidth="1"/>
    <col min="4" max="5" width="17.25" customWidth="1"/>
    <col min="6" max="6" width="22.125" bestFit="1" customWidth="1"/>
  </cols>
  <sheetData>
    <row r="1" spans="1:6" x14ac:dyDescent="0.2">
      <c r="A1" s="1" t="s">
        <v>6</v>
      </c>
    </row>
    <row r="2" spans="1:6" x14ac:dyDescent="0.2">
      <c r="A2" s="1" t="s">
        <v>10</v>
      </c>
    </row>
    <row r="3" spans="1:6" x14ac:dyDescent="0.2">
      <c r="A3" s="1" t="s">
        <v>11</v>
      </c>
    </row>
    <row r="5" spans="1:6" x14ac:dyDescent="0.2">
      <c r="C5" s="44" t="s">
        <v>2</v>
      </c>
      <c r="D5" s="45"/>
      <c r="E5" s="46"/>
    </row>
    <row r="6" spans="1:6" x14ac:dyDescent="0.2">
      <c r="B6" s="9" t="s">
        <v>1</v>
      </c>
      <c r="C6" s="10" t="s">
        <v>12</v>
      </c>
      <c r="D6" s="11" t="s">
        <v>13</v>
      </c>
      <c r="E6" s="12" t="s">
        <v>14</v>
      </c>
      <c r="F6" s="12" t="s">
        <v>3</v>
      </c>
    </row>
    <row r="7" spans="1:6" x14ac:dyDescent="0.2">
      <c r="B7" s="3">
        <v>1</v>
      </c>
      <c r="C7" s="3">
        <v>0.03</v>
      </c>
      <c r="D7" s="4">
        <v>0.02</v>
      </c>
      <c r="E7" s="5">
        <v>0.05</v>
      </c>
      <c r="F7" s="5">
        <v>400</v>
      </c>
    </row>
    <row r="8" spans="1:6" x14ac:dyDescent="0.2">
      <c r="B8" s="3">
        <v>2</v>
      </c>
      <c r="C8" s="3">
        <v>0.04</v>
      </c>
      <c r="D8" s="4">
        <v>0.02</v>
      </c>
      <c r="E8" s="5">
        <v>0.04</v>
      </c>
      <c r="F8" s="5">
        <v>400</v>
      </c>
    </row>
    <row r="9" spans="1:6" x14ac:dyDescent="0.2">
      <c r="B9" s="6">
        <v>3</v>
      </c>
      <c r="C9" s="6">
        <v>0.02</v>
      </c>
      <c r="D9" s="7">
        <v>0.03</v>
      </c>
      <c r="E9" s="8">
        <v>0.01</v>
      </c>
      <c r="F9" s="8">
        <v>400</v>
      </c>
    </row>
    <row r="10" spans="1:6" x14ac:dyDescent="0.2">
      <c r="A10" s="1"/>
    </row>
    <row r="11" spans="1:6" x14ac:dyDescent="0.2">
      <c r="A11" s="1" t="s">
        <v>7</v>
      </c>
    </row>
    <row r="12" spans="1:6" x14ac:dyDescent="0.2">
      <c r="A12" s="1" t="s">
        <v>8</v>
      </c>
    </row>
    <row r="13" spans="1:6" x14ac:dyDescent="0.2">
      <c r="A13" s="1" t="s">
        <v>9</v>
      </c>
    </row>
    <row r="14" spans="1:6" x14ac:dyDescent="0.2">
      <c r="A14" s="1" t="s">
        <v>15</v>
      </c>
    </row>
    <row r="16" spans="1:6" x14ac:dyDescent="0.2">
      <c r="B16" s="9" t="s">
        <v>16</v>
      </c>
      <c r="C16" s="11" t="s">
        <v>4</v>
      </c>
      <c r="D16" s="12" t="s">
        <v>5</v>
      </c>
    </row>
    <row r="17" spans="1:4" x14ac:dyDescent="0.2">
      <c r="B17" s="13" t="s">
        <v>12</v>
      </c>
      <c r="C17" s="19">
        <v>0.75</v>
      </c>
      <c r="D17" s="20">
        <v>0.95</v>
      </c>
    </row>
    <row r="18" spans="1:4" x14ac:dyDescent="0.2">
      <c r="B18" s="13" t="s">
        <v>13</v>
      </c>
      <c r="C18" s="19">
        <v>0.4</v>
      </c>
      <c r="D18" s="20">
        <v>0.55000000000000004</v>
      </c>
    </row>
    <row r="19" spans="1:4" x14ac:dyDescent="0.2">
      <c r="B19" s="15" t="s">
        <v>14</v>
      </c>
      <c r="C19" s="21">
        <v>1.1000000000000001</v>
      </c>
      <c r="D19" s="22">
        <v>1.4</v>
      </c>
    </row>
    <row r="21" spans="1:4" x14ac:dyDescent="0.2">
      <c r="A21" s="1" t="s">
        <v>17</v>
      </c>
    </row>
    <row r="23" spans="1:4" x14ac:dyDescent="0.2">
      <c r="A23" s="1" t="s">
        <v>18</v>
      </c>
    </row>
    <row r="24" spans="1:4" x14ac:dyDescent="0.2">
      <c r="A24" s="1" t="s">
        <v>19</v>
      </c>
    </row>
    <row r="25" spans="1:4" x14ac:dyDescent="0.2">
      <c r="A25" s="1" t="s">
        <v>20</v>
      </c>
    </row>
    <row r="26" spans="1:4" x14ac:dyDescent="0.2">
      <c r="A26" s="1" t="s">
        <v>21</v>
      </c>
    </row>
    <row r="27" spans="1:4" x14ac:dyDescent="0.2">
      <c r="A27" s="1" t="s">
        <v>22</v>
      </c>
    </row>
    <row r="28" spans="1:4" x14ac:dyDescent="0.2">
      <c r="A28" s="1" t="s">
        <v>23</v>
      </c>
    </row>
    <row r="29" spans="1:4" x14ac:dyDescent="0.2">
      <c r="A29" s="1" t="s">
        <v>24</v>
      </c>
    </row>
    <row r="30" spans="1:4" x14ac:dyDescent="0.2">
      <c r="A30" s="1" t="s">
        <v>25</v>
      </c>
    </row>
  </sheetData>
  <mergeCells count="1">
    <mergeCell ref="C5:E5"/>
  </mergeCells>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450E-AF00-40C0-8D5F-C2F1717CCF15}">
  <dimension ref="A1:J48"/>
  <sheetViews>
    <sheetView zoomScaleNormal="100" workbookViewId="0">
      <selection activeCell="A48" sqref="A48"/>
    </sheetView>
  </sheetViews>
  <sheetFormatPr defaultColWidth="11" defaultRowHeight="12.75" x14ac:dyDescent="0.2"/>
  <cols>
    <col min="1" max="1" width="20.125" customWidth="1"/>
    <col min="2" max="2" width="32.25" customWidth="1"/>
    <col min="3" max="3" width="22.25" bestFit="1" customWidth="1"/>
    <col min="4" max="4" width="27.5" bestFit="1" customWidth="1"/>
    <col min="5" max="5" width="25.375" bestFit="1" customWidth="1"/>
    <col min="6" max="6" width="31" bestFit="1" customWidth="1"/>
    <col min="7" max="7" width="28.75" bestFit="1" customWidth="1"/>
  </cols>
  <sheetData>
    <row r="1" spans="1:5" x14ac:dyDescent="0.2">
      <c r="A1" s="1" t="s">
        <v>100</v>
      </c>
    </row>
    <row r="2" spans="1:5" x14ac:dyDescent="0.2">
      <c r="A2" s="1" t="s">
        <v>101</v>
      </c>
    </row>
    <row r="3" spans="1:5" x14ac:dyDescent="0.2">
      <c r="A3" s="1" t="s">
        <v>102</v>
      </c>
    </row>
    <row r="5" spans="1:5" x14ac:dyDescent="0.2">
      <c r="A5" s="28"/>
      <c r="B5" s="17"/>
      <c r="C5" s="11" t="s">
        <v>103</v>
      </c>
      <c r="D5" s="11" t="s">
        <v>104</v>
      </c>
      <c r="E5" s="12" t="s">
        <v>105</v>
      </c>
    </row>
    <row r="6" spans="1:5" x14ac:dyDescent="0.2">
      <c r="A6" s="3"/>
      <c r="B6" s="2" t="s">
        <v>106</v>
      </c>
      <c r="C6" s="31">
        <v>50</v>
      </c>
      <c r="D6" s="31">
        <v>42</v>
      </c>
      <c r="E6" s="41">
        <v>30</v>
      </c>
    </row>
    <row r="7" spans="1:5" x14ac:dyDescent="0.2">
      <c r="A7" s="3"/>
      <c r="B7" s="2" t="s">
        <v>107</v>
      </c>
      <c r="C7" s="31">
        <v>60</v>
      </c>
      <c r="D7" s="31">
        <v>48</v>
      </c>
      <c r="E7" s="41">
        <v>35</v>
      </c>
    </row>
    <row r="8" spans="1:5" x14ac:dyDescent="0.2">
      <c r="A8" s="3"/>
      <c r="B8" s="2" t="s">
        <v>108</v>
      </c>
      <c r="C8" s="31">
        <v>40</v>
      </c>
      <c r="D8" s="31">
        <v>30</v>
      </c>
      <c r="E8" s="41">
        <v>35</v>
      </c>
    </row>
    <row r="9" spans="1:5" x14ac:dyDescent="0.2">
      <c r="A9" s="6"/>
      <c r="B9" s="42" t="s">
        <v>0</v>
      </c>
      <c r="C9" s="43">
        <v>36</v>
      </c>
      <c r="D9" s="43">
        <v>44</v>
      </c>
      <c r="E9" s="34">
        <v>55</v>
      </c>
    </row>
    <row r="11" spans="1:5" x14ac:dyDescent="0.2">
      <c r="A11" s="1" t="s">
        <v>109</v>
      </c>
    </row>
    <row r="12" spans="1:5" x14ac:dyDescent="0.2">
      <c r="A12" s="1" t="s">
        <v>110</v>
      </c>
    </row>
    <row r="13" spans="1:5" x14ac:dyDescent="0.2">
      <c r="A13" s="1" t="s">
        <v>111</v>
      </c>
    </row>
    <row r="15" spans="1:5" x14ac:dyDescent="0.2">
      <c r="A15" s="1" t="s">
        <v>112</v>
      </c>
    </row>
    <row r="16" spans="1:5" x14ac:dyDescent="0.2">
      <c r="A16" s="1" t="s">
        <v>113</v>
      </c>
    </row>
    <row r="17" spans="1:10" x14ac:dyDescent="0.2">
      <c r="A17" s="1" t="s">
        <v>114</v>
      </c>
    </row>
    <row r="18" spans="1:10" x14ac:dyDescent="0.2">
      <c r="A18" s="1" t="s">
        <v>115</v>
      </c>
    </row>
    <row r="19" spans="1:10" x14ac:dyDescent="0.2">
      <c r="A19" s="1" t="s">
        <v>116</v>
      </c>
    </row>
    <row r="20" spans="1:10" x14ac:dyDescent="0.2">
      <c r="A20" s="1" t="s">
        <v>117</v>
      </c>
    </row>
    <row r="21" spans="1:10" x14ac:dyDescent="0.2">
      <c r="A21" s="1" t="s">
        <v>118</v>
      </c>
    </row>
    <row r="24" spans="1:10" x14ac:dyDescent="0.2">
      <c r="A24" s="1" t="s">
        <v>214</v>
      </c>
      <c r="B24" s="1" t="s">
        <v>225</v>
      </c>
      <c r="C24" s="1" t="s">
        <v>226</v>
      </c>
      <c r="D24" s="1" t="s">
        <v>227</v>
      </c>
      <c r="E24" s="1" t="s">
        <v>228</v>
      </c>
      <c r="F24" s="1" t="s">
        <v>229</v>
      </c>
      <c r="G24" s="1" t="s">
        <v>230</v>
      </c>
      <c r="H24" s="58"/>
      <c r="I24" s="1" t="s">
        <v>224</v>
      </c>
      <c r="J24" s="59">
        <f>SUM(B25:C25)*C9+SUM(B26:C26)*D9+SUM(B27:C27)*E9</f>
        <v>3727.0571428571429</v>
      </c>
    </row>
    <row r="25" spans="1:10" x14ac:dyDescent="0.2">
      <c r="A25" s="1" t="s">
        <v>215</v>
      </c>
      <c r="B25" s="47">
        <v>40</v>
      </c>
      <c r="C25" s="47">
        <v>0</v>
      </c>
      <c r="D25">
        <f>B25/C6</f>
        <v>0.8</v>
      </c>
      <c r="E25">
        <f>C25/C7</f>
        <v>0</v>
      </c>
      <c r="F25">
        <f>1-D25</f>
        <v>0.19999999999999996</v>
      </c>
      <c r="G25">
        <f>1-E25</f>
        <v>1</v>
      </c>
    </row>
    <row r="26" spans="1:10" x14ac:dyDescent="0.2">
      <c r="A26" s="1" t="s">
        <v>216</v>
      </c>
      <c r="B26" s="47">
        <v>0</v>
      </c>
      <c r="C26" s="47">
        <v>8.2285714285714242</v>
      </c>
      <c r="D26">
        <f>B26/D6</f>
        <v>0</v>
      </c>
      <c r="E26">
        <f>C26/D7</f>
        <v>0.17142857142857135</v>
      </c>
      <c r="F26">
        <f>F25-D26</f>
        <v>0.19999999999999996</v>
      </c>
      <c r="G26">
        <f>G25-E26</f>
        <v>0.82857142857142863</v>
      </c>
    </row>
    <row r="27" spans="1:10" x14ac:dyDescent="0.2">
      <c r="A27" s="1" t="s">
        <v>217</v>
      </c>
      <c r="B27" s="47">
        <v>5.9999999999999982</v>
      </c>
      <c r="C27" s="47">
        <v>29</v>
      </c>
      <c r="D27">
        <f>B27/E6</f>
        <v>0.19999999999999993</v>
      </c>
      <c r="E27">
        <f>C27/E7</f>
        <v>0.82857142857142863</v>
      </c>
      <c r="F27">
        <f>F26-D27</f>
        <v>0</v>
      </c>
      <c r="G27">
        <f>G26-E27</f>
        <v>0</v>
      </c>
    </row>
    <row r="29" spans="1:10" x14ac:dyDescent="0.2">
      <c r="A29" s="1" t="s">
        <v>142</v>
      </c>
    </row>
    <row r="30" spans="1:10" x14ac:dyDescent="0.2">
      <c r="A30" s="1" t="s">
        <v>218</v>
      </c>
      <c r="B30">
        <f>SUM(B25:C25)</f>
        <v>40</v>
      </c>
      <c r="C30" s="53" t="s">
        <v>144</v>
      </c>
      <c r="D30">
        <f>C8</f>
        <v>40</v>
      </c>
    </row>
    <row r="31" spans="1:10" x14ac:dyDescent="0.2">
      <c r="A31" s="1" t="s">
        <v>219</v>
      </c>
      <c r="B31">
        <f>SUM(B26:C26)</f>
        <v>8.2285714285714242</v>
      </c>
      <c r="C31" s="53" t="s">
        <v>144</v>
      </c>
      <c r="D31">
        <f>D8</f>
        <v>30</v>
      </c>
    </row>
    <row r="32" spans="1:10" x14ac:dyDescent="0.2">
      <c r="A32" s="1" t="s">
        <v>220</v>
      </c>
      <c r="B32">
        <f>SUM(B27:C27)</f>
        <v>35</v>
      </c>
      <c r="C32" s="53" t="s">
        <v>144</v>
      </c>
      <c r="D32">
        <f>E8</f>
        <v>35</v>
      </c>
    </row>
    <row r="33" spans="1:8" x14ac:dyDescent="0.2">
      <c r="A33" s="1" t="s">
        <v>221</v>
      </c>
      <c r="B33">
        <f>SUM(D25:D27)</f>
        <v>1</v>
      </c>
      <c r="C33" s="53" t="s">
        <v>222</v>
      </c>
      <c r="D33">
        <v>1</v>
      </c>
    </row>
    <row r="34" spans="1:8" x14ac:dyDescent="0.2">
      <c r="A34" s="1" t="s">
        <v>223</v>
      </c>
      <c r="B34">
        <f>SUM(E25:E27)</f>
        <v>1</v>
      </c>
      <c r="C34" s="53" t="s">
        <v>222</v>
      </c>
      <c r="D34">
        <v>1</v>
      </c>
    </row>
    <row r="36" spans="1:8" x14ac:dyDescent="0.2">
      <c r="A36" s="1" t="s">
        <v>112</v>
      </c>
    </row>
    <row r="37" spans="1:8" ht="13.5" thickBot="1" x14ac:dyDescent="0.25">
      <c r="A37" s="1" t="s">
        <v>113</v>
      </c>
    </row>
    <row r="38" spans="1:8" x14ac:dyDescent="0.2">
      <c r="A38" s="55" t="s">
        <v>247</v>
      </c>
      <c r="F38" s="51" t="s">
        <v>155</v>
      </c>
      <c r="G38" s="51" t="s">
        <v>157</v>
      </c>
      <c r="H38" s="51" t="s">
        <v>157</v>
      </c>
    </row>
    <row r="39" spans="1:8" ht="13.5" thickBot="1" x14ac:dyDescent="0.25">
      <c r="F39" s="52" t="s">
        <v>156</v>
      </c>
      <c r="G39" s="52" t="s">
        <v>158</v>
      </c>
      <c r="H39" s="52" t="s">
        <v>159</v>
      </c>
    </row>
    <row r="40" spans="1:8" x14ac:dyDescent="0.2">
      <c r="F40" s="49">
        <v>36</v>
      </c>
      <c r="G40" s="49">
        <v>1.0285714285714211</v>
      </c>
      <c r="H40" s="49">
        <v>1.4400000000000057</v>
      </c>
    </row>
    <row r="41" spans="1:8" x14ac:dyDescent="0.2">
      <c r="F41" s="49">
        <v>36</v>
      </c>
      <c r="G41" s="49">
        <v>1E+30</v>
      </c>
      <c r="H41" s="49">
        <v>0.99999999999999289</v>
      </c>
    </row>
    <row r="42" spans="1:8" x14ac:dyDescent="0.2">
      <c r="F42" s="49">
        <v>42</v>
      </c>
      <c r="G42" s="49">
        <v>1E+30</v>
      </c>
      <c r="H42" s="49">
        <v>0.8928571428571459</v>
      </c>
    </row>
    <row r="43" spans="1:8" x14ac:dyDescent="0.2">
      <c r="F43" s="49">
        <v>42</v>
      </c>
      <c r="G43" s="49">
        <v>0.8928571428571459</v>
      </c>
      <c r="H43" s="49">
        <v>1E+30</v>
      </c>
    </row>
    <row r="44" spans="1:8" x14ac:dyDescent="0.2">
      <c r="F44" s="49">
        <v>55</v>
      </c>
      <c r="G44" s="49">
        <v>1.2244897959183716</v>
      </c>
      <c r="H44" s="49">
        <v>1.714285714285702</v>
      </c>
    </row>
    <row r="45" spans="1:8" ht="13.5" thickBot="1" x14ac:dyDescent="0.25">
      <c r="F45" s="50">
        <v>55</v>
      </c>
      <c r="G45" s="50">
        <v>1.714285714285702</v>
      </c>
      <c r="H45" s="50">
        <v>1.2244897959183716</v>
      </c>
    </row>
    <row r="46" spans="1:8" x14ac:dyDescent="0.2">
      <c r="A46" s="1" t="s">
        <v>114</v>
      </c>
    </row>
    <row r="47" spans="1:8" x14ac:dyDescent="0.2">
      <c r="A47" s="1" t="s">
        <v>115</v>
      </c>
    </row>
    <row r="48" spans="1:8" x14ac:dyDescent="0.2">
      <c r="A48" s="1" t="s">
        <v>248</v>
      </c>
    </row>
  </sheetData>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0F2D2-8EF0-4160-AAD2-54FFFE470245}">
  <dimension ref="A1:J52"/>
  <sheetViews>
    <sheetView topLeftCell="A13" zoomScaleNormal="100" workbookViewId="0">
      <selection activeCell="J24" sqref="J24"/>
    </sheetView>
  </sheetViews>
  <sheetFormatPr defaultColWidth="11" defaultRowHeight="12.75" x14ac:dyDescent="0.2"/>
  <cols>
    <col min="1" max="1" width="20.125" customWidth="1"/>
    <col min="2" max="2" width="32.25" customWidth="1"/>
    <col min="3" max="3" width="22.25" bestFit="1" customWidth="1"/>
    <col min="4" max="4" width="27.5" bestFit="1" customWidth="1"/>
    <col min="5" max="5" width="25.375" bestFit="1" customWidth="1"/>
    <col min="6" max="6" width="31" bestFit="1" customWidth="1"/>
    <col min="7" max="7" width="28.75" bestFit="1" customWidth="1"/>
  </cols>
  <sheetData>
    <row r="1" spans="1:5" x14ac:dyDescent="0.2">
      <c r="A1" s="1" t="s">
        <v>100</v>
      </c>
    </row>
    <row r="2" spans="1:5" x14ac:dyDescent="0.2">
      <c r="A2" s="1" t="s">
        <v>101</v>
      </c>
    </row>
    <row r="3" spans="1:5" x14ac:dyDescent="0.2">
      <c r="A3" s="1" t="s">
        <v>102</v>
      </c>
    </row>
    <row r="5" spans="1:5" x14ac:dyDescent="0.2">
      <c r="A5" s="28"/>
      <c r="B5" s="17"/>
      <c r="C5" s="11" t="s">
        <v>103</v>
      </c>
      <c r="D5" s="11" t="s">
        <v>104</v>
      </c>
      <c r="E5" s="12" t="s">
        <v>105</v>
      </c>
    </row>
    <row r="6" spans="1:5" x14ac:dyDescent="0.2">
      <c r="A6" s="3"/>
      <c r="B6" s="2" t="s">
        <v>106</v>
      </c>
      <c r="C6" s="31">
        <v>46</v>
      </c>
      <c r="D6" s="31">
        <v>42</v>
      </c>
      <c r="E6" s="41">
        <v>30</v>
      </c>
    </row>
    <row r="7" spans="1:5" x14ac:dyDescent="0.2">
      <c r="A7" s="3"/>
      <c r="B7" s="2" t="s">
        <v>107</v>
      </c>
      <c r="C7" s="31">
        <v>56</v>
      </c>
      <c r="D7" s="31">
        <v>48</v>
      </c>
      <c r="E7" s="41">
        <v>35</v>
      </c>
    </row>
    <row r="8" spans="1:5" x14ac:dyDescent="0.2">
      <c r="A8" s="3"/>
      <c r="B8" s="2" t="s">
        <v>108</v>
      </c>
      <c r="C8" s="31">
        <v>40</v>
      </c>
      <c r="D8" s="31">
        <v>30</v>
      </c>
      <c r="E8" s="41">
        <v>35</v>
      </c>
    </row>
    <row r="9" spans="1:5" x14ac:dyDescent="0.2">
      <c r="A9" s="6"/>
      <c r="B9" s="42" t="s">
        <v>0</v>
      </c>
      <c r="C9" s="43">
        <v>36</v>
      </c>
      <c r="D9" s="43">
        <v>42</v>
      </c>
      <c r="E9" s="34">
        <v>55</v>
      </c>
    </row>
    <row r="11" spans="1:5" x14ac:dyDescent="0.2">
      <c r="A11" s="1" t="s">
        <v>109</v>
      </c>
    </row>
    <row r="12" spans="1:5" x14ac:dyDescent="0.2">
      <c r="A12" s="1" t="s">
        <v>110</v>
      </c>
    </row>
    <row r="13" spans="1:5" x14ac:dyDescent="0.2">
      <c r="A13" s="1" t="s">
        <v>111</v>
      </c>
    </row>
    <row r="15" spans="1:5" x14ac:dyDescent="0.2">
      <c r="A15" s="1" t="s">
        <v>112</v>
      </c>
    </row>
    <row r="16" spans="1:5" x14ac:dyDescent="0.2">
      <c r="A16" s="1" t="s">
        <v>113</v>
      </c>
    </row>
    <row r="17" spans="1:10" x14ac:dyDescent="0.2">
      <c r="A17" s="1" t="s">
        <v>114</v>
      </c>
    </row>
    <row r="18" spans="1:10" x14ac:dyDescent="0.2">
      <c r="A18" s="1" t="s">
        <v>115</v>
      </c>
    </row>
    <row r="19" spans="1:10" x14ac:dyDescent="0.2">
      <c r="A19" s="1" t="s">
        <v>116</v>
      </c>
    </row>
    <row r="20" spans="1:10" x14ac:dyDescent="0.2">
      <c r="A20" s="1" t="s">
        <v>117</v>
      </c>
    </row>
    <row r="21" spans="1:10" x14ac:dyDescent="0.2">
      <c r="A21" s="1" t="s">
        <v>118</v>
      </c>
    </row>
    <row r="24" spans="1:10" x14ac:dyDescent="0.2">
      <c r="A24" s="1" t="s">
        <v>214</v>
      </c>
      <c r="B24" s="1" t="s">
        <v>225</v>
      </c>
      <c r="C24" s="1" t="s">
        <v>226</v>
      </c>
      <c r="D24" s="1" t="s">
        <v>227</v>
      </c>
      <c r="E24" s="1" t="s">
        <v>228</v>
      </c>
      <c r="F24" s="1" t="s">
        <v>229</v>
      </c>
      <c r="G24" s="1" t="s">
        <v>230</v>
      </c>
      <c r="H24" s="58"/>
      <c r="I24" s="1" t="s">
        <v>224</v>
      </c>
      <c r="J24" s="59">
        <f>SUM(B25:C25)*C9+SUM(B26:C26)*D9+SUM(B27:C27)*E9</f>
        <v>3590.391304347826</v>
      </c>
    </row>
    <row r="25" spans="1:10" x14ac:dyDescent="0.2">
      <c r="A25" s="1" t="s">
        <v>215</v>
      </c>
      <c r="B25" s="47">
        <v>40</v>
      </c>
      <c r="C25" s="47">
        <v>0</v>
      </c>
      <c r="D25">
        <f>B25/C6</f>
        <v>0.86956521739130432</v>
      </c>
      <c r="E25">
        <f>C25/C7</f>
        <v>0</v>
      </c>
      <c r="F25">
        <f>1-D25</f>
        <v>0.13043478260869568</v>
      </c>
      <c r="G25">
        <f>1-E25</f>
        <v>1</v>
      </c>
    </row>
    <row r="26" spans="1:10" x14ac:dyDescent="0.2">
      <c r="A26" s="1" t="s">
        <v>216</v>
      </c>
      <c r="B26" s="47">
        <v>0</v>
      </c>
      <c r="C26" s="47">
        <v>5.3664596273291956</v>
      </c>
      <c r="D26">
        <f>B26/D6</f>
        <v>0</v>
      </c>
      <c r="E26">
        <f>C26/D7</f>
        <v>0.1118012422360249</v>
      </c>
      <c r="F26">
        <f>F25-D26</f>
        <v>0.13043478260869568</v>
      </c>
      <c r="G26">
        <f>G25-E26</f>
        <v>0.88819875776397506</v>
      </c>
    </row>
    <row r="27" spans="1:10" x14ac:dyDescent="0.2">
      <c r="A27" s="1" t="s">
        <v>217</v>
      </c>
      <c r="B27" s="47">
        <v>3.9130434782608674</v>
      </c>
      <c r="C27" s="47">
        <v>31.086956521739133</v>
      </c>
      <c r="D27">
        <f>B27/E6</f>
        <v>0.13043478260869559</v>
      </c>
      <c r="E27">
        <f>C27/E7</f>
        <v>0.88819875776397517</v>
      </c>
      <c r="F27">
        <f>F26-D27</f>
        <v>0</v>
      </c>
      <c r="G27">
        <f>G26-E27</f>
        <v>0</v>
      </c>
    </row>
    <row r="29" spans="1:10" x14ac:dyDescent="0.2">
      <c r="A29" s="1" t="s">
        <v>142</v>
      </c>
    </row>
    <row r="30" spans="1:10" x14ac:dyDescent="0.2">
      <c r="A30" s="1" t="s">
        <v>218</v>
      </c>
      <c r="B30">
        <f>SUM(B25:C25)</f>
        <v>40</v>
      </c>
      <c r="C30" s="53" t="s">
        <v>144</v>
      </c>
      <c r="D30">
        <f>C8</f>
        <v>40</v>
      </c>
    </row>
    <row r="31" spans="1:10" x14ac:dyDescent="0.2">
      <c r="A31" s="1" t="s">
        <v>219</v>
      </c>
      <c r="B31">
        <f>SUM(B26:C26)</f>
        <v>5.3664596273291956</v>
      </c>
      <c r="C31" s="53" t="s">
        <v>144</v>
      </c>
      <c r="D31">
        <f>D8</f>
        <v>30</v>
      </c>
    </row>
    <row r="32" spans="1:10" x14ac:dyDescent="0.2">
      <c r="A32" s="1" t="s">
        <v>220</v>
      </c>
      <c r="B32">
        <f>SUM(B27:C27)</f>
        <v>35</v>
      </c>
      <c r="C32" s="53" t="s">
        <v>144</v>
      </c>
      <c r="D32">
        <f>E8</f>
        <v>35</v>
      </c>
    </row>
    <row r="33" spans="1:8" x14ac:dyDescent="0.2">
      <c r="A33" s="1" t="s">
        <v>221</v>
      </c>
      <c r="B33">
        <f>SUM(D25:D27)</f>
        <v>0.99999999999999989</v>
      </c>
      <c r="C33" s="53" t="s">
        <v>222</v>
      </c>
      <c r="D33">
        <v>1</v>
      </c>
    </row>
    <row r="34" spans="1:8" x14ac:dyDescent="0.2">
      <c r="A34" s="1" t="s">
        <v>223</v>
      </c>
      <c r="B34">
        <f>SUM(E25:E27)</f>
        <v>1</v>
      </c>
      <c r="C34" s="53" t="s">
        <v>222</v>
      </c>
      <c r="D34">
        <v>1</v>
      </c>
    </row>
    <row r="36" spans="1:8" x14ac:dyDescent="0.2">
      <c r="A36" s="1" t="s">
        <v>112</v>
      </c>
    </row>
    <row r="37" spans="1:8" ht="13.5" thickBot="1" x14ac:dyDescent="0.25">
      <c r="A37" s="1" t="s">
        <v>113</v>
      </c>
    </row>
    <row r="38" spans="1:8" x14ac:dyDescent="0.2">
      <c r="A38" s="55" t="s">
        <v>247</v>
      </c>
      <c r="F38" s="51" t="s">
        <v>155</v>
      </c>
      <c r="G38" s="51" t="s">
        <v>157</v>
      </c>
      <c r="H38" s="51" t="s">
        <v>157</v>
      </c>
    </row>
    <row r="39" spans="1:8" ht="13.5" thickBot="1" x14ac:dyDescent="0.25">
      <c r="F39" s="52" t="s">
        <v>156</v>
      </c>
      <c r="G39" s="52" t="s">
        <v>158</v>
      </c>
      <c r="H39" s="52" t="s">
        <v>159</v>
      </c>
    </row>
    <row r="40" spans="1:8" x14ac:dyDescent="0.2">
      <c r="F40" s="49">
        <v>36</v>
      </c>
      <c r="G40" s="49">
        <v>1.0285714285714211</v>
      </c>
      <c r="H40" s="49">
        <v>1.4400000000000057</v>
      </c>
    </row>
    <row r="41" spans="1:8" x14ac:dyDescent="0.2">
      <c r="F41" s="49">
        <v>36</v>
      </c>
      <c r="G41" s="49">
        <v>1E+30</v>
      </c>
      <c r="H41" s="49">
        <v>0.99999999999999289</v>
      </c>
    </row>
    <row r="42" spans="1:8" x14ac:dyDescent="0.2">
      <c r="F42" s="49">
        <v>42</v>
      </c>
      <c r="G42" s="49">
        <v>1E+30</v>
      </c>
      <c r="H42" s="49">
        <v>0.8928571428571459</v>
      </c>
    </row>
    <row r="43" spans="1:8" x14ac:dyDescent="0.2">
      <c r="F43" s="49">
        <v>42</v>
      </c>
      <c r="G43" s="49">
        <v>0.8928571428571459</v>
      </c>
      <c r="H43" s="49">
        <v>1E+30</v>
      </c>
    </row>
    <row r="44" spans="1:8" x14ac:dyDescent="0.2">
      <c r="F44" s="49">
        <v>55</v>
      </c>
      <c r="G44" s="49">
        <v>1.2244897959183716</v>
      </c>
      <c r="H44" s="49">
        <v>1.714285714285702</v>
      </c>
    </row>
    <row r="45" spans="1:8" ht="13.5" thickBot="1" x14ac:dyDescent="0.25">
      <c r="F45" s="50">
        <v>55</v>
      </c>
      <c r="G45" s="50">
        <v>1.714285714285702</v>
      </c>
      <c r="H45" s="50">
        <v>1.2244897959183716</v>
      </c>
    </row>
    <row r="46" spans="1:8" x14ac:dyDescent="0.2">
      <c r="A46" s="1" t="s">
        <v>114</v>
      </c>
    </row>
    <row r="47" spans="1:8" x14ac:dyDescent="0.2">
      <c r="A47" s="1" t="s">
        <v>115</v>
      </c>
    </row>
    <row r="48" spans="1:8" x14ac:dyDescent="0.2">
      <c r="A48" s="55" t="s">
        <v>249</v>
      </c>
    </row>
    <row r="49" spans="1:1" x14ac:dyDescent="0.2">
      <c r="A49" s="55" t="s">
        <v>250</v>
      </c>
    </row>
    <row r="51" spans="1:1" x14ac:dyDescent="0.2">
      <c r="A51" s="1" t="s">
        <v>116</v>
      </c>
    </row>
    <row r="52" spans="1:1" x14ac:dyDescent="0.2">
      <c r="A52" s="1" t="s">
        <v>117</v>
      </c>
    </row>
  </sheetData>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0DD1-EAF2-43B7-B2B9-F4EF6419CC6E}">
  <dimension ref="A1:J55"/>
  <sheetViews>
    <sheetView topLeftCell="A19" zoomScaleNormal="100" workbookViewId="0">
      <selection activeCell="D33" sqref="D33"/>
    </sheetView>
  </sheetViews>
  <sheetFormatPr defaultColWidth="11" defaultRowHeight="12.75" x14ac:dyDescent="0.2"/>
  <cols>
    <col min="1" max="1" width="20.125" customWidth="1"/>
    <col min="2" max="2" width="32.25" customWidth="1"/>
    <col min="3" max="3" width="22.25" bestFit="1" customWidth="1"/>
    <col min="4" max="4" width="27.5" bestFit="1" customWidth="1"/>
    <col min="5" max="5" width="25.375" bestFit="1" customWidth="1"/>
    <col min="6" max="6" width="31" bestFit="1" customWidth="1"/>
    <col min="7" max="7" width="28.75" bestFit="1" customWidth="1"/>
  </cols>
  <sheetData>
    <row r="1" spans="1:5" x14ac:dyDescent="0.2">
      <c r="A1" s="1" t="s">
        <v>100</v>
      </c>
    </row>
    <row r="2" spans="1:5" x14ac:dyDescent="0.2">
      <c r="A2" s="1" t="s">
        <v>101</v>
      </c>
    </row>
    <row r="3" spans="1:5" x14ac:dyDescent="0.2">
      <c r="A3" s="1" t="s">
        <v>102</v>
      </c>
    </row>
    <row r="5" spans="1:5" x14ac:dyDescent="0.2">
      <c r="A5" s="28"/>
      <c r="B5" s="17"/>
      <c r="C5" s="11" t="s">
        <v>103</v>
      </c>
      <c r="D5" s="11" t="s">
        <v>104</v>
      </c>
      <c r="E5" s="12" t="s">
        <v>105</v>
      </c>
    </row>
    <row r="6" spans="1:5" x14ac:dyDescent="0.2">
      <c r="A6" s="3"/>
      <c r="B6" s="2" t="s">
        <v>106</v>
      </c>
      <c r="C6" s="31">
        <v>50</v>
      </c>
      <c r="D6" s="31">
        <v>42</v>
      </c>
      <c r="E6" s="41">
        <v>30</v>
      </c>
    </row>
    <row r="7" spans="1:5" x14ac:dyDescent="0.2">
      <c r="A7" s="3"/>
      <c r="B7" s="2" t="s">
        <v>107</v>
      </c>
      <c r="C7" s="31">
        <v>60</v>
      </c>
      <c r="D7" s="31">
        <v>48</v>
      </c>
      <c r="E7" s="41">
        <v>35</v>
      </c>
    </row>
    <row r="8" spans="1:5" x14ac:dyDescent="0.2">
      <c r="A8" s="3"/>
      <c r="B8" s="2" t="s">
        <v>108</v>
      </c>
      <c r="C8" s="31">
        <v>40</v>
      </c>
      <c r="D8" s="31">
        <v>30</v>
      </c>
      <c r="E8" s="41">
        <v>35</v>
      </c>
    </row>
    <row r="9" spans="1:5" x14ac:dyDescent="0.2">
      <c r="A9" s="6"/>
      <c r="B9" s="42" t="s">
        <v>0</v>
      </c>
      <c r="C9" s="43">
        <v>36</v>
      </c>
      <c r="D9" s="43">
        <v>42</v>
      </c>
      <c r="E9" s="34">
        <v>55</v>
      </c>
    </row>
    <row r="11" spans="1:5" x14ac:dyDescent="0.2">
      <c r="A11" s="1" t="s">
        <v>109</v>
      </c>
    </row>
    <row r="12" spans="1:5" x14ac:dyDescent="0.2">
      <c r="A12" s="1" t="s">
        <v>110</v>
      </c>
    </row>
    <row r="13" spans="1:5" x14ac:dyDescent="0.2">
      <c r="A13" s="1" t="s">
        <v>111</v>
      </c>
    </row>
    <row r="15" spans="1:5" x14ac:dyDescent="0.2">
      <c r="A15" s="1" t="s">
        <v>112</v>
      </c>
    </row>
    <row r="16" spans="1:5" x14ac:dyDescent="0.2">
      <c r="A16" s="1" t="s">
        <v>113</v>
      </c>
    </row>
    <row r="17" spans="1:10" x14ac:dyDescent="0.2">
      <c r="A17" s="1" t="s">
        <v>114</v>
      </c>
    </row>
    <row r="18" spans="1:10" x14ac:dyDescent="0.2">
      <c r="A18" s="1" t="s">
        <v>115</v>
      </c>
    </row>
    <row r="19" spans="1:10" x14ac:dyDescent="0.2">
      <c r="A19" s="1" t="s">
        <v>116</v>
      </c>
    </row>
    <row r="20" spans="1:10" x14ac:dyDescent="0.2">
      <c r="A20" s="1" t="s">
        <v>117</v>
      </c>
    </row>
    <row r="21" spans="1:10" x14ac:dyDescent="0.2">
      <c r="A21" s="1" t="s">
        <v>118</v>
      </c>
    </row>
    <row r="24" spans="1:10" x14ac:dyDescent="0.2">
      <c r="A24" s="1" t="s">
        <v>214</v>
      </c>
      <c r="B24" s="1" t="s">
        <v>225</v>
      </c>
      <c r="C24" s="1" t="s">
        <v>226</v>
      </c>
      <c r="D24" s="1" t="s">
        <v>227</v>
      </c>
      <c r="E24" s="1" t="s">
        <v>228</v>
      </c>
      <c r="F24" s="1" t="s">
        <v>229</v>
      </c>
      <c r="G24" s="1" t="s">
        <v>230</v>
      </c>
      <c r="H24" s="58"/>
      <c r="I24" s="1" t="s">
        <v>224</v>
      </c>
      <c r="J24" s="59">
        <f>SUM(B25:C25)*C9+SUM(B26:C26)*D9+SUM(B27:C27)*E9</f>
        <v>3852.5</v>
      </c>
    </row>
    <row r="25" spans="1:10" x14ac:dyDescent="0.2">
      <c r="A25" s="1" t="s">
        <v>215</v>
      </c>
      <c r="B25" s="47">
        <v>18.541666666666661</v>
      </c>
      <c r="C25" s="47">
        <v>0</v>
      </c>
      <c r="D25">
        <f>B25/C6</f>
        <v>0.37083333333333324</v>
      </c>
      <c r="E25">
        <f>C25/C7</f>
        <v>0</v>
      </c>
      <c r="F25">
        <f>1-D25</f>
        <v>0.62916666666666676</v>
      </c>
      <c r="G25">
        <f>1-E25</f>
        <v>1</v>
      </c>
    </row>
    <row r="26" spans="1:10" x14ac:dyDescent="0.2">
      <c r="A26" s="1" t="s">
        <v>216</v>
      </c>
      <c r="B26" s="47">
        <v>0</v>
      </c>
      <c r="C26" s="47">
        <v>30</v>
      </c>
      <c r="D26">
        <f>B26/D6</f>
        <v>0</v>
      </c>
      <c r="E26">
        <f>C26/D7</f>
        <v>0.625</v>
      </c>
      <c r="F26">
        <f>F25-D26</f>
        <v>0.62916666666666676</v>
      </c>
      <c r="G26">
        <f>G25-E26</f>
        <v>0.375</v>
      </c>
    </row>
    <row r="27" spans="1:10" x14ac:dyDescent="0.2">
      <c r="A27" s="1" t="s">
        <v>217</v>
      </c>
      <c r="B27" s="47">
        <v>21.875</v>
      </c>
      <c r="C27" s="47">
        <v>13.125</v>
      </c>
      <c r="D27">
        <f>B27/E6</f>
        <v>0.72916666666666663</v>
      </c>
      <c r="E27">
        <f>C27/E7</f>
        <v>0.375</v>
      </c>
      <c r="F27">
        <f>F26-D27</f>
        <v>-9.9999999999999867E-2</v>
      </c>
      <c r="G27">
        <f>G26-E27</f>
        <v>0</v>
      </c>
    </row>
    <row r="29" spans="1:10" x14ac:dyDescent="0.2">
      <c r="A29" s="1" t="s">
        <v>142</v>
      </c>
    </row>
    <row r="30" spans="1:10" x14ac:dyDescent="0.2">
      <c r="A30" s="1" t="s">
        <v>218</v>
      </c>
      <c r="B30">
        <f>SUM(B25:C25)</f>
        <v>18.541666666666661</v>
      </c>
      <c r="C30" s="53" t="s">
        <v>144</v>
      </c>
      <c r="D30">
        <f>C8</f>
        <v>40</v>
      </c>
    </row>
    <row r="31" spans="1:10" x14ac:dyDescent="0.2">
      <c r="A31" s="1" t="s">
        <v>219</v>
      </c>
      <c r="B31">
        <f>SUM(B26:C26)</f>
        <v>30</v>
      </c>
      <c r="C31" s="53" t="s">
        <v>144</v>
      </c>
      <c r="D31">
        <f>D8</f>
        <v>30</v>
      </c>
    </row>
    <row r="32" spans="1:10" x14ac:dyDescent="0.2">
      <c r="A32" s="1" t="s">
        <v>220</v>
      </c>
      <c r="B32">
        <f>SUM(B27:C27)</f>
        <v>35</v>
      </c>
      <c r="C32" s="53" t="s">
        <v>144</v>
      </c>
      <c r="D32">
        <f>E8</f>
        <v>35</v>
      </c>
    </row>
    <row r="33" spans="1:8" x14ac:dyDescent="0.2">
      <c r="A33" s="1" t="s">
        <v>221</v>
      </c>
      <c r="B33">
        <f>SUM(D25:D27)</f>
        <v>1.0999999999999999</v>
      </c>
      <c r="C33" s="53" t="s">
        <v>222</v>
      </c>
      <c r="D33" s="60">
        <v>1.1000000000000001</v>
      </c>
    </row>
    <row r="34" spans="1:8" x14ac:dyDescent="0.2">
      <c r="A34" s="1" t="s">
        <v>223</v>
      </c>
      <c r="B34">
        <f>SUM(E25:E27)</f>
        <v>1</v>
      </c>
      <c r="C34" s="53" t="s">
        <v>222</v>
      </c>
      <c r="D34">
        <v>1</v>
      </c>
    </row>
    <row r="36" spans="1:8" x14ac:dyDescent="0.2">
      <c r="A36" s="1" t="s">
        <v>112</v>
      </c>
    </row>
    <row r="37" spans="1:8" ht="13.5" thickBot="1" x14ac:dyDescent="0.25">
      <c r="A37" s="1" t="s">
        <v>113</v>
      </c>
    </row>
    <row r="38" spans="1:8" x14ac:dyDescent="0.2">
      <c r="A38" s="55" t="s">
        <v>247</v>
      </c>
      <c r="F38" s="51" t="s">
        <v>155</v>
      </c>
      <c r="G38" s="51" t="s">
        <v>157</v>
      </c>
      <c r="H38" s="51" t="s">
        <v>157</v>
      </c>
    </row>
    <row r="39" spans="1:8" ht="13.5" thickBot="1" x14ac:dyDescent="0.25">
      <c r="F39" s="52" t="s">
        <v>156</v>
      </c>
      <c r="G39" s="52" t="s">
        <v>158</v>
      </c>
      <c r="H39" s="52" t="s">
        <v>159</v>
      </c>
    </row>
    <row r="40" spans="1:8" x14ac:dyDescent="0.2">
      <c r="F40" s="49">
        <v>36</v>
      </c>
      <c r="G40" s="49">
        <v>1.0285714285714211</v>
      </c>
      <c r="H40" s="49">
        <v>1.4400000000000057</v>
      </c>
    </row>
    <row r="41" spans="1:8" x14ac:dyDescent="0.2">
      <c r="F41" s="49">
        <v>36</v>
      </c>
      <c r="G41" s="49">
        <v>1E+30</v>
      </c>
      <c r="H41" s="49">
        <v>0.99999999999999289</v>
      </c>
    </row>
    <row r="42" spans="1:8" x14ac:dyDescent="0.2">
      <c r="F42" s="49">
        <v>42</v>
      </c>
      <c r="G42" s="49">
        <v>1E+30</v>
      </c>
      <c r="H42" s="49">
        <v>0.8928571428571459</v>
      </c>
    </row>
    <row r="43" spans="1:8" x14ac:dyDescent="0.2">
      <c r="F43" s="49">
        <v>42</v>
      </c>
      <c r="G43" s="49">
        <v>0.8928571428571459</v>
      </c>
      <c r="H43" s="49">
        <v>1E+30</v>
      </c>
    </row>
    <row r="44" spans="1:8" x14ac:dyDescent="0.2">
      <c r="F44" s="49">
        <v>55</v>
      </c>
      <c r="G44" s="49">
        <v>1.2244897959183716</v>
      </c>
      <c r="H44" s="49">
        <v>1.714285714285702</v>
      </c>
    </row>
    <row r="45" spans="1:8" ht="13.5" thickBot="1" x14ac:dyDescent="0.25">
      <c r="F45" s="50">
        <v>55</v>
      </c>
      <c r="G45" s="50">
        <v>1.714285714285702</v>
      </c>
      <c r="H45" s="50">
        <v>1.2244897959183716</v>
      </c>
    </row>
    <row r="46" spans="1:8" x14ac:dyDescent="0.2">
      <c r="A46" s="1" t="s">
        <v>114</v>
      </c>
    </row>
    <row r="47" spans="1:8" x14ac:dyDescent="0.2">
      <c r="A47" s="1" t="s">
        <v>115</v>
      </c>
    </row>
    <row r="48" spans="1:8" x14ac:dyDescent="0.2">
      <c r="A48" s="55" t="s">
        <v>249</v>
      </c>
    </row>
    <row r="49" spans="1:1" x14ac:dyDescent="0.2">
      <c r="A49" s="55" t="s">
        <v>250</v>
      </c>
    </row>
    <row r="51" spans="1:1" x14ac:dyDescent="0.2">
      <c r="A51" s="1" t="s">
        <v>116</v>
      </c>
    </row>
    <row r="52" spans="1:1" x14ac:dyDescent="0.2">
      <c r="A52" s="1" t="s">
        <v>117</v>
      </c>
    </row>
    <row r="53" spans="1:1" x14ac:dyDescent="0.2">
      <c r="A53" s="55" t="s">
        <v>251</v>
      </c>
    </row>
    <row r="55" spans="1:1" x14ac:dyDescent="0.2">
      <c r="A55" s="1" t="s">
        <v>118</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602E2-4F49-43C5-A4E2-40C9125EA021}">
  <dimension ref="A1:G11"/>
  <sheetViews>
    <sheetView showGridLines="0" workbookViewId="0">
      <selection activeCell="C9" sqref="C9"/>
    </sheetView>
  </sheetViews>
  <sheetFormatPr defaultRowHeight="12.75" x14ac:dyDescent="0.2"/>
  <cols>
    <col min="1" max="1" width="2.125" customWidth="1"/>
    <col min="2" max="2" width="5.875" bestFit="1" customWidth="1"/>
    <col min="3" max="3" width="39.875" bestFit="1" customWidth="1"/>
    <col min="4" max="4" width="10.125" bestFit="1" customWidth="1"/>
    <col min="5" max="5" width="13.375" bestFit="1" customWidth="1"/>
    <col min="6" max="6" width="7.5" bestFit="1" customWidth="1"/>
    <col min="7" max="7" width="5.875" bestFit="1" customWidth="1"/>
  </cols>
  <sheetData>
    <row r="1" spans="1:7" x14ac:dyDescent="0.2">
      <c r="A1" s="48" t="s">
        <v>189</v>
      </c>
    </row>
    <row r="2" spans="1:7" x14ac:dyDescent="0.2">
      <c r="A2" s="48" t="s">
        <v>147</v>
      </c>
    </row>
    <row r="3" spans="1:7" x14ac:dyDescent="0.2">
      <c r="A3" s="48" t="s">
        <v>190</v>
      </c>
    </row>
    <row r="6" spans="1:7" ht="13.5" thickBot="1" x14ac:dyDescent="0.25">
      <c r="A6" t="s">
        <v>191</v>
      </c>
    </row>
    <row r="7" spans="1:7" ht="13.5" thickBot="1" x14ac:dyDescent="0.25">
      <c r="B7" s="56" t="s">
        <v>149</v>
      </c>
      <c r="C7" s="56" t="s">
        <v>150</v>
      </c>
      <c r="D7" s="56" t="s">
        <v>192</v>
      </c>
      <c r="E7" s="56" t="s">
        <v>193</v>
      </c>
      <c r="F7" s="56" t="s">
        <v>194</v>
      </c>
      <c r="G7" s="56" t="s">
        <v>195</v>
      </c>
    </row>
    <row r="8" spans="1:7" x14ac:dyDescent="0.2">
      <c r="B8" t="s">
        <v>173</v>
      </c>
      <c r="C8" t="s">
        <v>196</v>
      </c>
      <c r="D8" s="57">
        <v>15</v>
      </c>
      <c r="E8" t="s">
        <v>197</v>
      </c>
      <c r="F8" t="s">
        <v>198</v>
      </c>
      <c r="G8">
        <v>0</v>
      </c>
    </row>
    <row r="9" spans="1:7" x14ac:dyDescent="0.2">
      <c r="B9" t="s">
        <v>174</v>
      </c>
      <c r="C9" t="s">
        <v>181</v>
      </c>
      <c r="D9" s="57">
        <v>2.5</v>
      </c>
      <c r="E9" t="s">
        <v>199</v>
      </c>
      <c r="F9" t="s">
        <v>198</v>
      </c>
      <c r="G9">
        <v>0</v>
      </c>
    </row>
    <row r="10" spans="1:7" x14ac:dyDescent="0.2">
      <c r="B10" t="s">
        <v>200</v>
      </c>
      <c r="C10" t="s">
        <v>183</v>
      </c>
      <c r="D10" s="57">
        <v>2.5</v>
      </c>
      <c r="E10" t="s">
        <v>201</v>
      </c>
      <c r="F10" t="s">
        <v>202</v>
      </c>
      <c r="G10">
        <v>-1.5</v>
      </c>
    </row>
    <row r="11" spans="1:7" x14ac:dyDescent="0.2">
      <c r="B11" t="s">
        <v>203</v>
      </c>
      <c r="C11" t="s">
        <v>184</v>
      </c>
      <c r="D11" s="57">
        <v>20</v>
      </c>
      <c r="E11" t="s">
        <v>204</v>
      </c>
      <c r="F11" t="s">
        <v>198</v>
      </c>
      <c r="G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147C-744B-4656-A719-71C9933DCBF9}">
  <dimension ref="A1:H22"/>
  <sheetViews>
    <sheetView showGridLines="0" workbookViewId="0">
      <selection activeCell="B19" sqref="B19:H19"/>
    </sheetView>
  </sheetViews>
  <sheetFormatPr defaultRowHeight="12.75" x14ac:dyDescent="0.2"/>
  <cols>
    <col min="1" max="1" width="2.125" customWidth="1"/>
    <col min="2" max="2" width="5.875" bestFit="1" customWidth="1"/>
    <col min="3" max="3" width="39.875" bestFit="1" customWidth="1"/>
    <col min="4" max="4" width="6.25" bestFit="1" customWidth="1"/>
    <col min="5" max="5" width="8.875" bestFit="1" customWidth="1"/>
    <col min="6" max="6" width="10.875" bestFit="1" customWidth="1"/>
    <col min="7" max="8" width="9.875" bestFit="1" customWidth="1"/>
  </cols>
  <sheetData>
    <row r="1" spans="1:8" x14ac:dyDescent="0.2">
      <c r="A1" s="48" t="s">
        <v>146</v>
      </c>
    </row>
    <row r="2" spans="1:8" x14ac:dyDescent="0.2">
      <c r="A2" s="48" t="s">
        <v>147</v>
      </c>
    </row>
    <row r="3" spans="1:8" x14ac:dyDescent="0.2">
      <c r="A3" s="48" t="s">
        <v>209</v>
      </c>
    </row>
    <row r="6" spans="1:8" ht="13.5" thickBot="1" x14ac:dyDescent="0.25">
      <c r="A6" t="s">
        <v>148</v>
      </c>
    </row>
    <row r="7" spans="1:8" x14ac:dyDescent="0.2">
      <c r="B7" s="51"/>
      <c r="C7" s="51"/>
      <c r="D7" s="51" t="s">
        <v>151</v>
      </c>
      <c r="E7" s="51" t="s">
        <v>153</v>
      </c>
      <c r="F7" s="51" t="s">
        <v>155</v>
      </c>
      <c r="G7" s="51" t="s">
        <v>157</v>
      </c>
      <c r="H7" s="51" t="s">
        <v>157</v>
      </c>
    </row>
    <row r="8" spans="1:8" ht="13.5" thickBot="1" x14ac:dyDescent="0.25">
      <c r="B8" s="52" t="s">
        <v>149</v>
      </c>
      <c r="C8" s="52" t="s">
        <v>150</v>
      </c>
      <c r="D8" s="52" t="s">
        <v>152</v>
      </c>
      <c r="E8" s="52" t="s">
        <v>154</v>
      </c>
      <c r="F8" s="52" t="s">
        <v>156</v>
      </c>
      <c r="G8" s="52" t="s">
        <v>158</v>
      </c>
      <c r="H8" s="52" t="s">
        <v>159</v>
      </c>
    </row>
    <row r="9" spans="1:8" x14ac:dyDescent="0.2">
      <c r="B9" s="49" t="s">
        <v>165</v>
      </c>
      <c r="C9" s="49" t="s">
        <v>164</v>
      </c>
      <c r="D9" s="49">
        <v>3.75</v>
      </c>
      <c r="E9" s="49">
        <v>0</v>
      </c>
      <c r="F9" s="49">
        <v>300</v>
      </c>
      <c r="G9" s="49">
        <v>1E+30</v>
      </c>
      <c r="H9" s="49">
        <v>100</v>
      </c>
    </row>
    <row r="10" spans="1:8" x14ac:dyDescent="0.2">
      <c r="B10" s="49" t="s">
        <v>167</v>
      </c>
      <c r="C10" s="49" t="s">
        <v>166</v>
      </c>
      <c r="D10" s="49">
        <v>11.25</v>
      </c>
      <c r="E10" s="49">
        <v>0</v>
      </c>
      <c r="F10" s="49">
        <v>200</v>
      </c>
      <c r="G10" s="49">
        <v>100</v>
      </c>
      <c r="H10" s="49">
        <v>200</v>
      </c>
    </row>
    <row r="11" spans="1:8" x14ac:dyDescent="0.2">
      <c r="B11" s="49" t="s">
        <v>169</v>
      </c>
      <c r="C11" s="49" t="s">
        <v>168</v>
      </c>
      <c r="D11" s="49">
        <v>5</v>
      </c>
      <c r="E11" s="49">
        <v>0</v>
      </c>
      <c r="F11" s="49">
        <v>100</v>
      </c>
      <c r="G11" s="49">
        <v>1E+30</v>
      </c>
      <c r="H11" s="49">
        <v>200</v>
      </c>
    </row>
    <row r="12" spans="1:8" ht="13.5" thickBot="1" x14ac:dyDescent="0.25">
      <c r="B12" s="50" t="s">
        <v>205</v>
      </c>
      <c r="C12" s="50" t="s">
        <v>170</v>
      </c>
      <c r="D12" s="50">
        <v>5</v>
      </c>
      <c r="E12" s="50">
        <v>0</v>
      </c>
      <c r="F12" s="50">
        <v>100</v>
      </c>
      <c r="G12" s="50">
        <v>1E+30</v>
      </c>
      <c r="H12" s="50">
        <v>100</v>
      </c>
    </row>
    <row r="14" spans="1:8" ht="13.5" thickBot="1" x14ac:dyDescent="0.25">
      <c r="A14" t="s">
        <v>142</v>
      </c>
    </row>
    <row r="15" spans="1:8" x14ac:dyDescent="0.2">
      <c r="B15" s="51"/>
      <c r="C15" s="51"/>
      <c r="D15" s="51" t="s">
        <v>151</v>
      </c>
      <c r="E15" s="51" t="s">
        <v>160</v>
      </c>
      <c r="F15" s="51" t="s">
        <v>162</v>
      </c>
      <c r="G15" s="51" t="s">
        <v>157</v>
      </c>
      <c r="H15" s="51" t="s">
        <v>157</v>
      </c>
    </row>
    <row r="16" spans="1:8" ht="13.5" thickBot="1" x14ac:dyDescent="0.25">
      <c r="B16" s="52" t="s">
        <v>149</v>
      </c>
      <c r="C16" s="52" t="s">
        <v>150</v>
      </c>
      <c r="D16" s="52" t="s">
        <v>152</v>
      </c>
      <c r="E16" s="52" t="s">
        <v>161</v>
      </c>
      <c r="F16" s="52" t="s">
        <v>163</v>
      </c>
      <c r="G16" s="52" t="s">
        <v>158</v>
      </c>
      <c r="H16" s="52" t="s">
        <v>159</v>
      </c>
    </row>
    <row r="17" spans="2:8" x14ac:dyDescent="0.2">
      <c r="B17" s="49" t="s">
        <v>171</v>
      </c>
      <c r="C17" s="49" t="s">
        <v>181</v>
      </c>
      <c r="D17" s="49">
        <v>3.75</v>
      </c>
      <c r="E17" s="49">
        <v>100</v>
      </c>
      <c r="F17" s="49">
        <v>0</v>
      </c>
      <c r="G17" s="49">
        <v>11.25</v>
      </c>
      <c r="H17" s="49">
        <v>3.75</v>
      </c>
    </row>
    <row r="18" spans="2:8" x14ac:dyDescent="0.2">
      <c r="B18" s="49" t="s">
        <v>172</v>
      </c>
      <c r="C18" s="49" t="s">
        <v>182</v>
      </c>
      <c r="D18" s="49">
        <v>15</v>
      </c>
      <c r="E18" s="49">
        <v>200</v>
      </c>
      <c r="F18" s="49">
        <v>0</v>
      </c>
      <c r="G18" s="49">
        <v>0</v>
      </c>
      <c r="H18" s="49">
        <v>10</v>
      </c>
    </row>
    <row r="19" spans="2:8" x14ac:dyDescent="0.2">
      <c r="B19" s="49" t="s">
        <v>173</v>
      </c>
      <c r="C19" s="49" t="s">
        <v>183</v>
      </c>
      <c r="D19" s="49">
        <v>5</v>
      </c>
      <c r="E19" s="49">
        <v>100</v>
      </c>
      <c r="F19" s="49">
        <v>0</v>
      </c>
      <c r="G19" s="49">
        <v>0</v>
      </c>
      <c r="H19" s="49">
        <v>5</v>
      </c>
    </row>
    <row r="20" spans="2:8" x14ac:dyDescent="0.2">
      <c r="B20" s="49" t="s">
        <v>174</v>
      </c>
      <c r="C20" s="49" t="s">
        <v>184</v>
      </c>
      <c r="D20" s="49">
        <v>5</v>
      </c>
      <c r="E20" s="49">
        <v>0</v>
      </c>
      <c r="F20" s="49">
        <v>0</v>
      </c>
      <c r="G20" s="49">
        <v>1E+30</v>
      </c>
      <c r="H20" s="49">
        <v>10</v>
      </c>
    </row>
    <row r="21" spans="2:8" x14ac:dyDescent="0.2">
      <c r="B21" s="49" t="s">
        <v>185</v>
      </c>
      <c r="C21" s="49" t="s">
        <v>175</v>
      </c>
      <c r="D21" s="49">
        <v>5</v>
      </c>
      <c r="E21" s="49">
        <v>200</v>
      </c>
      <c r="F21" s="49">
        <v>5</v>
      </c>
      <c r="G21" s="49">
        <v>0</v>
      </c>
      <c r="H21" s="49">
        <v>5</v>
      </c>
    </row>
    <row r="22" spans="2:8" ht="13.5" thickBot="1" x14ac:dyDescent="0.25">
      <c r="B22" s="50" t="s">
        <v>200</v>
      </c>
      <c r="C22" s="50" t="s">
        <v>186</v>
      </c>
      <c r="D22" s="50">
        <v>25</v>
      </c>
      <c r="E22" s="50">
        <v>0</v>
      </c>
      <c r="F22" s="50">
        <v>25</v>
      </c>
      <c r="G22" s="50">
        <v>1E+30</v>
      </c>
      <c r="H22" s="5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
  <sheetViews>
    <sheetView zoomScale="90" zoomScaleNormal="90" workbookViewId="0">
      <selection activeCell="A57" sqref="A57"/>
    </sheetView>
  </sheetViews>
  <sheetFormatPr defaultColWidth="11" defaultRowHeight="12.75" x14ac:dyDescent="0.2"/>
  <cols>
    <col min="1" max="1" width="171.25" customWidth="1"/>
    <col min="2" max="2" width="18.25" bestFit="1" customWidth="1"/>
    <col min="5" max="5" width="11.875" bestFit="1" customWidth="1"/>
  </cols>
  <sheetData>
    <row r="1" spans="1:3" x14ac:dyDescent="0.2">
      <c r="A1" s="1" t="s">
        <v>26</v>
      </c>
      <c r="B1" s="1" t="s">
        <v>134</v>
      </c>
      <c r="C1">
        <v>300</v>
      </c>
    </row>
    <row r="2" spans="1:3" x14ac:dyDescent="0.2">
      <c r="A2" s="1" t="s">
        <v>122</v>
      </c>
      <c r="B2" s="1" t="s">
        <v>135</v>
      </c>
      <c r="C2">
        <v>200</v>
      </c>
    </row>
    <row r="3" spans="1:3" x14ac:dyDescent="0.2">
      <c r="A3" s="1" t="s">
        <v>123</v>
      </c>
      <c r="B3" s="1" t="s">
        <v>136</v>
      </c>
      <c r="C3">
        <v>100</v>
      </c>
    </row>
    <row r="4" spans="1:3" x14ac:dyDescent="0.2">
      <c r="A4" s="1" t="s">
        <v>27</v>
      </c>
      <c r="B4" s="1" t="s">
        <v>137</v>
      </c>
      <c r="C4">
        <v>100</v>
      </c>
    </row>
    <row r="5" spans="1:3" x14ac:dyDescent="0.2">
      <c r="A5" s="1" t="s">
        <v>124</v>
      </c>
      <c r="B5" s="1" t="s">
        <v>138</v>
      </c>
      <c r="C5">
        <v>30</v>
      </c>
    </row>
    <row r="6" spans="1:3" x14ac:dyDescent="0.2">
      <c r="A6" s="1" t="s">
        <v>125</v>
      </c>
      <c r="B6" s="1" t="s">
        <v>139</v>
      </c>
      <c r="C6">
        <v>5</v>
      </c>
    </row>
    <row r="7" spans="1:3" x14ac:dyDescent="0.2">
      <c r="A7" s="1" t="s">
        <v>126</v>
      </c>
      <c r="B7" s="1" t="s">
        <v>140</v>
      </c>
      <c r="C7">
        <f>C5-C6</f>
        <v>25</v>
      </c>
    </row>
    <row r="8" spans="1:3" x14ac:dyDescent="0.2">
      <c r="A8" s="1" t="s">
        <v>127</v>
      </c>
    </row>
    <row r="9" spans="1:3" x14ac:dyDescent="0.2">
      <c r="A9" s="1" t="s">
        <v>128</v>
      </c>
    </row>
    <row r="10" spans="1:3" x14ac:dyDescent="0.2">
      <c r="A10" s="1"/>
    </row>
    <row r="11" spans="1:3" x14ac:dyDescent="0.2">
      <c r="A11" s="1" t="s">
        <v>28</v>
      </c>
    </row>
    <row r="14" spans="1:3" x14ac:dyDescent="0.2">
      <c r="A14" s="1" t="s">
        <v>29</v>
      </c>
    </row>
    <row r="15" spans="1:3" x14ac:dyDescent="0.2">
      <c r="A15" s="1" t="s">
        <v>30</v>
      </c>
    </row>
    <row r="16" spans="1:3" x14ac:dyDescent="0.2">
      <c r="A16" s="1" t="s">
        <v>31</v>
      </c>
    </row>
    <row r="17" spans="1:6" x14ac:dyDescent="0.2">
      <c r="A17" s="1" t="s">
        <v>32</v>
      </c>
    </row>
    <row r="18" spans="1:6" x14ac:dyDescent="0.2">
      <c r="A18" s="1" t="s">
        <v>33</v>
      </c>
    </row>
    <row r="19" spans="1:6" x14ac:dyDescent="0.2">
      <c r="A19" s="1" t="s">
        <v>34</v>
      </c>
    </row>
    <row r="22" spans="1:6" x14ac:dyDescent="0.2">
      <c r="A22" s="53" t="s">
        <v>129</v>
      </c>
      <c r="C22" s="1"/>
      <c r="E22" s="1" t="s">
        <v>141</v>
      </c>
      <c r="F22" s="47">
        <f>SUMPRODUCT(C1:C4,B23:B26)</f>
        <v>4375</v>
      </c>
    </row>
    <row r="23" spans="1:6" x14ac:dyDescent="0.2">
      <c r="A23" s="53" t="s">
        <v>130</v>
      </c>
      <c r="B23" s="47">
        <v>3.75</v>
      </c>
    </row>
    <row r="24" spans="1:6" x14ac:dyDescent="0.2">
      <c r="A24" s="53" t="s">
        <v>131</v>
      </c>
      <c r="B24" s="47">
        <v>11.25</v>
      </c>
    </row>
    <row r="25" spans="1:6" x14ac:dyDescent="0.2">
      <c r="A25" s="53" t="s">
        <v>132</v>
      </c>
      <c r="B25" s="47">
        <v>5</v>
      </c>
    </row>
    <row r="26" spans="1:6" x14ac:dyDescent="0.2">
      <c r="A26" s="53" t="s">
        <v>133</v>
      </c>
      <c r="B26" s="47">
        <v>5</v>
      </c>
    </row>
    <row r="27" spans="1:6" x14ac:dyDescent="0.2">
      <c r="A27" s="54"/>
    </row>
    <row r="28" spans="1:6" x14ac:dyDescent="0.2">
      <c r="A28" s="53" t="s">
        <v>142</v>
      </c>
    </row>
    <row r="29" spans="1:6" x14ac:dyDescent="0.2">
      <c r="A29" s="53" t="s">
        <v>178</v>
      </c>
      <c r="B29">
        <f>B23</f>
        <v>3.75</v>
      </c>
      <c r="C29" s="1" t="s">
        <v>143</v>
      </c>
      <c r="D29">
        <f>0.15*C7</f>
        <v>3.75</v>
      </c>
    </row>
    <row r="30" spans="1:6" x14ac:dyDescent="0.2">
      <c r="A30" s="53" t="s">
        <v>177</v>
      </c>
      <c r="B30">
        <f>B23+B24</f>
        <v>15</v>
      </c>
      <c r="C30" s="1" t="s">
        <v>143</v>
      </c>
      <c r="D30">
        <f>0.5*C5</f>
        <v>15</v>
      </c>
    </row>
    <row r="31" spans="1:6" x14ac:dyDescent="0.2">
      <c r="A31" s="53" t="s">
        <v>179</v>
      </c>
      <c r="B31">
        <f>B26</f>
        <v>5</v>
      </c>
      <c r="C31" s="1" t="s">
        <v>143</v>
      </c>
      <c r="D31">
        <f>B25</f>
        <v>5</v>
      </c>
    </row>
    <row r="32" spans="1:6" x14ac:dyDescent="0.2">
      <c r="A32" s="53" t="s">
        <v>180</v>
      </c>
      <c r="B32">
        <f>B26</f>
        <v>5</v>
      </c>
      <c r="C32" s="1" t="s">
        <v>144</v>
      </c>
      <c r="D32">
        <f>SUM(B23:B24)</f>
        <v>15</v>
      </c>
    </row>
    <row r="33" spans="1:4" x14ac:dyDescent="0.2">
      <c r="A33" s="53" t="s">
        <v>145</v>
      </c>
      <c r="B33">
        <f>B25</f>
        <v>5</v>
      </c>
      <c r="C33" s="1" t="s">
        <v>143</v>
      </c>
      <c r="D33">
        <f>0.2*C7</f>
        <v>5</v>
      </c>
    </row>
    <row r="34" spans="1:4" x14ac:dyDescent="0.2">
      <c r="A34" s="53" t="s">
        <v>176</v>
      </c>
      <c r="B34">
        <f>SUM(B23:B26)</f>
        <v>25</v>
      </c>
      <c r="C34" s="1" t="s">
        <v>144</v>
      </c>
      <c r="D34">
        <f>C7</f>
        <v>25</v>
      </c>
    </row>
    <row r="42" spans="1:4" x14ac:dyDescent="0.2">
      <c r="A42" s="1" t="s">
        <v>29</v>
      </c>
    </row>
    <row r="43" spans="1:4" x14ac:dyDescent="0.2">
      <c r="A43" s="55" t="s">
        <v>187</v>
      </c>
    </row>
    <row r="44" spans="1:4" x14ac:dyDescent="0.2">
      <c r="A44" s="55" t="s">
        <v>188</v>
      </c>
    </row>
    <row r="45" spans="1:4" x14ac:dyDescent="0.2">
      <c r="A45" s="1" t="s">
        <v>30</v>
      </c>
    </row>
    <row r="46" spans="1:4" x14ac:dyDescent="0.2">
      <c r="A46" s="55" t="s">
        <v>207</v>
      </c>
    </row>
    <row r="47" spans="1:4" x14ac:dyDescent="0.2">
      <c r="A47" s="55" t="s">
        <v>208</v>
      </c>
    </row>
    <row r="48" spans="1:4" ht="13.5" thickBot="1" x14ac:dyDescent="0.25">
      <c r="A48" s="1" t="s">
        <v>210</v>
      </c>
    </row>
    <row r="49" spans="1:8" x14ac:dyDescent="0.2">
      <c r="A49" s="55" t="s">
        <v>212</v>
      </c>
      <c r="B49" s="51" t="s">
        <v>155</v>
      </c>
      <c r="C49" s="51" t="s">
        <v>157</v>
      </c>
      <c r="D49" s="51" t="s">
        <v>157</v>
      </c>
    </row>
    <row r="50" spans="1:8" ht="13.5" thickBot="1" x14ac:dyDescent="0.25">
      <c r="B50" s="52" t="s">
        <v>156</v>
      </c>
      <c r="C50" s="52" t="s">
        <v>158</v>
      </c>
      <c r="D50" s="52" t="s">
        <v>159</v>
      </c>
    </row>
    <row r="51" spans="1:8" x14ac:dyDescent="0.2">
      <c r="B51" s="49">
        <v>300</v>
      </c>
      <c r="C51" s="49">
        <v>1E+30</v>
      </c>
      <c r="D51" s="49">
        <v>100</v>
      </c>
    </row>
    <row r="52" spans="1:8" x14ac:dyDescent="0.2">
      <c r="B52" s="49">
        <v>200</v>
      </c>
      <c r="C52" s="49">
        <v>100</v>
      </c>
      <c r="D52" s="49">
        <v>200</v>
      </c>
    </row>
    <row r="53" spans="1:8" x14ac:dyDescent="0.2">
      <c r="B53" s="49">
        <v>100</v>
      </c>
      <c r="C53" s="49">
        <v>1E+30</v>
      </c>
      <c r="D53" s="49">
        <v>200</v>
      </c>
    </row>
    <row r="54" spans="1:8" ht="13.5" thickBot="1" x14ac:dyDescent="0.25">
      <c r="B54" s="50">
        <v>100</v>
      </c>
      <c r="C54" s="50">
        <v>1E+30</v>
      </c>
      <c r="D54" s="50">
        <v>100</v>
      </c>
    </row>
    <row r="55" spans="1:8" ht="13.5" thickBot="1" x14ac:dyDescent="0.25">
      <c r="A55" s="1" t="s">
        <v>211</v>
      </c>
    </row>
    <row r="56" spans="1:8" x14ac:dyDescent="0.2">
      <c r="A56" s="55" t="s">
        <v>213</v>
      </c>
      <c r="B56" s="51"/>
      <c r="C56" s="51"/>
      <c r="D56" s="51" t="s">
        <v>151</v>
      </c>
      <c r="E56" s="51" t="s">
        <v>160</v>
      </c>
      <c r="F56" s="51" t="s">
        <v>162</v>
      </c>
      <c r="G56" s="51" t="s">
        <v>157</v>
      </c>
      <c r="H56" s="51" t="s">
        <v>157</v>
      </c>
    </row>
    <row r="57" spans="1:8" ht="13.5" thickBot="1" x14ac:dyDescent="0.25">
      <c r="B57" s="52" t="s">
        <v>149</v>
      </c>
      <c r="C57" s="52" t="s">
        <v>150</v>
      </c>
      <c r="D57" s="52" t="s">
        <v>152</v>
      </c>
      <c r="E57" s="52" t="s">
        <v>161</v>
      </c>
      <c r="F57" s="52" t="s">
        <v>163</v>
      </c>
      <c r="G57" s="52" t="s">
        <v>158</v>
      </c>
      <c r="H57" s="52" t="s">
        <v>159</v>
      </c>
    </row>
    <row r="58" spans="1:8" x14ac:dyDescent="0.2">
      <c r="B58" s="49" t="s">
        <v>173</v>
      </c>
      <c r="C58" s="49" t="s">
        <v>183</v>
      </c>
      <c r="D58" s="49">
        <v>5</v>
      </c>
      <c r="E58" s="49">
        <v>100</v>
      </c>
      <c r="F58" s="49">
        <v>0</v>
      </c>
      <c r="G58" s="49">
        <v>0</v>
      </c>
      <c r="H58" s="49">
        <v>5</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zoomScaleNormal="100" workbookViewId="0">
      <selection activeCell="A24" sqref="A24"/>
    </sheetView>
  </sheetViews>
  <sheetFormatPr defaultColWidth="11" defaultRowHeight="12.75" x14ac:dyDescent="0.2"/>
  <cols>
    <col min="2" max="2" width="13" bestFit="1" customWidth="1"/>
    <col min="3" max="3" width="20.125" bestFit="1" customWidth="1"/>
    <col min="4" max="4" width="16.75" bestFit="1" customWidth="1"/>
    <col min="5" max="5" width="15.5" bestFit="1" customWidth="1"/>
  </cols>
  <sheetData>
    <row r="1" spans="1:5" x14ac:dyDescent="0.2">
      <c r="A1" s="1" t="s">
        <v>35</v>
      </c>
    </row>
    <row r="2" spans="1:5" x14ac:dyDescent="0.2">
      <c r="A2" s="1" t="s">
        <v>36</v>
      </c>
    </row>
    <row r="3" spans="1:5" x14ac:dyDescent="0.2">
      <c r="A3" s="1" t="s">
        <v>37</v>
      </c>
    </row>
    <row r="4" spans="1:5" x14ac:dyDescent="0.2">
      <c r="A4" s="1" t="s">
        <v>44</v>
      </c>
    </row>
    <row r="5" spans="1:5" x14ac:dyDescent="0.2">
      <c r="A5" s="1"/>
    </row>
    <row r="6" spans="1:5" x14ac:dyDescent="0.2">
      <c r="A6" s="1"/>
      <c r="B6" s="9" t="s">
        <v>65</v>
      </c>
      <c r="C6" s="17" t="s">
        <v>38</v>
      </c>
      <c r="D6" s="17" t="s">
        <v>40</v>
      </c>
      <c r="E6" s="18" t="s">
        <v>39</v>
      </c>
    </row>
    <row r="7" spans="1:5" x14ac:dyDescent="0.2">
      <c r="A7" s="1"/>
      <c r="B7" s="13" t="s">
        <v>41</v>
      </c>
      <c r="C7" s="23">
        <v>5.0000000000000001E-3</v>
      </c>
      <c r="D7" s="24">
        <v>50000</v>
      </c>
      <c r="E7" s="14">
        <v>2.4500000000000002</v>
      </c>
    </row>
    <row r="8" spans="1:5" x14ac:dyDescent="0.2">
      <c r="A8" s="1"/>
      <c r="B8" s="13" t="s">
        <v>42</v>
      </c>
      <c r="C8" s="25">
        <v>0.01</v>
      </c>
      <c r="D8" s="24">
        <v>50000</v>
      </c>
      <c r="E8" s="14">
        <v>2.5</v>
      </c>
    </row>
    <row r="9" spans="1:5" x14ac:dyDescent="0.2">
      <c r="A9" s="1"/>
      <c r="B9" s="15" t="s">
        <v>43</v>
      </c>
      <c r="C9" s="26">
        <v>0.1</v>
      </c>
      <c r="D9" s="27">
        <v>30000</v>
      </c>
      <c r="E9" s="16">
        <v>2.75</v>
      </c>
    </row>
    <row r="10" spans="1:5" x14ac:dyDescent="0.2">
      <c r="A10" s="1"/>
    </row>
    <row r="11" spans="1:5" x14ac:dyDescent="0.2">
      <c r="A11" s="1" t="s">
        <v>45</v>
      </c>
    </row>
    <row r="12" spans="1:5" x14ac:dyDescent="0.2">
      <c r="A12" s="1" t="s">
        <v>46</v>
      </c>
    </row>
    <row r="13" spans="1:5" x14ac:dyDescent="0.2">
      <c r="A13" s="1" t="s">
        <v>47</v>
      </c>
    </row>
    <row r="14" spans="1:5" x14ac:dyDescent="0.2">
      <c r="A14" s="1" t="s">
        <v>49</v>
      </c>
    </row>
    <row r="15" spans="1:5" x14ac:dyDescent="0.2">
      <c r="A15" s="1" t="s">
        <v>50</v>
      </c>
    </row>
    <row r="17" spans="1:1" x14ac:dyDescent="0.2">
      <c r="A17" s="1" t="s">
        <v>48</v>
      </c>
    </row>
    <row r="19" spans="1:1" x14ac:dyDescent="0.2">
      <c r="A19" s="1" t="s">
        <v>51</v>
      </c>
    </row>
    <row r="20" spans="1:1" x14ac:dyDescent="0.2">
      <c r="A20" s="1" t="s">
        <v>52</v>
      </c>
    </row>
    <row r="21" spans="1:1" x14ac:dyDescent="0.2">
      <c r="A21" s="1" t="s">
        <v>53</v>
      </c>
    </row>
    <row r="22" spans="1:1" x14ac:dyDescent="0.2">
      <c r="A22" s="1" t="s">
        <v>121</v>
      </c>
    </row>
    <row r="23" spans="1:1" x14ac:dyDescent="0.2">
      <c r="A23" s="1" t="s">
        <v>54</v>
      </c>
    </row>
    <row r="24" spans="1:1" x14ac:dyDescent="0.2">
      <c r="A24" s="1" t="s">
        <v>55</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8"/>
  <sheetViews>
    <sheetView tabSelected="1" zoomScaleNormal="100" workbookViewId="0">
      <selection activeCell="C32" sqref="C32"/>
    </sheetView>
  </sheetViews>
  <sheetFormatPr defaultColWidth="11" defaultRowHeight="12.75" x14ac:dyDescent="0.2"/>
  <cols>
    <col min="2" max="2" width="11.75" bestFit="1" customWidth="1"/>
    <col min="3" max="3" width="19.125" bestFit="1" customWidth="1"/>
    <col min="4" max="4" width="16.25" bestFit="1" customWidth="1"/>
  </cols>
  <sheetData>
    <row r="1" spans="1:4" x14ac:dyDescent="0.2">
      <c r="A1" s="1" t="s">
        <v>64</v>
      </c>
    </row>
    <row r="2" spans="1:4" x14ac:dyDescent="0.2">
      <c r="A2" s="1" t="s">
        <v>120</v>
      </c>
    </row>
    <row r="4" spans="1:4" x14ac:dyDescent="0.2">
      <c r="B4" s="9" t="s">
        <v>72</v>
      </c>
      <c r="C4" s="11" t="s">
        <v>66</v>
      </c>
      <c r="D4" s="12" t="s">
        <v>67</v>
      </c>
    </row>
    <row r="5" spans="1:4" x14ac:dyDescent="0.2">
      <c r="B5" s="3" t="s">
        <v>59</v>
      </c>
      <c r="C5" s="31">
        <v>6000</v>
      </c>
      <c r="D5" s="32">
        <v>7500</v>
      </c>
    </row>
    <row r="6" spans="1:4" x14ac:dyDescent="0.2">
      <c r="B6" s="3" t="s">
        <v>60</v>
      </c>
      <c r="C6" s="31">
        <v>7500</v>
      </c>
      <c r="D6" s="32">
        <v>7125</v>
      </c>
    </row>
    <row r="7" spans="1:4" x14ac:dyDescent="0.2">
      <c r="B7" s="3" t="s">
        <v>61</v>
      </c>
      <c r="C7" s="31">
        <v>7500</v>
      </c>
      <c r="D7" s="32">
        <v>6750</v>
      </c>
    </row>
    <row r="8" spans="1:4" x14ac:dyDescent="0.2">
      <c r="B8" s="3" t="s">
        <v>62</v>
      </c>
      <c r="C8" s="31">
        <v>6000</v>
      </c>
      <c r="D8" s="32">
        <v>7200</v>
      </c>
    </row>
    <row r="9" spans="1:4" x14ac:dyDescent="0.2">
      <c r="B9" s="6" t="s">
        <v>63</v>
      </c>
      <c r="C9" s="33">
        <v>7500</v>
      </c>
      <c r="D9" s="34">
        <v>7875</v>
      </c>
    </row>
    <row r="11" spans="1:4" x14ac:dyDescent="0.2">
      <c r="A11" s="1" t="s">
        <v>68</v>
      </c>
    </row>
    <row r="12" spans="1:4" x14ac:dyDescent="0.2">
      <c r="A12" s="1" t="s">
        <v>70</v>
      </c>
    </row>
    <row r="14" spans="1:4" x14ac:dyDescent="0.2">
      <c r="B14" s="9" t="s">
        <v>71</v>
      </c>
      <c r="C14" s="11" t="s">
        <v>119</v>
      </c>
      <c r="D14" s="12" t="s">
        <v>69</v>
      </c>
    </row>
    <row r="15" spans="1:4" x14ac:dyDescent="0.2">
      <c r="B15" s="3" t="s">
        <v>56</v>
      </c>
      <c r="C15" s="29">
        <v>10000</v>
      </c>
      <c r="D15" s="20">
        <v>16.5</v>
      </c>
    </row>
    <row r="16" spans="1:4" x14ac:dyDescent="0.2">
      <c r="B16" s="3" t="s">
        <v>57</v>
      </c>
      <c r="C16" s="29">
        <v>3000</v>
      </c>
      <c r="D16" s="20">
        <v>20</v>
      </c>
    </row>
    <row r="17" spans="1:4" x14ac:dyDescent="0.2">
      <c r="B17" s="6" t="s">
        <v>58</v>
      </c>
      <c r="C17" s="30">
        <v>5000</v>
      </c>
      <c r="D17" s="22">
        <v>22.5</v>
      </c>
    </row>
    <row r="19" spans="1:4" x14ac:dyDescent="0.2">
      <c r="A19" s="1" t="s">
        <v>74</v>
      </c>
    </row>
    <row r="20" spans="1:4" x14ac:dyDescent="0.2">
      <c r="A20" s="1" t="s">
        <v>73</v>
      </c>
    </row>
    <row r="22" spans="1:4" x14ac:dyDescent="0.2">
      <c r="A22" s="1" t="s">
        <v>75</v>
      </c>
    </row>
    <row r="24" spans="1:4" x14ac:dyDescent="0.2">
      <c r="A24" s="1" t="s">
        <v>76</v>
      </c>
    </row>
    <row r="25" spans="1:4" x14ac:dyDescent="0.2">
      <c r="A25" s="1" t="s">
        <v>77</v>
      </c>
    </row>
    <row r="26" spans="1:4" x14ac:dyDescent="0.2">
      <c r="A26" s="1" t="s">
        <v>78</v>
      </c>
    </row>
    <row r="27" spans="1:4" x14ac:dyDescent="0.2">
      <c r="A27" s="1" t="s">
        <v>79</v>
      </c>
    </row>
    <row r="28" spans="1:4" x14ac:dyDescent="0.2">
      <c r="A28" s="1" t="s">
        <v>80</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zoomScaleNormal="100" workbookViewId="0"/>
  </sheetViews>
  <sheetFormatPr defaultColWidth="11" defaultRowHeight="12.75" x14ac:dyDescent="0.2"/>
  <cols>
    <col min="2" max="2" width="17.25" bestFit="1" customWidth="1"/>
    <col min="3" max="3" width="12" bestFit="1" customWidth="1"/>
    <col min="4" max="4" width="12.75" bestFit="1" customWidth="1"/>
  </cols>
  <sheetData>
    <row r="1" spans="1:4" x14ac:dyDescent="0.2">
      <c r="A1" s="1" t="s">
        <v>81</v>
      </c>
    </row>
    <row r="2" spans="1:4" x14ac:dyDescent="0.2">
      <c r="A2" s="1" t="s">
        <v>82</v>
      </c>
    </row>
    <row r="3" spans="1:4" x14ac:dyDescent="0.2">
      <c r="A3" s="1" t="s">
        <v>83</v>
      </c>
    </row>
    <row r="4" spans="1:4" x14ac:dyDescent="0.2">
      <c r="A4" s="1"/>
    </row>
    <row r="5" spans="1:4" x14ac:dyDescent="0.2">
      <c r="A5" s="1"/>
      <c r="B5" s="9" t="s">
        <v>89</v>
      </c>
      <c r="C5" s="17" t="s">
        <v>84</v>
      </c>
      <c r="D5" s="18" t="s">
        <v>85</v>
      </c>
    </row>
    <row r="6" spans="1:4" x14ac:dyDescent="0.2">
      <c r="A6" s="1"/>
      <c r="B6" s="13" t="s">
        <v>86</v>
      </c>
      <c r="C6" s="25">
        <v>0.2</v>
      </c>
      <c r="D6" s="35">
        <v>0.4</v>
      </c>
    </row>
    <row r="7" spans="1:4" x14ac:dyDescent="0.2">
      <c r="A7" s="1"/>
      <c r="B7" s="13" t="s">
        <v>87</v>
      </c>
      <c r="C7" s="25">
        <v>0.2</v>
      </c>
      <c r="D7" s="35">
        <v>0.5</v>
      </c>
    </row>
    <row r="8" spans="1:4" x14ac:dyDescent="0.2">
      <c r="A8" s="1"/>
      <c r="B8" s="15" t="s">
        <v>88</v>
      </c>
      <c r="C8" s="26">
        <v>0.3</v>
      </c>
      <c r="D8" s="36">
        <v>0.6</v>
      </c>
    </row>
    <row r="9" spans="1:4" x14ac:dyDescent="0.2">
      <c r="A9" s="1"/>
    </row>
    <row r="10" spans="1:4" x14ac:dyDescent="0.2">
      <c r="A10" s="1" t="s">
        <v>90</v>
      </c>
    </row>
    <row r="11" spans="1:4" x14ac:dyDescent="0.2">
      <c r="A11" s="1"/>
    </row>
    <row r="12" spans="1:4" x14ac:dyDescent="0.2">
      <c r="A12" s="1"/>
      <c r="B12" s="9" t="s">
        <v>89</v>
      </c>
      <c r="C12" s="17" t="s">
        <v>91</v>
      </c>
      <c r="D12" s="18" t="s">
        <v>92</v>
      </c>
    </row>
    <row r="13" spans="1:4" x14ac:dyDescent="0.2">
      <c r="B13" s="13" t="s">
        <v>86</v>
      </c>
      <c r="C13" s="37">
        <v>0.1</v>
      </c>
      <c r="D13" s="39">
        <v>0.18</v>
      </c>
    </row>
    <row r="14" spans="1:4" x14ac:dyDescent="0.2">
      <c r="B14" s="13" t="s">
        <v>87</v>
      </c>
      <c r="C14" s="37">
        <v>7.0000000000000007E-2</v>
      </c>
      <c r="D14" s="39">
        <v>0.125</v>
      </c>
    </row>
    <row r="15" spans="1:4" x14ac:dyDescent="0.2">
      <c r="B15" s="15" t="s">
        <v>88</v>
      </c>
      <c r="C15" s="38">
        <v>0.01</v>
      </c>
      <c r="D15" s="40">
        <v>7.4999999999999997E-2</v>
      </c>
    </row>
    <row r="17" spans="1:1" x14ac:dyDescent="0.2">
      <c r="A17" s="1" t="s">
        <v>93</v>
      </c>
    </row>
    <row r="18" spans="1:1" x14ac:dyDescent="0.2">
      <c r="A18" s="1" t="s">
        <v>94</v>
      </c>
    </row>
    <row r="20" spans="1:1" x14ac:dyDescent="0.2">
      <c r="A20" s="1" t="s">
        <v>95</v>
      </c>
    </row>
    <row r="21" spans="1:1" x14ac:dyDescent="0.2">
      <c r="A21" s="1" t="s">
        <v>96</v>
      </c>
    </row>
    <row r="22" spans="1:1" x14ac:dyDescent="0.2">
      <c r="A22" s="1" t="s">
        <v>97</v>
      </c>
    </row>
    <row r="23" spans="1:1" x14ac:dyDescent="0.2">
      <c r="A23" s="1" t="s">
        <v>98</v>
      </c>
    </row>
    <row r="24" spans="1:1" x14ac:dyDescent="0.2">
      <c r="A24" s="1" t="s">
        <v>99</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5FE-FFF8-429C-9AE3-1FF2C3E06AAB}">
  <dimension ref="A1:H23"/>
  <sheetViews>
    <sheetView showGridLines="0" workbookViewId="0">
      <selection activeCell="F7" sqref="F7:H14"/>
    </sheetView>
  </sheetViews>
  <sheetFormatPr defaultRowHeight="12.75" x14ac:dyDescent="0.2"/>
  <cols>
    <col min="1" max="1" width="2.125" customWidth="1"/>
    <col min="2" max="2" width="6" bestFit="1" customWidth="1"/>
    <col min="3" max="3" width="42.375" bestFit="1" customWidth="1"/>
    <col min="4" max="5" width="11.875" bestFit="1" customWidth="1"/>
    <col min="6" max="6" width="10.875" bestFit="1" customWidth="1"/>
    <col min="7" max="8" width="11.875" bestFit="1" customWidth="1"/>
  </cols>
  <sheetData>
    <row r="1" spans="1:8" x14ac:dyDescent="0.2">
      <c r="A1" s="48" t="s">
        <v>146</v>
      </c>
    </row>
    <row r="2" spans="1:8" x14ac:dyDescent="0.2">
      <c r="A2" s="48" t="s">
        <v>231</v>
      </c>
    </row>
    <row r="3" spans="1:8" x14ac:dyDescent="0.2">
      <c r="A3" s="48" t="s">
        <v>232</v>
      </c>
    </row>
    <row r="6" spans="1:8" ht="13.5" thickBot="1" x14ac:dyDescent="0.25">
      <c r="A6" t="s">
        <v>148</v>
      </c>
    </row>
    <row r="7" spans="1:8" x14ac:dyDescent="0.2">
      <c r="B7" s="51"/>
      <c r="C7" s="51"/>
      <c r="D7" s="51" t="s">
        <v>151</v>
      </c>
      <c r="E7" s="51" t="s">
        <v>153</v>
      </c>
      <c r="F7" s="51" t="s">
        <v>155</v>
      </c>
      <c r="G7" s="51" t="s">
        <v>157</v>
      </c>
      <c r="H7" s="51" t="s">
        <v>157</v>
      </c>
    </row>
    <row r="8" spans="1:8" ht="13.5" thickBot="1" x14ac:dyDescent="0.25">
      <c r="B8" s="52" t="s">
        <v>149</v>
      </c>
      <c r="C8" s="52" t="s">
        <v>150</v>
      </c>
      <c r="D8" s="52" t="s">
        <v>152</v>
      </c>
      <c r="E8" s="52" t="s">
        <v>154</v>
      </c>
      <c r="F8" s="52" t="s">
        <v>156</v>
      </c>
      <c r="G8" s="52" t="s">
        <v>158</v>
      </c>
      <c r="H8" s="52" t="s">
        <v>159</v>
      </c>
    </row>
    <row r="9" spans="1:8" x14ac:dyDescent="0.2">
      <c r="B9" s="49" t="s">
        <v>169</v>
      </c>
      <c r="C9" s="49" t="s">
        <v>233</v>
      </c>
      <c r="D9" s="49">
        <v>13.541666666666657</v>
      </c>
      <c r="E9" s="49">
        <v>0</v>
      </c>
      <c r="F9" s="49">
        <v>36</v>
      </c>
      <c r="G9" s="49">
        <v>1.0285714285714211</v>
      </c>
      <c r="H9" s="49">
        <v>1.4400000000000057</v>
      </c>
    </row>
    <row r="10" spans="1:8" x14ac:dyDescent="0.2">
      <c r="B10" s="49" t="s">
        <v>234</v>
      </c>
      <c r="C10" s="49" t="s">
        <v>235</v>
      </c>
      <c r="D10" s="49">
        <v>0</v>
      </c>
      <c r="E10" s="49">
        <v>0.99999999999999289</v>
      </c>
      <c r="F10" s="49">
        <v>36</v>
      </c>
      <c r="G10" s="49">
        <v>1E+30</v>
      </c>
      <c r="H10" s="49">
        <v>0.99999999999999289</v>
      </c>
    </row>
    <row r="11" spans="1:8" x14ac:dyDescent="0.2">
      <c r="B11" s="49" t="s">
        <v>205</v>
      </c>
      <c r="C11" s="49" t="s">
        <v>236</v>
      </c>
      <c r="D11" s="49">
        <v>0</v>
      </c>
      <c r="E11" s="49">
        <v>0.8928571428571459</v>
      </c>
      <c r="F11" s="49">
        <v>42</v>
      </c>
      <c r="G11" s="49">
        <v>1E+30</v>
      </c>
      <c r="H11" s="49">
        <v>0.8928571428571459</v>
      </c>
    </row>
    <row r="12" spans="1:8" x14ac:dyDescent="0.2">
      <c r="B12" s="49" t="s">
        <v>237</v>
      </c>
      <c r="C12" s="49" t="s">
        <v>238</v>
      </c>
      <c r="D12" s="49">
        <v>30</v>
      </c>
      <c r="E12" s="49">
        <v>0</v>
      </c>
      <c r="F12" s="49">
        <v>42</v>
      </c>
      <c r="G12" s="49">
        <v>0.8928571428571459</v>
      </c>
      <c r="H12" s="49">
        <v>1E+30</v>
      </c>
    </row>
    <row r="13" spans="1:8" x14ac:dyDescent="0.2">
      <c r="B13" s="49" t="s">
        <v>206</v>
      </c>
      <c r="C13" s="49" t="s">
        <v>239</v>
      </c>
      <c r="D13" s="49">
        <v>21.875</v>
      </c>
      <c r="E13" s="49">
        <v>0</v>
      </c>
      <c r="F13" s="49">
        <v>55</v>
      </c>
      <c r="G13" s="49">
        <v>1.2244897959183716</v>
      </c>
      <c r="H13" s="49">
        <v>1.714285714285702</v>
      </c>
    </row>
    <row r="14" spans="1:8" ht="13.5" thickBot="1" x14ac:dyDescent="0.25">
      <c r="B14" s="50" t="s">
        <v>240</v>
      </c>
      <c r="C14" s="50" t="s">
        <v>241</v>
      </c>
      <c r="D14" s="50">
        <v>13.125</v>
      </c>
      <c r="E14" s="50">
        <v>0</v>
      </c>
      <c r="F14" s="50">
        <v>55</v>
      </c>
      <c r="G14" s="50">
        <v>1.714285714285702</v>
      </c>
      <c r="H14" s="50">
        <v>1.2244897959183716</v>
      </c>
    </row>
    <row r="16" spans="1:8" ht="13.5" thickBot="1" x14ac:dyDescent="0.25">
      <c r="A16" t="s">
        <v>142</v>
      </c>
    </row>
    <row r="17" spans="2:8" x14ac:dyDescent="0.2">
      <c r="B17" s="51"/>
      <c r="C17" s="51"/>
      <c r="D17" s="51" t="s">
        <v>151</v>
      </c>
      <c r="E17" s="51" t="s">
        <v>160</v>
      </c>
      <c r="F17" s="51" t="s">
        <v>162</v>
      </c>
      <c r="G17" s="51" t="s">
        <v>157</v>
      </c>
      <c r="H17" s="51" t="s">
        <v>157</v>
      </c>
    </row>
    <row r="18" spans="2:8" ht="13.5" thickBot="1" x14ac:dyDescent="0.25">
      <c r="B18" s="52" t="s">
        <v>149</v>
      </c>
      <c r="C18" s="52" t="s">
        <v>150</v>
      </c>
      <c r="D18" s="52" t="s">
        <v>152</v>
      </c>
      <c r="E18" s="52" t="s">
        <v>161</v>
      </c>
      <c r="F18" s="52" t="s">
        <v>163</v>
      </c>
      <c r="G18" s="52" t="s">
        <v>158</v>
      </c>
      <c r="H18" s="52" t="s">
        <v>159</v>
      </c>
    </row>
    <row r="19" spans="2:8" x14ac:dyDescent="0.2">
      <c r="B19" s="49" t="s">
        <v>172</v>
      </c>
      <c r="C19" s="49" t="s">
        <v>242</v>
      </c>
      <c r="D19" s="49">
        <v>13.541666666666657</v>
      </c>
      <c r="E19" s="49">
        <v>0</v>
      </c>
      <c r="F19" s="49">
        <v>40</v>
      </c>
      <c r="G19" s="49">
        <v>1E+30</v>
      </c>
      <c r="H19" s="49">
        <v>26.458333333333343</v>
      </c>
    </row>
    <row r="20" spans="2:8" x14ac:dyDescent="0.2">
      <c r="B20" s="49" t="s">
        <v>173</v>
      </c>
      <c r="C20" s="49" t="s">
        <v>243</v>
      </c>
      <c r="D20" s="49">
        <v>30</v>
      </c>
      <c r="E20" s="49">
        <v>-1.7500000000000071</v>
      </c>
      <c r="F20" s="49">
        <v>30</v>
      </c>
      <c r="G20" s="49">
        <v>11.142857142857133</v>
      </c>
      <c r="H20" s="49">
        <v>21.771428571428576</v>
      </c>
    </row>
    <row r="21" spans="2:8" x14ac:dyDescent="0.2">
      <c r="B21" s="49" t="s">
        <v>174</v>
      </c>
      <c r="C21" s="49" t="s">
        <v>244</v>
      </c>
      <c r="D21" s="49">
        <v>35</v>
      </c>
      <c r="E21" s="49">
        <v>-5.0000000000000142</v>
      </c>
      <c r="F21" s="49">
        <v>35</v>
      </c>
      <c r="G21" s="49">
        <v>8.1249999999999929</v>
      </c>
      <c r="H21" s="49">
        <v>15.875000000000004</v>
      </c>
    </row>
    <row r="22" spans="2:8" x14ac:dyDescent="0.2">
      <c r="B22" s="49" t="s">
        <v>185</v>
      </c>
      <c r="C22" s="49" t="s">
        <v>245</v>
      </c>
      <c r="D22" s="49">
        <v>0.99999999999999978</v>
      </c>
      <c r="E22" s="49">
        <v>1800</v>
      </c>
      <c r="F22" s="49">
        <v>1</v>
      </c>
      <c r="G22" s="49">
        <v>0.5291666666666669</v>
      </c>
      <c r="H22" s="49">
        <v>0.27083333333333315</v>
      </c>
    </row>
    <row r="23" spans="2:8" ht="13.5" thickBot="1" x14ac:dyDescent="0.25">
      <c r="B23" s="50" t="s">
        <v>200</v>
      </c>
      <c r="C23" s="50" t="s">
        <v>246</v>
      </c>
      <c r="D23" s="50">
        <v>1</v>
      </c>
      <c r="E23" s="50">
        <v>2100.0000000000005</v>
      </c>
      <c r="F23" s="50">
        <v>1</v>
      </c>
      <c r="G23" s="50">
        <v>0.45357142857142863</v>
      </c>
      <c r="H23" s="50">
        <v>0.2321428571428569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6"/>
  <sheetViews>
    <sheetView topLeftCell="A31" zoomScaleNormal="100" workbookViewId="0">
      <selection activeCell="C54" sqref="C54"/>
    </sheetView>
  </sheetViews>
  <sheetFormatPr defaultColWidth="11" defaultRowHeight="12.75" x14ac:dyDescent="0.2"/>
  <cols>
    <col min="1" max="1" width="20.125" customWidth="1"/>
    <col min="2" max="2" width="32.25" customWidth="1"/>
    <col min="3" max="3" width="22.25" bestFit="1" customWidth="1"/>
    <col min="4" max="4" width="27.5" bestFit="1" customWidth="1"/>
    <col min="5" max="5" width="25.375" bestFit="1" customWidth="1"/>
    <col min="6" max="6" width="31" bestFit="1" customWidth="1"/>
    <col min="7" max="7" width="28.75" bestFit="1" customWidth="1"/>
  </cols>
  <sheetData>
    <row r="1" spans="1:5" x14ac:dyDescent="0.2">
      <c r="A1" s="1" t="s">
        <v>100</v>
      </c>
    </row>
    <row r="2" spans="1:5" x14ac:dyDescent="0.2">
      <c r="A2" s="1" t="s">
        <v>101</v>
      </c>
    </row>
    <row r="3" spans="1:5" x14ac:dyDescent="0.2">
      <c r="A3" s="1" t="s">
        <v>102</v>
      </c>
    </row>
    <row r="5" spans="1:5" x14ac:dyDescent="0.2">
      <c r="A5" s="28"/>
      <c r="B5" s="17"/>
      <c r="C5" s="11" t="s">
        <v>103</v>
      </c>
      <c r="D5" s="11" t="s">
        <v>104</v>
      </c>
      <c r="E5" s="12" t="s">
        <v>105</v>
      </c>
    </row>
    <row r="6" spans="1:5" x14ac:dyDescent="0.2">
      <c r="A6" s="3"/>
      <c r="B6" s="2" t="s">
        <v>106</v>
      </c>
      <c r="C6" s="31">
        <v>50</v>
      </c>
      <c r="D6" s="31">
        <v>42</v>
      </c>
      <c r="E6" s="41">
        <v>30</v>
      </c>
    </row>
    <row r="7" spans="1:5" x14ac:dyDescent="0.2">
      <c r="A7" s="3"/>
      <c r="B7" s="2" t="s">
        <v>107</v>
      </c>
      <c r="C7" s="31">
        <v>60</v>
      </c>
      <c r="D7" s="31">
        <v>48</v>
      </c>
      <c r="E7" s="41">
        <v>35</v>
      </c>
    </row>
    <row r="8" spans="1:5" x14ac:dyDescent="0.2">
      <c r="A8" s="3"/>
      <c r="B8" s="2" t="s">
        <v>108</v>
      </c>
      <c r="C8" s="31">
        <v>40</v>
      </c>
      <c r="D8" s="31">
        <v>30</v>
      </c>
      <c r="E8" s="41">
        <v>35</v>
      </c>
    </row>
    <row r="9" spans="1:5" x14ac:dyDescent="0.2">
      <c r="A9" s="6"/>
      <c r="B9" s="42" t="s">
        <v>0</v>
      </c>
      <c r="C9" s="43">
        <v>36</v>
      </c>
      <c r="D9" s="43">
        <v>42</v>
      </c>
      <c r="E9" s="34">
        <v>55</v>
      </c>
    </row>
    <row r="11" spans="1:5" x14ac:dyDescent="0.2">
      <c r="A11" s="1" t="s">
        <v>109</v>
      </c>
    </row>
    <row r="12" spans="1:5" x14ac:dyDescent="0.2">
      <c r="A12" s="1" t="s">
        <v>110</v>
      </c>
    </row>
    <row r="13" spans="1:5" x14ac:dyDescent="0.2">
      <c r="A13" s="1" t="s">
        <v>111</v>
      </c>
    </row>
    <row r="15" spans="1:5" x14ac:dyDescent="0.2">
      <c r="A15" s="1" t="s">
        <v>112</v>
      </c>
    </row>
    <row r="16" spans="1:5" x14ac:dyDescent="0.2">
      <c r="A16" s="1" t="s">
        <v>113</v>
      </c>
    </row>
    <row r="17" spans="1:10" x14ac:dyDescent="0.2">
      <c r="A17" s="1" t="s">
        <v>114</v>
      </c>
    </row>
    <row r="18" spans="1:10" x14ac:dyDescent="0.2">
      <c r="A18" s="1" t="s">
        <v>115</v>
      </c>
    </row>
    <row r="19" spans="1:10" x14ac:dyDescent="0.2">
      <c r="A19" s="1" t="s">
        <v>116</v>
      </c>
    </row>
    <row r="20" spans="1:10" x14ac:dyDescent="0.2">
      <c r="A20" s="1" t="s">
        <v>117</v>
      </c>
    </row>
    <row r="21" spans="1:10" x14ac:dyDescent="0.2">
      <c r="A21" s="1" t="s">
        <v>118</v>
      </c>
    </row>
    <row r="24" spans="1:10" x14ac:dyDescent="0.2">
      <c r="A24" s="1" t="s">
        <v>214</v>
      </c>
      <c r="B24" s="1" t="s">
        <v>225</v>
      </c>
      <c r="C24" s="1" t="s">
        <v>226</v>
      </c>
      <c r="D24" s="1" t="s">
        <v>227</v>
      </c>
      <c r="E24" s="1" t="s">
        <v>228</v>
      </c>
      <c r="F24" s="1" t="s">
        <v>229</v>
      </c>
      <c r="G24" s="1" t="s">
        <v>230</v>
      </c>
      <c r="H24" s="58"/>
      <c r="I24" s="1" t="s">
        <v>224</v>
      </c>
      <c r="J24" s="59">
        <f>SUM(B25:C25)*C9+SUM(B26:C26)*D9+SUM(B27:C27)*E9</f>
        <v>3672.4999999999995</v>
      </c>
    </row>
    <row r="25" spans="1:10" x14ac:dyDescent="0.2">
      <c r="A25" s="1" t="s">
        <v>215</v>
      </c>
      <c r="B25" s="47">
        <v>13.541666666666657</v>
      </c>
      <c r="C25" s="47">
        <v>0</v>
      </c>
      <c r="D25">
        <f>B25/C6</f>
        <v>0.27083333333333315</v>
      </c>
      <c r="E25">
        <f>C25/C7</f>
        <v>0</v>
      </c>
      <c r="F25">
        <f>1-D25</f>
        <v>0.72916666666666685</v>
      </c>
      <c r="G25">
        <f>1-E25</f>
        <v>1</v>
      </c>
    </row>
    <row r="26" spans="1:10" x14ac:dyDescent="0.2">
      <c r="A26" s="1" t="s">
        <v>216</v>
      </c>
      <c r="B26" s="47">
        <v>0</v>
      </c>
      <c r="C26" s="47">
        <v>30</v>
      </c>
      <c r="D26">
        <f>B26/D6</f>
        <v>0</v>
      </c>
      <c r="E26">
        <f>C26/D7</f>
        <v>0.625</v>
      </c>
      <c r="F26">
        <f>F25-D26</f>
        <v>0.72916666666666685</v>
      </c>
      <c r="G26">
        <f>G25-E26</f>
        <v>0.375</v>
      </c>
    </row>
    <row r="27" spans="1:10" x14ac:dyDescent="0.2">
      <c r="A27" s="1" t="s">
        <v>217</v>
      </c>
      <c r="B27" s="47">
        <v>21.875</v>
      </c>
      <c r="C27" s="47">
        <v>13.125</v>
      </c>
      <c r="D27">
        <f>B27/E6</f>
        <v>0.72916666666666663</v>
      </c>
      <c r="E27">
        <f>C27/E7</f>
        <v>0.375</v>
      </c>
      <c r="F27">
        <f>F26-D27</f>
        <v>0</v>
      </c>
      <c r="G27">
        <f>G26-E27</f>
        <v>0</v>
      </c>
    </row>
    <row r="29" spans="1:10" x14ac:dyDescent="0.2">
      <c r="A29" s="1" t="s">
        <v>142</v>
      </c>
    </row>
    <row r="30" spans="1:10" x14ac:dyDescent="0.2">
      <c r="A30" s="1" t="s">
        <v>218</v>
      </c>
      <c r="B30">
        <f>SUM(B25:C25)</f>
        <v>13.541666666666657</v>
      </c>
      <c r="C30" s="53" t="s">
        <v>144</v>
      </c>
      <c r="D30">
        <f>C8</f>
        <v>40</v>
      </c>
    </row>
    <row r="31" spans="1:10" x14ac:dyDescent="0.2">
      <c r="A31" s="1" t="s">
        <v>219</v>
      </c>
      <c r="B31">
        <f>SUM(B26:C26)</f>
        <v>30</v>
      </c>
      <c r="C31" s="53" t="s">
        <v>144</v>
      </c>
      <c r="D31">
        <f>D8</f>
        <v>30</v>
      </c>
    </row>
    <row r="32" spans="1:10" x14ac:dyDescent="0.2">
      <c r="A32" s="1" t="s">
        <v>220</v>
      </c>
      <c r="B32">
        <f>SUM(B27:C27)</f>
        <v>35</v>
      </c>
      <c r="C32" s="53" t="s">
        <v>144</v>
      </c>
      <c r="D32">
        <f>E8</f>
        <v>35</v>
      </c>
    </row>
    <row r="33" spans="1:8" x14ac:dyDescent="0.2">
      <c r="A33" s="1" t="s">
        <v>221</v>
      </c>
      <c r="B33">
        <f>SUM(D25:D27)</f>
        <v>0.99999999999999978</v>
      </c>
      <c r="C33" s="53" t="s">
        <v>222</v>
      </c>
      <c r="D33">
        <v>1</v>
      </c>
    </row>
    <row r="34" spans="1:8" x14ac:dyDescent="0.2">
      <c r="A34" s="1" t="s">
        <v>223</v>
      </c>
      <c r="B34">
        <f>SUM(E25:E27)</f>
        <v>1</v>
      </c>
      <c r="C34" s="53" t="s">
        <v>222</v>
      </c>
      <c r="D34">
        <v>1</v>
      </c>
    </row>
    <row r="36" spans="1:8" x14ac:dyDescent="0.2">
      <c r="A36" s="1" t="s">
        <v>112</v>
      </c>
    </row>
    <row r="37" spans="1:8" ht="13.5" thickBot="1" x14ac:dyDescent="0.25">
      <c r="A37" s="1" t="s">
        <v>113</v>
      </c>
    </row>
    <row r="38" spans="1:8" x14ac:dyDescent="0.2">
      <c r="A38" s="55" t="s">
        <v>247</v>
      </c>
      <c r="F38" s="51" t="s">
        <v>155</v>
      </c>
      <c r="G38" s="51" t="s">
        <v>157</v>
      </c>
      <c r="H38" s="51" t="s">
        <v>157</v>
      </c>
    </row>
    <row r="39" spans="1:8" ht="13.5" thickBot="1" x14ac:dyDescent="0.25">
      <c r="F39" s="52" t="s">
        <v>156</v>
      </c>
      <c r="G39" s="52" t="s">
        <v>158</v>
      </c>
      <c r="H39" s="52" t="s">
        <v>159</v>
      </c>
    </row>
    <row r="40" spans="1:8" x14ac:dyDescent="0.2">
      <c r="F40" s="49">
        <v>36</v>
      </c>
      <c r="G40" s="49">
        <v>1.0285714285714211</v>
      </c>
      <c r="H40" s="49">
        <v>1.4400000000000057</v>
      </c>
    </row>
    <row r="41" spans="1:8" x14ac:dyDescent="0.2">
      <c r="F41" s="49">
        <v>36</v>
      </c>
      <c r="G41" s="49">
        <v>1E+30</v>
      </c>
      <c r="H41" s="49">
        <v>0.99999999999999289</v>
      </c>
    </row>
    <row r="42" spans="1:8" x14ac:dyDescent="0.2">
      <c r="F42" s="49">
        <v>42</v>
      </c>
      <c r="G42" s="49">
        <v>1E+30</v>
      </c>
      <c r="H42" s="49">
        <v>0.8928571428571459</v>
      </c>
    </row>
    <row r="43" spans="1:8" x14ac:dyDescent="0.2">
      <c r="F43" s="49">
        <v>42</v>
      </c>
      <c r="G43" s="49">
        <v>0.8928571428571459</v>
      </c>
      <c r="H43" s="49">
        <v>1E+30</v>
      </c>
    </row>
    <row r="44" spans="1:8" x14ac:dyDescent="0.2">
      <c r="F44" s="49">
        <v>55</v>
      </c>
      <c r="G44" s="49">
        <v>1.2244897959183716</v>
      </c>
      <c r="H44" s="49">
        <v>1.714285714285702</v>
      </c>
    </row>
    <row r="45" spans="1:8" ht="13.5" thickBot="1" x14ac:dyDescent="0.25">
      <c r="F45" s="50">
        <v>55</v>
      </c>
      <c r="G45" s="50">
        <v>1.714285714285702</v>
      </c>
      <c r="H45" s="50">
        <v>1.2244897959183716</v>
      </c>
    </row>
    <row r="46" spans="1:8" x14ac:dyDescent="0.2">
      <c r="A46" s="1" t="s">
        <v>114</v>
      </c>
    </row>
    <row r="47" spans="1:8" x14ac:dyDescent="0.2">
      <c r="A47" s="1" t="s">
        <v>115</v>
      </c>
    </row>
    <row r="48" spans="1:8" x14ac:dyDescent="0.2">
      <c r="A48" s="55" t="s">
        <v>252</v>
      </c>
    </row>
    <row r="49" spans="1:1" x14ac:dyDescent="0.2">
      <c r="A49" s="55" t="s">
        <v>250</v>
      </c>
    </row>
    <row r="51" spans="1:1" x14ac:dyDescent="0.2">
      <c r="A51" s="1" t="s">
        <v>116</v>
      </c>
    </row>
    <row r="52" spans="1:1" x14ac:dyDescent="0.2">
      <c r="A52" s="1" t="s">
        <v>117</v>
      </c>
    </row>
    <row r="53" spans="1:1" x14ac:dyDescent="0.2">
      <c r="A53" s="55" t="s">
        <v>251</v>
      </c>
    </row>
    <row r="55" spans="1:1" x14ac:dyDescent="0.2">
      <c r="A55" s="1" t="s">
        <v>118</v>
      </c>
    </row>
    <row r="56" spans="1:1" x14ac:dyDescent="0.2">
      <c r="A56" s="55" t="s">
        <v>253</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vt:lpstr>
      <vt:lpstr>Feasibility Report 1</vt:lpstr>
      <vt:lpstr>Sensitivity Report 1</vt:lpstr>
      <vt:lpstr>2</vt:lpstr>
      <vt:lpstr>3</vt:lpstr>
      <vt:lpstr>4</vt:lpstr>
      <vt:lpstr>5</vt:lpstr>
      <vt:lpstr>Sensitivity Report 2</vt:lpstr>
      <vt:lpstr>6</vt:lpstr>
      <vt:lpstr>6 (b)</vt:lpstr>
      <vt:lpstr>6 (c)</vt:lpstr>
      <vt:lpstr>6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Hande Benson</dc:creator>
  <cp:lastModifiedBy>Hao Deng</cp:lastModifiedBy>
  <dcterms:created xsi:type="dcterms:W3CDTF">2012-11-09T18:49:55Z</dcterms:created>
  <dcterms:modified xsi:type="dcterms:W3CDTF">2019-11-03T20:31:12Z</dcterms:modified>
</cp:coreProperties>
</file>