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LA\lab\Exoskeleton\Dynamic Model\walkSim_ankle\six_links\human_8\result\"/>
    </mc:Choice>
  </mc:AlternateContent>
  <xr:revisionPtr revIDLastSave="0" documentId="13_ncr:1_{3BDAFA83-82A7-4439-BC97-A6980F26A4AB}" xr6:coauthVersionLast="45" xr6:coauthVersionMax="45" xr10:uidLastSave="{00000000-0000-0000-0000-000000000000}"/>
  <bookViews>
    <workbookView xWindow="28680" yWindow="-120" windowWidth="29040" windowHeight="15840" xr2:uid="{A232413A-D42C-4980-93F4-F8719521E00B}"/>
  </bookViews>
  <sheets>
    <sheet name="small step" sheetId="2" r:id="rId1"/>
    <sheet name="small step2" sheetId="5" r:id="rId2"/>
    <sheet name="big step" sheetId="1" r:id="rId3"/>
    <sheet name="bigger step" sheetId="3" r:id="rId4"/>
    <sheet name="big step 2" sheetId="4" r:id="rId5"/>
    <sheet name="Sheet4" sheetId="6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6" l="1"/>
  <c r="G5" i="6" s="1"/>
  <c r="F6" i="6"/>
  <c r="G6" i="6" s="1"/>
  <c r="F4" i="6"/>
  <c r="G4" i="6" s="1"/>
  <c r="F2" i="6"/>
  <c r="G2" i="6" s="1"/>
  <c r="F3" i="6"/>
  <c r="G3" i="6" s="1"/>
  <c r="L34" i="4"/>
  <c r="L33" i="4"/>
  <c r="L32" i="4"/>
  <c r="L31" i="4"/>
  <c r="L30" i="4"/>
  <c r="L29" i="4"/>
  <c r="L28" i="4"/>
  <c r="L24" i="4"/>
  <c r="L23" i="4"/>
  <c r="L22" i="4"/>
  <c r="L21" i="4"/>
  <c r="L20" i="4"/>
  <c r="L19" i="4"/>
  <c r="L18" i="4"/>
  <c r="L14" i="4"/>
  <c r="L13" i="4"/>
  <c r="L12" i="4"/>
  <c r="L11" i="4"/>
  <c r="L10" i="4"/>
  <c r="L9" i="4"/>
  <c r="L8" i="4"/>
  <c r="L34" i="3"/>
  <c r="L33" i="3"/>
  <c r="L32" i="3"/>
  <c r="L31" i="3"/>
  <c r="L30" i="3"/>
  <c r="L29" i="3"/>
  <c r="L28" i="3"/>
  <c r="L24" i="3"/>
  <c r="L23" i="3"/>
  <c r="L22" i="3"/>
  <c r="L21" i="3"/>
  <c r="L20" i="3"/>
  <c r="L19" i="3"/>
  <c r="L18" i="3"/>
  <c r="L14" i="3"/>
  <c r="L13" i="3"/>
  <c r="L12" i="3"/>
  <c r="L11" i="3"/>
  <c r="L10" i="3"/>
  <c r="L9" i="3"/>
  <c r="L8" i="3"/>
  <c r="L34" i="5"/>
  <c r="L33" i="5"/>
  <c r="L32" i="5"/>
  <c r="L31" i="5"/>
  <c r="L30" i="5"/>
  <c r="L29" i="5"/>
  <c r="L28" i="5"/>
  <c r="L24" i="5"/>
  <c r="L23" i="5"/>
  <c r="L22" i="5"/>
  <c r="L21" i="5"/>
  <c r="L20" i="5"/>
  <c r="L19" i="5"/>
  <c r="L18" i="5"/>
  <c r="L14" i="5"/>
  <c r="L13" i="5"/>
  <c r="L12" i="5"/>
  <c r="L11" i="5"/>
  <c r="L10" i="5"/>
  <c r="L9" i="5"/>
  <c r="L8" i="5"/>
  <c r="L34" i="2"/>
  <c r="L33" i="2"/>
  <c r="L32" i="2"/>
  <c r="L31" i="2"/>
  <c r="L30" i="2"/>
  <c r="L29" i="2"/>
  <c r="L28" i="2"/>
  <c r="L24" i="2"/>
  <c r="L23" i="2"/>
  <c r="L22" i="2"/>
  <c r="L21" i="2"/>
  <c r="L20" i="2"/>
  <c r="L19" i="2"/>
  <c r="L18" i="2"/>
  <c r="L14" i="2"/>
  <c r="L13" i="2"/>
  <c r="L12" i="2"/>
  <c r="L11" i="2"/>
  <c r="L10" i="2"/>
  <c r="L9" i="2"/>
  <c r="L8" i="2"/>
  <c r="L34" i="1"/>
  <c r="L33" i="1"/>
  <c r="L32" i="1"/>
  <c r="L31" i="1"/>
  <c r="L30" i="1"/>
  <c r="L29" i="1"/>
  <c r="L28" i="1"/>
  <c r="L24" i="1"/>
  <c r="L23" i="1"/>
  <c r="L22" i="1"/>
  <c r="L21" i="1"/>
  <c r="L20" i="1"/>
  <c r="L19" i="1"/>
  <c r="L18" i="1"/>
  <c r="L9" i="1"/>
  <c r="L10" i="1"/>
  <c r="L11" i="1"/>
  <c r="L12" i="1"/>
  <c r="L13" i="1"/>
  <c r="L14" i="1"/>
  <c r="L8" i="1"/>
  <c r="Q33" i="4"/>
  <c r="Q32" i="4"/>
  <c r="Q31" i="4"/>
  <c r="Q30" i="4"/>
  <c r="Q29" i="4"/>
  <c r="Q28" i="4"/>
  <c r="Q23" i="4"/>
  <c r="Q22" i="4"/>
  <c r="Q21" i="4"/>
  <c r="Q20" i="4"/>
  <c r="Q19" i="4"/>
  <c r="Q18" i="4"/>
  <c r="Q13" i="4"/>
  <c r="Q12" i="4"/>
  <c r="Q11" i="4"/>
  <c r="Q10" i="4"/>
  <c r="Q9" i="4"/>
  <c r="Q8" i="4"/>
  <c r="Q33" i="5"/>
  <c r="Q32" i="5"/>
  <c r="Q31" i="5"/>
  <c r="Q30" i="5"/>
  <c r="Q29" i="5"/>
  <c r="Q28" i="5"/>
  <c r="Q23" i="5"/>
  <c r="Q22" i="5"/>
  <c r="Q21" i="5"/>
  <c r="Q20" i="5"/>
  <c r="Q19" i="5"/>
  <c r="Q18" i="5"/>
  <c r="Q13" i="5"/>
  <c r="Q12" i="5"/>
  <c r="Q11" i="5"/>
  <c r="Q10" i="5"/>
  <c r="Q9" i="5"/>
  <c r="Q8" i="5"/>
  <c r="Q33" i="1"/>
  <c r="Q32" i="1"/>
  <c r="Q31" i="1"/>
  <c r="Q30" i="1"/>
  <c r="Q29" i="1"/>
  <c r="Q28" i="1"/>
  <c r="Q23" i="1"/>
  <c r="Q22" i="1"/>
  <c r="Q21" i="1"/>
  <c r="Q20" i="1"/>
  <c r="Q19" i="1"/>
  <c r="Q18" i="1"/>
  <c r="Q13" i="1"/>
  <c r="Q12" i="1"/>
  <c r="Q11" i="1"/>
  <c r="Q10" i="1"/>
  <c r="Q9" i="1"/>
  <c r="Q8" i="1"/>
  <c r="Q33" i="2"/>
  <c r="Q32" i="2"/>
  <c r="Q31" i="2"/>
  <c r="Q30" i="2"/>
  <c r="Q29" i="2"/>
  <c r="Q28" i="2"/>
  <c r="Q23" i="2"/>
  <c r="Q22" i="2"/>
  <c r="Q21" i="2"/>
  <c r="Q20" i="2"/>
  <c r="Q19" i="2"/>
  <c r="Q18" i="2"/>
  <c r="Q13" i="2"/>
  <c r="Q12" i="2"/>
  <c r="Q11" i="2"/>
  <c r="Q10" i="2"/>
  <c r="Q9" i="2"/>
  <c r="Q8" i="2"/>
  <c r="Q33" i="3"/>
  <c r="Q32" i="3"/>
  <c r="Q31" i="3"/>
  <c r="Q30" i="3"/>
  <c r="Q29" i="3"/>
  <c r="Q28" i="3"/>
  <c r="Q23" i="3"/>
  <c r="Q22" i="3"/>
  <c r="Q21" i="3"/>
  <c r="Q20" i="3"/>
  <c r="Q19" i="3"/>
  <c r="Q18" i="3"/>
  <c r="Q9" i="3"/>
  <c r="Q10" i="3"/>
  <c r="Q11" i="3"/>
  <c r="Q12" i="3"/>
  <c r="Q13" i="3"/>
  <c r="Q8" i="3"/>
  <c r="M29" i="5"/>
  <c r="M13" i="5"/>
  <c r="M11" i="5"/>
  <c r="M10" i="5"/>
  <c r="J18" i="1"/>
  <c r="J19" i="1"/>
  <c r="J20" i="1"/>
  <c r="J21" i="1"/>
  <c r="K23" i="5"/>
  <c r="M23" i="5" s="1"/>
  <c r="D24" i="5"/>
  <c r="D23" i="5"/>
  <c r="D22" i="5"/>
  <c r="D21" i="5"/>
  <c r="D20" i="5"/>
  <c r="D19" i="5"/>
  <c r="D18" i="5"/>
  <c r="K34" i="5"/>
  <c r="J34" i="5"/>
  <c r="G34" i="5"/>
  <c r="D34" i="5"/>
  <c r="K33" i="5"/>
  <c r="M33" i="5" s="1"/>
  <c r="J33" i="5"/>
  <c r="G33" i="5"/>
  <c r="D33" i="5"/>
  <c r="K32" i="5"/>
  <c r="M32" i="5" s="1"/>
  <c r="J32" i="5"/>
  <c r="G32" i="5"/>
  <c r="D32" i="5"/>
  <c r="K31" i="5"/>
  <c r="M31" i="5" s="1"/>
  <c r="J31" i="5"/>
  <c r="G31" i="5"/>
  <c r="D31" i="5"/>
  <c r="K30" i="5"/>
  <c r="M30" i="5" s="1"/>
  <c r="J30" i="5"/>
  <c r="G30" i="5"/>
  <c r="D30" i="5"/>
  <c r="K29" i="5"/>
  <c r="J29" i="5"/>
  <c r="G29" i="5"/>
  <c r="D29" i="5"/>
  <c r="K28" i="5"/>
  <c r="M28" i="5" s="1"/>
  <c r="J28" i="5"/>
  <c r="G28" i="5"/>
  <c r="D28" i="5"/>
  <c r="K24" i="5"/>
  <c r="J24" i="5"/>
  <c r="G24" i="5"/>
  <c r="J23" i="5"/>
  <c r="G23" i="5"/>
  <c r="K22" i="5"/>
  <c r="M22" i="5" s="1"/>
  <c r="J22" i="5"/>
  <c r="G22" i="5"/>
  <c r="K21" i="5"/>
  <c r="M21" i="5" s="1"/>
  <c r="J21" i="5"/>
  <c r="G21" i="5"/>
  <c r="K20" i="5"/>
  <c r="M20" i="5" s="1"/>
  <c r="J20" i="5"/>
  <c r="G20" i="5"/>
  <c r="K19" i="5"/>
  <c r="M19" i="5" s="1"/>
  <c r="J19" i="5"/>
  <c r="G19" i="5"/>
  <c r="K18" i="5"/>
  <c r="M18" i="5" s="1"/>
  <c r="J18" i="5"/>
  <c r="G18" i="5"/>
  <c r="K14" i="5"/>
  <c r="J14" i="5"/>
  <c r="G14" i="5"/>
  <c r="D14" i="5"/>
  <c r="K13" i="5"/>
  <c r="J13" i="5"/>
  <c r="G13" i="5"/>
  <c r="D13" i="5"/>
  <c r="K12" i="5"/>
  <c r="M12" i="5" s="1"/>
  <c r="J12" i="5"/>
  <c r="G12" i="5"/>
  <c r="D12" i="5"/>
  <c r="K11" i="5"/>
  <c r="J11" i="5"/>
  <c r="G11" i="5"/>
  <c r="D11" i="5"/>
  <c r="K10" i="5"/>
  <c r="J10" i="5"/>
  <c r="G10" i="5"/>
  <c r="D10" i="5"/>
  <c r="K9" i="5"/>
  <c r="M9" i="5" s="1"/>
  <c r="J9" i="5"/>
  <c r="G9" i="5"/>
  <c r="D9" i="5"/>
  <c r="K8" i="5"/>
  <c r="M8" i="5" s="1"/>
  <c r="J8" i="5"/>
  <c r="G8" i="5"/>
  <c r="D8" i="5"/>
  <c r="G24" i="4"/>
  <c r="G23" i="4"/>
  <c r="G22" i="4"/>
  <c r="G21" i="4"/>
  <c r="G20" i="4"/>
  <c r="G19" i="4"/>
  <c r="G18" i="4"/>
  <c r="D24" i="4"/>
  <c r="D23" i="4"/>
  <c r="D22" i="4"/>
  <c r="D21" i="4"/>
  <c r="D20" i="4"/>
  <c r="D19" i="4"/>
  <c r="D18" i="4"/>
  <c r="D34" i="4"/>
  <c r="D33" i="4"/>
  <c r="D32" i="4"/>
  <c r="D31" i="4"/>
  <c r="D30" i="4"/>
  <c r="D29" i="4"/>
  <c r="D28" i="4"/>
  <c r="G34" i="4"/>
  <c r="G33" i="4"/>
  <c r="G32" i="4"/>
  <c r="G31" i="4"/>
  <c r="G30" i="4"/>
  <c r="G29" i="4"/>
  <c r="G28" i="4"/>
  <c r="J34" i="4"/>
  <c r="J33" i="4"/>
  <c r="J32" i="4"/>
  <c r="J31" i="4"/>
  <c r="J30" i="4"/>
  <c r="J29" i="4"/>
  <c r="J28" i="4"/>
  <c r="J24" i="4"/>
  <c r="J23" i="4"/>
  <c r="J22" i="4"/>
  <c r="J21" i="4"/>
  <c r="J20" i="4"/>
  <c r="J19" i="4"/>
  <c r="J18" i="4"/>
  <c r="J14" i="4"/>
  <c r="J13" i="4"/>
  <c r="J12" i="4"/>
  <c r="J11" i="4"/>
  <c r="J10" i="4"/>
  <c r="J9" i="4"/>
  <c r="J8" i="4"/>
  <c r="G14" i="4"/>
  <c r="G13" i="4"/>
  <c r="G12" i="4"/>
  <c r="G11" i="4"/>
  <c r="G10" i="4"/>
  <c r="G9" i="4"/>
  <c r="G8" i="4"/>
  <c r="D14" i="4"/>
  <c r="D13" i="4"/>
  <c r="D12" i="4"/>
  <c r="D11" i="4"/>
  <c r="D10" i="4"/>
  <c r="D9" i="4"/>
  <c r="D8" i="4"/>
  <c r="J34" i="3"/>
  <c r="J33" i="3"/>
  <c r="J32" i="3"/>
  <c r="J31" i="3"/>
  <c r="J30" i="3"/>
  <c r="J29" i="3"/>
  <c r="J28" i="3"/>
  <c r="G34" i="3"/>
  <c r="G33" i="3"/>
  <c r="G32" i="3"/>
  <c r="G31" i="3"/>
  <c r="G30" i="3"/>
  <c r="G29" i="3"/>
  <c r="G28" i="3"/>
  <c r="D34" i="3"/>
  <c r="D33" i="3"/>
  <c r="D32" i="3"/>
  <c r="D31" i="3"/>
  <c r="D30" i="3"/>
  <c r="D29" i="3"/>
  <c r="D28" i="3"/>
  <c r="D24" i="3"/>
  <c r="D23" i="3"/>
  <c r="D22" i="3"/>
  <c r="D21" i="3"/>
  <c r="D20" i="3"/>
  <c r="D19" i="3"/>
  <c r="D18" i="3"/>
  <c r="G24" i="3"/>
  <c r="G23" i="3"/>
  <c r="G22" i="3"/>
  <c r="G21" i="3"/>
  <c r="G20" i="3"/>
  <c r="G19" i="3"/>
  <c r="G18" i="3"/>
  <c r="J24" i="3"/>
  <c r="J23" i="3"/>
  <c r="J22" i="3"/>
  <c r="J21" i="3"/>
  <c r="J20" i="3"/>
  <c r="J19" i="3"/>
  <c r="J18" i="3"/>
  <c r="J14" i="3"/>
  <c r="J13" i="3"/>
  <c r="J12" i="3"/>
  <c r="J11" i="3"/>
  <c r="J10" i="3"/>
  <c r="J9" i="3"/>
  <c r="J8" i="3"/>
  <c r="G14" i="3"/>
  <c r="G13" i="3"/>
  <c r="G12" i="3"/>
  <c r="G11" i="3"/>
  <c r="G10" i="3"/>
  <c r="G9" i="3"/>
  <c r="G8" i="3"/>
  <c r="D14" i="3"/>
  <c r="D13" i="3"/>
  <c r="D12" i="3"/>
  <c r="D11" i="3"/>
  <c r="D10" i="3"/>
  <c r="D9" i="3"/>
  <c r="D8" i="3"/>
  <c r="J34" i="2"/>
  <c r="J33" i="2"/>
  <c r="J32" i="2"/>
  <c r="J31" i="2"/>
  <c r="J30" i="2"/>
  <c r="J29" i="2"/>
  <c r="J28" i="2"/>
  <c r="J24" i="2"/>
  <c r="J23" i="2"/>
  <c r="J22" i="2"/>
  <c r="J21" i="2"/>
  <c r="J20" i="2"/>
  <c r="J19" i="2"/>
  <c r="J18" i="2"/>
  <c r="J14" i="2"/>
  <c r="J13" i="2"/>
  <c r="J12" i="2"/>
  <c r="J11" i="2"/>
  <c r="J10" i="2"/>
  <c r="J9" i="2"/>
  <c r="J8" i="2"/>
  <c r="G34" i="2"/>
  <c r="G33" i="2"/>
  <c r="G32" i="2"/>
  <c r="G31" i="2"/>
  <c r="G30" i="2"/>
  <c r="G29" i="2"/>
  <c r="G28" i="2"/>
  <c r="G24" i="2"/>
  <c r="G23" i="2"/>
  <c r="G22" i="2"/>
  <c r="G21" i="2"/>
  <c r="G20" i="2"/>
  <c r="G19" i="2"/>
  <c r="G18" i="2"/>
  <c r="G14" i="2"/>
  <c r="G13" i="2"/>
  <c r="G12" i="2"/>
  <c r="G11" i="2"/>
  <c r="G10" i="2"/>
  <c r="G9" i="2"/>
  <c r="G8" i="2"/>
  <c r="D34" i="2"/>
  <c r="D33" i="2"/>
  <c r="D32" i="2"/>
  <c r="D31" i="2"/>
  <c r="D30" i="2"/>
  <c r="D29" i="2"/>
  <c r="D28" i="2"/>
  <c r="D24" i="2"/>
  <c r="D23" i="2"/>
  <c r="D22" i="2"/>
  <c r="D21" i="2"/>
  <c r="D20" i="2"/>
  <c r="D19" i="2"/>
  <c r="D18" i="2"/>
  <c r="D9" i="2"/>
  <c r="D10" i="2"/>
  <c r="D11" i="2"/>
  <c r="D12" i="2"/>
  <c r="D13" i="2"/>
  <c r="D14" i="2"/>
  <c r="D8" i="2"/>
  <c r="G24" i="1"/>
  <c r="G23" i="1"/>
  <c r="G22" i="1"/>
  <c r="G21" i="1"/>
  <c r="G20" i="1"/>
  <c r="G19" i="1"/>
  <c r="G18" i="1"/>
  <c r="G34" i="1"/>
  <c r="G33" i="1"/>
  <c r="G32" i="1"/>
  <c r="G31" i="1"/>
  <c r="G30" i="1"/>
  <c r="G29" i="1"/>
  <c r="G28" i="1"/>
  <c r="J34" i="1"/>
  <c r="J33" i="1"/>
  <c r="J32" i="1"/>
  <c r="J31" i="1"/>
  <c r="J30" i="1"/>
  <c r="J29" i="1"/>
  <c r="J28" i="1"/>
  <c r="J24" i="1"/>
  <c r="J23" i="1"/>
  <c r="J22" i="1"/>
  <c r="G9" i="1"/>
  <c r="G10" i="1"/>
  <c r="G11" i="1"/>
  <c r="G12" i="1"/>
  <c r="G13" i="1"/>
  <c r="G14" i="1"/>
  <c r="G8" i="1"/>
  <c r="J9" i="1"/>
  <c r="J10" i="1"/>
  <c r="J11" i="1"/>
  <c r="J12" i="1"/>
  <c r="J13" i="1"/>
  <c r="J14" i="1"/>
  <c r="J8" i="1"/>
  <c r="D28" i="1"/>
  <c r="D29" i="1"/>
  <c r="D30" i="1"/>
  <c r="D31" i="1"/>
  <c r="D32" i="1"/>
  <c r="D33" i="1"/>
  <c r="D34" i="1"/>
  <c r="D19" i="1"/>
  <c r="D20" i="1"/>
  <c r="D21" i="1"/>
  <c r="D22" i="1"/>
  <c r="D23" i="1"/>
  <c r="D24" i="1"/>
  <c r="D18" i="1"/>
  <c r="D9" i="1"/>
  <c r="D10" i="1"/>
  <c r="D11" i="1"/>
  <c r="D12" i="1"/>
  <c r="D13" i="1"/>
  <c r="D14" i="1"/>
  <c r="D8" i="1"/>
  <c r="K34" i="4"/>
  <c r="K33" i="4"/>
  <c r="K32" i="4"/>
  <c r="K31" i="4"/>
  <c r="M31" i="4" s="1"/>
  <c r="K30" i="4"/>
  <c r="K29" i="4"/>
  <c r="K28" i="4"/>
  <c r="M28" i="4" s="1"/>
  <c r="O28" i="4" s="1"/>
  <c r="P28" i="4" s="1"/>
  <c r="K24" i="4"/>
  <c r="K23" i="4"/>
  <c r="K22" i="4"/>
  <c r="K21" i="4"/>
  <c r="M21" i="4" s="1"/>
  <c r="O21" i="4" s="1"/>
  <c r="P21" i="4" s="1"/>
  <c r="K20" i="4"/>
  <c r="K19" i="4"/>
  <c r="K18" i="4"/>
  <c r="K14" i="4"/>
  <c r="K13" i="4"/>
  <c r="K12" i="4"/>
  <c r="K11" i="4"/>
  <c r="K10" i="4"/>
  <c r="K9" i="4"/>
  <c r="M9" i="4" s="1"/>
  <c r="K8" i="4"/>
  <c r="K34" i="3"/>
  <c r="K33" i="3"/>
  <c r="K32" i="3"/>
  <c r="M32" i="3" s="1"/>
  <c r="O32" i="3" s="1"/>
  <c r="P32" i="3" s="1"/>
  <c r="K31" i="3"/>
  <c r="M31" i="3" s="1"/>
  <c r="N31" i="3" s="1"/>
  <c r="K30" i="3"/>
  <c r="K29" i="3"/>
  <c r="M29" i="3" s="1"/>
  <c r="O29" i="3" s="1"/>
  <c r="P29" i="3" s="1"/>
  <c r="K28" i="3"/>
  <c r="K24" i="3"/>
  <c r="K23" i="3"/>
  <c r="M23" i="3" s="1"/>
  <c r="O23" i="3" s="1"/>
  <c r="P23" i="3" s="1"/>
  <c r="K22" i="3"/>
  <c r="M22" i="3" s="1"/>
  <c r="N22" i="3" s="1"/>
  <c r="K21" i="3"/>
  <c r="K20" i="3"/>
  <c r="M20" i="3" s="1"/>
  <c r="O20" i="3" s="1"/>
  <c r="P20" i="3" s="1"/>
  <c r="K19" i="3"/>
  <c r="M19" i="3" s="1"/>
  <c r="O19" i="3" s="1"/>
  <c r="P19" i="3" s="1"/>
  <c r="K18" i="3"/>
  <c r="K14" i="3"/>
  <c r="K13" i="3"/>
  <c r="M13" i="3" s="1"/>
  <c r="N13" i="3" s="1"/>
  <c r="K12" i="3"/>
  <c r="K11" i="3"/>
  <c r="K10" i="3"/>
  <c r="K9" i="3"/>
  <c r="K8" i="3"/>
  <c r="M8" i="3" s="1"/>
  <c r="N8" i="3" s="1"/>
  <c r="K8" i="2"/>
  <c r="M8" i="2" s="1"/>
  <c r="N8" i="2" s="1"/>
  <c r="K9" i="2"/>
  <c r="K34" i="1"/>
  <c r="K24" i="1"/>
  <c r="K14" i="1"/>
  <c r="K34" i="2"/>
  <c r="K14" i="2"/>
  <c r="K24" i="2"/>
  <c r="N30" i="5" l="1"/>
  <c r="N13" i="5"/>
  <c r="N29" i="5"/>
  <c r="N28" i="5"/>
  <c r="N8" i="5"/>
  <c r="O11" i="5"/>
  <c r="P11" i="5" s="1"/>
  <c r="N31" i="5"/>
  <c r="O32" i="5"/>
  <c r="P32" i="5" s="1"/>
  <c r="O12" i="5"/>
  <c r="P12" i="5" s="1"/>
  <c r="N9" i="5"/>
  <c r="O10" i="5"/>
  <c r="P10" i="5" s="1"/>
  <c r="O31" i="3"/>
  <c r="P31" i="3" s="1"/>
  <c r="O22" i="3"/>
  <c r="P22" i="3" s="1"/>
  <c r="O13" i="3"/>
  <c r="P13" i="3" s="1"/>
  <c r="O8" i="3"/>
  <c r="P8" i="3" s="1"/>
  <c r="O33" i="5"/>
  <c r="P33" i="5" s="1"/>
  <c r="N11" i="5"/>
  <c r="N32" i="5"/>
  <c r="O8" i="5"/>
  <c r="P8" i="5" s="1"/>
  <c r="O28" i="5"/>
  <c r="P28" i="5" s="1"/>
  <c r="O29" i="5"/>
  <c r="P29" i="5" s="1"/>
  <c r="O30" i="5"/>
  <c r="P30" i="5" s="1"/>
  <c r="O31" i="5"/>
  <c r="P31" i="5" s="1"/>
  <c r="N10" i="5"/>
  <c r="N12" i="5"/>
  <c r="O9" i="5"/>
  <c r="P9" i="5" s="1"/>
  <c r="O13" i="5"/>
  <c r="P13" i="5" s="1"/>
  <c r="O9" i="4"/>
  <c r="P9" i="4" s="1"/>
  <c r="N9" i="4"/>
  <c r="O31" i="4"/>
  <c r="P31" i="4" s="1"/>
  <c r="N31" i="4"/>
  <c r="M11" i="4"/>
  <c r="O11" i="4" s="1"/>
  <c r="P11" i="4" s="1"/>
  <c r="M18" i="4"/>
  <c r="O18" i="4" s="1"/>
  <c r="P18" i="4" s="1"/>
  <c r="N21" i="4"/>
  <c r="N28" i="4"/>
  <c r="M33" i="4"/>
  <c r="M8" i="4"/>
  <c r="O8" i="4" s="1"/>
  <c r="P8" i="4" s="1"/>
  <c r="M23" i="4"/>
  <c r="O23" i="4" s="1"/>
  <c r="P23" i="4" s="1"/>
  <c r="M30" i="4"/>
  <c r="O30" i="4" s="1"/>
  <c r="P30" i="4" s="1"/>
  <c r="M13" i="4"/>
  <c r="O13" i="4" s="1"/>
  <c r="P13" i="4" s="1"/>
  <c r="M20" i="4"/>
  <c r="O20" i="4" s="1"/>
  <c r="P20" i="4" s="1"/>
  <c r="M10" i="4"/>
  <c r="O10" i="4" s="1"/>
  <c r="P10" i="4" s="1"/>
  <c r="M32" i="4"/>
  <c r="O32" i="4" s="1"/>
  <c r="P32" i="4" s="1"/>
  <c r="M22" i="4"/>
  <c r="O22" i="4" s="1"/>
  <c r="P22" i="4" s="1"/>
  <c r="M29" i="4"/>
  <c r="O29" i="4" s="1"/>
  <c r="P29" i="4" s="1"/>
  <c r="M12" i="4"/>
  <c r="O12" i="4" s="1"/>
  <c r="P12" i="4" s="1"/>
  <c r="M19" i="4"/>
  <c r="O19" i="4" s="1"/>
  <c r="P19" i="4" s="1"/>
  <c r="O8" i="2"/>
  <c r="P8" i="2" s="1"/>
  <c r="M9" i="2"/>
  <c r="M28" i="3"/>
  <c r="N19" i="3"/>
  <c r="M10" i="3"/>
  <c r="M12" i="3"/>
  <c r="N20" i="3"/>
  <c r="M9" i="3"/>
  <c r="M18" i="3"/>
  <c r="N23" i="3"/>
  <c r="N32" i="3"/>
  <c r="M21" i="3"/>
  <c r="M30" i="3"/>
  <c r="M33" i="3"/>
  <c r="M11" i="3"/>
  <c r="N29" i="3"/>
  <c r="K29" i="2"/>
  <c r="M29" i="2" s="1"/>
  <c r="O29" i="2" s="1"/>
  <c r="P29" i="2" s="1"/>
  <c r="K30" i="2"/>
  <c r="K31" i="2"/>
  <c r="M31" i="2" s="1"/>
  <c r="O31" i="2" s="1"/>
  <c r="P31" i="2" s="1"/>
  <c r="K32" i="2"/>
  <c r="M32" i="2" s="1"/>
  <c r="O32" i="2" s="1"/>
  <c r="P32" i="2" s="1"/>
  <c r="K33" i="2"/>
  <c r="K28" i="2"/>
  <c r="K21" i="2"/>
  <c r="K20" i="2"/>
  <c r="M20" i="2" s="1"/>
  <c r="O20" i="2" s="1"/>
  <c r="P20" i="2" s="1"/>
  <c r="K19" i="2"/>
  <c r="M19" i="2" s="1"/>
  <c r="O19" i="2" s="1"/>
  <c r="P19" i="2" s="1"/>
  <c r="K22" i="2"/>
  <c r="K23" i="2"/>
  <c r="M23" i="2" s="1"/>
  <c r="O23" i="2" s="1"/>
  <c r="P23" i="2" s="1"/>
  <c r="K18" i="2"/>
  <c r="K10" i="2"/>
  <c r="K11" i="2"/>
  <c r="K12" i="2"/>
  <c r="K13" i="2"/>
  <c r="K23" i="1"/>
  <c r="M23" i="1" s="1"/>
  <c r="O23" i="1" s="1"/>
  <c r="P23" i="1" s="1"/>
  <c r="K29" i="1"/>
  <c r="M29" i="1" s="1"/>
  <c r="O29" i="1" s="1"/>
  <c r="P29" i="1" s="1"/>
  <c r="K30" i="1"/>
  <c r="M30" i="1" s="1"/>
  <c r="O30" i="1" s="1"/>
  <c r="P30" i="1" s="1"/>
  <c r="K31" i="1"/>
  <c r="M31" i="1" s="1"/>
  <c r="O31" i="1" s="1"/>
  <c r="P31" i="1" s="1"/>
  <c r="K32" i="1"/>
  <c r="M32" i="1" s="1"/>
  <c r="O32" i="1" s="1"/>
  <c r="P32" i="1" s="1"/>
  <c r="K33" i="1"/>
  <c r="M33" i="1" s="1"/>
  <c r="O33" i="1" s="1"/>
  <c r="P33" i="1" s="1"/>
  <c r="K28" i="1"/>
  <c r="M28" i="1" s="1"/>
  <c r="O28" i="1" s="1"/>
  <c r="P28" i="1" s="1"/>
  <c r="K19" i="1"/>
  <c r="M19" i="1" s="1"/>
  <c r="O19" i="1" s="1"/>
  <c r="P19" i="1" s="1"/>
  <c r="K20" i="1"/>
  <c r="M20" i="1" s="1"/>
  <c r="O20" i="1" s="1"/>
  <c r="P20" i="1" s="1"/>
  <c r="K21" i="1"/>
  <c r="M21" i="1" s="1"/>
  <c r="O21" i="1" s="1"/>
  <c r="P21" i="1" s="1"/>
  <c r="K22" i="1"/>
  <c r="M22" i="1" s="1"/>
  <c r="O22" i="1" s="1"/>
  <c r="P22" i="1" s="1"/>
  <c r="K18" i="1"/>
  <c r="K10" i="1"/>
  <c r="M10" i="1" s="1"/>
  <c r="O10" i="1" s="1"/>
  <c r="P10" i="1" s="1"/>
  <c r="K11" i="1"/>
  <c r="M11" i="1" s="1"/>
  <c r="O11" i="1" s="1"/>
  <c r="P11" i="1" s="1"/>
  <c r="K12" i="1"/>
  <c r="M12" i="1" s="1"/>
  <c r="O12" i="1" s="1"/>
  <c r="P12" i="1" s="1"/>
  <c r="K13" i="1"/>
  <c r="M13" i="1" s="1"/>
  <c r="O13" i="1" s="1"/>
  <c r="P13" i="1" s="1"/>
  <c r="K9" i="1"/>
  <c r="M9" i="1" s="1"/>
  <c r="O9" i="1" s="1"/>
  <c r="P9" i="1" s="1"/>
  <c r="K8" i="1"/>
  <c r="O33" i="4" l="1"/>
  <c r="P33" i="4" s="1"/>
  <c r="N28" i="3"/>
  <c r="O28" i="3"/>
  <c r="P28" i="3" s="1"/>
  <c r="N30" i="3"/>
  <c r="O30" i="3"/>
  <c r="P30" i="3" s="1"/>
  <c r="N33" i="3"/>
  <c r="O33" i="3"/>
  <c r="P33" i="3" s="1"/>
  <c r="N18" i="3"/>
  <c r="O18" i="3"/>
  <c r="P18" i="3" s="1"/>
  <c r="N21" i="3"/>
  <c r="O21" i="3"/>
  <c r="P21" i="3" s="1"/>
  <c r="N10" i="3"/>
  <c r="O10" i="3"/>
  <c r="P10" i="3" s="1"/>
  <c r="N9" i="3"/>
  <c r="O9" i="3"/>
  <c r="P9" i="3" s="1"/>
  <c r="N11" i="3"/>
  <c r="O11" i="3"/>
  <c r="P11" i="3" s="1"/>
  <c r="N12" i="3"/>
  <c r="O12" i="3"/>
  <c r="P12" i="3" s="1"/>
  <c r="N33" i="5"/>
  <c r="O23" i="5"/>
  <c r="P23" i="5" s="1"/>
  <c r="N23" i="5"/>
  <c r="O22" i="5"/>
  <c r="P22" i="5" s="1"/>
  <c r="N22" i="5"/>
  <c r="O19" i="5"/>
  <c r="P19" i="5" s="1"/>
  <c r="N19" i="5"/>
  <c r="N21" i="5"/>
  <c r="O21" i="5"/>
  <c r="P21" i="5" s="1"/>
  <c r="O20" i="5"/>
  <c r="P20" i="5" s="1"/>
  <c r="N20" i="5"/>
  <c r="O18" i="5"/>
  <c r="P18" i="5" s="1"/>
  <c r="N18" i="5"/>
  <c r="M8" i="1"/>
  <c r="O8" i="1" s="1"/>
  <c r="P8" i="1" s="1"/>
  <c r="M18" i="1"/>
  <c r="O18" i="1" s="1"/>
  <c r="P18" i="1" s="1"/>
  <c r="N12" i="4"/>
  <c r="N10" i="4"/>
  <c r="N8" i="4"/>
  <c r="N29" i="4"/>
  <c r="N22" i="4"/>
  <c r="N20" i="4"/>
  <c r="N33" i="4"/>
  <c r="N13" i="4"/>
  <c r="N32" i="4"/>
  <c r="N30" i="4"/>
  <c r="N18" i="4"/>
  <c r="N19" i="4"/>
  <c r="N23" i="4"/>
  <c r="N11" i="4"/>
  <c r="M22" i="2"/>
  <c r="O22" i="2" s="1"/>
  <c r="P22" i="2" s="1"/>
  <c r="N9" i="2"/>
  <c r="O9" i="2"/>
  <c r="P9" i="2" s="1"/>
  <c r="M21" i="2"/>
  <c r="O21" i="2" s="1"/>
  <c r="P21" i="2" s="1"/>
  <c r="M18" i="2"/>
  <c r="O18" i="2" s="1"/>
  <c r="P18" i="2" s="1"/>
  <c r="N21" i="1"/>
  <c r="N22" i="1"/>
  <c r="N20" i="1"/>
  <c r="N11" i="1"/>
  <c r="N28" i="1"/>
  <c r="N33" i="1"/>
  <c r="N32" i="1"/>
  <c r="N31" i="1"/>
  <c r="N29" i="1"/>
  <c r="N30" i="1"/>
  <c r="N23" i="1"/>
  <c r="N19" i="1"/>
  <c r="N10" i="1"/>
  <c r="M11" i="2"/>
  <c r="M10" i="2"/>
  <c r="M33" i="2"/>
  <c r="M12" i="2"/>
  <c r="M28" i="2"/>
  <c r="N20" i="2"/>
  <c r="M30" i="2"/>
  <c r="M13" i="2"/>
  <c r="N32" i="2"/>
  <c r="N31" i="2"/>
  <c r="N29" i="2"/>
  <c r="N19" i="2"/>
  <c r="N23" i="2"/>
  <c r="N12" i="1"/>
  <c r="N13" i="1"/>
  <c r="N9" i="1"/>
  <c r="N18" i="1" l="1"/>
  <c r="N22" i="2"/>
  <c r="N21" i="2"/>
  <c r="N18" i="2"/>
  <c r="N8" i="1"/>
  <c r="N13" i="2"/>
  <c r="O13" i="2"/>
  <c r="P13" i="2" s="1"/>
  <c r="N30" i="2"/>
  <c r="O30" i="2"/>
  <c r="P30" i="2" s="1"/>
  <c r="N28" i="2"/>
  <c r="O28" i="2"/>
  <c r="P28" i="2" s="1"/>
  <c r="N12" i="2"/>
  <c r="O12" i="2"/>
  <c r="P12" i="2" s="1"/>
  <c r="N33" i="2"/>
  <c r="O33" i="2"/>
  <c r="P33" i="2" s="1"/>
  <c r="N10" i="2"/>
  <c r="O10" i="2"/>
  <c r="P10" i="2" s="1"/>
  <c r="N11" i="2"/>
  <c r="O11" i="2"/>
  <c r="P11" i="2" s="1"/>
</calcChain>
</file>

<file path=xl/sharedStrings.xml><?xml version="1.0" encoding="utf-8"?>
<sst xmlns="http://schemas.openxmlformats.org/spreadsheetml/2006/main" count="347" uniqueCount="37">
  <si>
    <t xml:space="preserve">Hip </t>
  </si>
  <si>
    <t>Hip negative work</t>
  </si>
  <si>
    <t>Knee</t>
  </si>
  <si>
    <t>Knee negative work</t>
  </si>
  <si>
    <t>Ankle</t>
  </si>
  <si>
    <t>Ankle negative work</t>
  </si>
  <si>
    <t>Eff Hip</t>
  </si>
  <si>
    <t>Eff Knee</t>
  </si>
  <si>
    <t>Eff Ankle</t>
  </si>
  <si>
    <t>Eff H&amp;K</t>
  </si>
  <si>
    <t>Eff H&amp;A</t>
  </si>
  <si>
    <t>Eff K&amp;A</t>
  </si>
  <si>
    <t>Total</t>
  </si>
  <si>
    <t>Total Energy with 30% Energy Recovery</t>
  </si>
  <si>
    <t>Reduction</t>
  </si>
  <si>
    <t>baseline</t>
  </si>
  <si>
    <t xml:space="preserve">HipLen: </t>
  </si>
  <si>
    <t>H:</t>
  </si>
  <si>
    <t>toeLen:</t>
  </si>
  <si>
    <t>gaitT:</t>
  </si>
  <si>
    <t>negative work support</t>
  </si>
  <si>
    <t>positive work assistance</t>
  </si>
  <si>
    <t>Total Energy with Negative Work Suport</t>
  </si>
  <si>
    <t>Total Energy with Positive Work Assistance</t>
  </si>
  <si>
    <t>N/P</t>
  </si>
  <si>
    <t>Scaled Energy Consumption</t>
  </si>
  <si>
    <t>Scaled</t>
  </si>
  <si>
    <t>Gait Length</t>
  </si>
  <si>
    <t>Toe Length</t>
  </si>
  <si>
    <t>Gait</t>
  </si>
  <si>
    <t xml:space="preserve">Toe </t>
  </si>
  <si>
    <t>Hip NW</t>
  </si>
  <si>
    <t>Knee NW</t>
  </si>
  <si>
    <t>Ankle NW</t>
  </si>
  <si>
    <t>E sup</t>
  </si>
  <si>
    <t>E Assist</t>
  </si>
  <si>
    <t>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</si>
</sst>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5ED4-C20E-465F-B611-416059D8F3F3}">
  <dimension ref="A1:Q34"/>
  <sheetViews>
    <sheetView tabSelected="1" workbookViewId="0">
      <selection activeCell="E9" sqref="E9"/>
    </sheetView>
  </sheetViews>
  <sheetFormatPr defaultRowHeight="15" x14ac:dyDescent="0.25"/>
  <cols>
    <col min="3" max="3" width="23.5703125" customWidth="1"/>
    <col min="4" max="4" width="5.5703125" customWidth="1"/>
    <col min="5" max="5" width="10.42578125" customWidth="1"/>
    <col min="6" max="6" width="18.28515625" customWidth="1"/>
    <col min="7" max="7" width="5.140625" customWidth="1"/>
    <col min="9" max="9" width="19.140625" customWidth="1"/>
    <col min="10" max="10" width="5.85546875" customWidth="1"/>
    <col min="13" max="13" width="11.140625" customWidth="1"/>
    <col min="14" max="14" width="12.42578125" customWidth="1"/>
    <col min="15" max="15" width="28.85546875" customWidth="1"/>
    <col min="16" max="16" width="15.42578125" customWidth="1"/>
    <col min="17" max="17" width="27.85546875" customWidth="1"/>
  </cols>
  <sheetData>
    <row r="1" spans="1:17" x14ac:dyDescent="0.25">
      <c r="A1" t="s">
        <v>16</v>
      </c>
      <c r="B1">
        <v>2</v>
      </c>
      <c r="C1" t="s">
        <v>20</v>
      </c>
      <c r="E1">
        <v>0.6</v>
      </c>
    </row>
    <row r="2" spans="1:17" x14ac:dyDescent="0.25">
      <c r="A2" t="s">
        <v>18</v>
      </c>
      <c r="B2">
        <v>2.8</v>
      </c>
      <c r="C2" t="s">
        <v>21</v>
      </c>
      <c r="E2">
        <v>0.2</v>
      </c>
    </row>
    <row r="3" spans="1:17" x14ac:dyDescent="0.25">
      <c r="A3" t="s">
        <v>17</v>
      </c>
      <c r="B3">
        <v>0.95</v>
      </c>
    </row>
    <row r="4" spans="1:17" x14ac:dyDescent="0.25">
      <c r="A4" t="s">
        <v>19</v>
      </c>
      <c r="B4">
        <v>0.5</v>
      </c>
    </row>
    <row r="6" spans="1:17" x14ac:dyDescent="0.25">
      <c r="A6" s="1">
        <v>0.2</v>
      </c>
    </row>
    <row r="7" spans="1:17" x14ac:dyDescent="0.25">
      <c r="B7" t="s">
        <v>0</v>
      </c>
      <c r="C7" t="s">
        <v>1</v>
      </c>
      <c r="D7" t="s">
        <v>24</v>
      </c>
      <c r="E7" t="s">
        <v>2</v>
      </c>
      <c r="F7" t="s">
        <v>3</v>
      </c>
      <c r="G7" t="s">
        <v>24</v>
      </c>
      <c r="H7" t="s">
        <v>4</v>
      </c>
      <c r="I7" t="s">
        <v>5</v>
      </c>
      <c r="J7" t="s">
        <v>24</v>
      </c>
      <c r="K7" t="s">
        <v>12</v>
      </c>
      <c r="L7" t="s">
        <v>26</v>
      </c>
      <c r="M7" t="s">
        <v>13</v>
      </c>
      <c r="N7" t="s">
        <v>14</v>
      </c>
      <c r="O7" t="s">
        <v>23</v>
      </c>
      <c r="P7" t="s">
        <v>14</v>
      </c>
      <c r="Q7" t="s">
        <v>25</v>
      </c>
    </row>
    <row r="8" spans="1:17" x14ac:dyDescent="0.25">
      <c r="A8" t="s">
        <v>6</v>
      </c>
      <c r="B8">
        <v>207.60759999999999</v>
      </c>
      <c r="C8">
        <v>50.784100000000002</v>
      </c>
      <c r="D8">
        <f>C8/(B8-C8)</f>
        <v>0.32382965563196847</v>
      </c>
      <c r="E8">
        <v>228.70820000000001</v>
      </c>
      <c r="F8">
        <v>130.5215</v>
      </c>
      <c r="G8">
        <f>F8/(E8-F8)</f>
        <v>1.3293195514260079</v>
      </c>
      <c r="H8">
        <v>62.154600000000002</v>
      </c>
      <c r="I8">
        <v>12.148</v>
      </c>
      <c r="J8">
        <f>I8/(H8-I8)</f>
        <v>0.24292793351277628</v>
      </c>
      <c r="K8">
        <f>B8+E8+H8</f>
        <v>498.47039999999998</v>
      </c>
      <c r="L8">
        <f>K8/$B$1</f>
        <v>249.23519999999999</v>
      </c>
      <c r="M8">
        <f>K8-0.3*C8</f>
        <v>483.23516999999998</v>
      </c>
      <c r="N8">
        <f>(K8-M8)/K8</f>
        <v>3.0563961270318161E-2</v>
      </c>
      <c r="O8">
        <f>M8-(K8-M8)*$E$2</f>
        <v>480.18812399999996</v>
      </c>
      <c r="P8">
        <f>(K8-O8)/K8</f>
        <v>3.6676753524381836E-2</v>
      </c>
      <c r="Q8">
        <f>O8/$B$1</f>
        <v>240.09406199999998</v>
      </c>
    </row>
    <row r="9" spans="1:17" x14ac:dyDescent="0.25">
      <c r="A9" t="s">
        <v>7</v>
      </c>
      <c r="B9">
        <v>71.146600000000007</v>
      </c>
      <c r="C9">
        <v>30.232199999999999</v>
      </c>
      <c r="D9">
        <f t="shared" ref="D9:D14" si="0">C9/(B9-C9)</f>
        <v>0.73891343878927696</v>
      </c>
      <c r="E9">
        <v>358.51400000000001</v>
      </c>
      <c r="F9">
        <v>183.7373</v>
      </c>
      <c r="G9">
        <f t="shared" ref="G9:G14" si="1">F9/(E9-F9)</f>
        <v>1.051268847620993</v>
      </c>
      <c r="H9">
        <v>75.449700000000007</v>
      </c>
      <c r="I9">
        <v>20.6233</v>
      </c>
      <c r="J9">
        <f t="shared" ref="J9:J14" si="2">I9/(H9-I9)</f>
        <v>0.3761563772197335</v>
      </c>
      <c r="K9">
        <f t="shared" ref="K9:K14" si="3">B9+E9+H9</f>
        <v>505.11030000000005</v>
      </c>
      <c r="L9">
        <f t="shared" ref="L9:L14" si="4">K9/$B$1</f>
        <v>252.55515000000003</v>
      </c>
      <c r="M9">
        <f>K9-0.3*F9</f>
        <v>449.98911000000004</v>
      </c>
      <c r="N9">
        <f t="shared" ref="N9:N13" si="5">(K9-M9)/K9</f>
        <v>0.10912703621367453</v>
      </c>
      <c r="O9">
        <f t="shared" ref="O9:O33" si="6">M9-(K9-M9)*$E$2</f>
        <v>438.96487200000001</v>
      </c>
      <c r="P9">
        <f t="shared" ref="P9:P33" si="7">(K9-O9)/K9</f>
        <v>0.1309524434564095</v>
      </c>
      <c r="Q9">
        <f t="shared" ref="Q9:Q13" si="8">O9/$B$1</f>
        <v>219.48243600000001</v>
      </c>
    </row>
    <row r="10" spans="1:17" x14ac:dyDescent="0.25">
      <c r="A10" t="s">
        <v>8</v>
      </c>
      <c r="B10">
        <v>79.720799999999997</v>
      </c>
      <c r="C10">
        <v>37.671300000000002</v>
      </c>
      <c r="D10">
        <f t="shared" si="0"/>
        <v>0.89587985588413677</v>
      </c>
      <c r="E10">
        <v>251.08500000000001</v>
      </c>
      <c r="F10">
        <v>143.75909999999999</v>
      </c>
      <c r="G10">
        <f t="shared" si="1"/>
        <v>1.339463260964967</v>
      </c>
      <c r="H10">
        <v>93.230999999999995</v>
      </c>
      <c r="I10">
        <v>14.1067</v>
      </c>
      <c r="J10">
        <f t="shared" si="2"/>
        <v>0.17828530552560973</v>
      </c>
      <c r="K10">
        <f t="shared" si="3"/>
        <v>424.03679999999997</v>
      </c>
      <c r="L10">
        <f t="shared" si="4"/>
        <v>212.01839999999999</v>
      </c>
      <c r="M10">
        <f>K10-I10*0.3</f>
        <v>419.80478999999997</v>
      </c>
      <c r="N10">
        <f t="shared" si="5"/>
        <v>9.9802894465763417E-3</v>
      </c>
      <c r="O10">
        <f t="shared" si="6"/>
        <v>418.95838799999996</v>
      </c>
      <c r="P10">
        <f t="shared" si="7"/>
        <v>1.1976347335891636E-2</v>
      </c>
      <c r="Q10">
        <f t="shared" si="8"/>
        <v>209.47919399999998</v>
      </c>
    </row>
    <row r="11" spans="1:17" x14ac:dyDescent="0.25">
      <c r="A11" t="s">
        <v>9</v>
      </c>
      <c r="B11">
        <v>233.55199999999999</v>
      </c>
      <c r="C11">
        <v>142.91900000000001</v>
      </c>
      <c r="D11">
        <f t="shared" si="0"/>
        <v>1.5768980393454928</v>
      </c>
      <c r="E11">
        <v>301.86849999999998</v>
      </c>
      <c r="F11">
        <v>137.14019999999999</v>
      </c>
      <c r="G11">
        <f t="shared" si="1"/>
        <v>0.83252361616067183</v>
      </c>
      <c r="H11">
        <v>72.644000000000005</v>
      </c>
      <c r="I11">
        <v>10.0123</v>
      </c>
      <c r="J11">
        <f t="shared" si="2"/>
        <v>0.15985994312784099</v>
      </c>
      <c r="K11">
        <f t="shared" si="3"/>
        <v>608.06449999999995</v>
      </c>
      <c r="L11">
        <f t="shared" si="4"/>
        <v>304.03224999999998</v>
      </c>
      <c r="M11">
        <f>K11-0.3*(C11+F11)</f>
        <v>524.04674</v>
      </c>
      <c r="N11">
        <f t="shared" si="5"/>
        <v>0.13817244716637783</v>
      </c>
      <c r="O11">
        <f t="shared" si="6"/>
        <v>507.24318800000003</v>
      </c>
      <c r="P11">
        <f t="shared" si="7"/>
        <v>0.16580693659965337</v>
      </c>
      <c r="Q11">
        <f t="shared" si="8"/>
        <v>253.62159400000002</v>
      </c>
    </row>
    <row r="12" spans="1:17" x14ac:dyDescent="0.25">
      <c r="A12" t="s">
        <v>10</v>
      </c>
      <c r="B12">
        <v>145.256</v>
      </c>
      <c r="C12">
        <v>53.003799999999998</v>
      </c>
      <c r="D12">
        <f t="shared" si="0"/>
        <v>0.57455323558679361</v>
      </c>
      <c r="E12">
        <v>228.47329999999999</v>
      </c>
      <c r="F12">
        <v>131.7535</v>
      </c>
      <c r="G12">
        <f t="shared" si="1"/>
        <v>1.3622184909398076</v>
      </c>
      <c r="H12">
        <v>76.728899999999996</v>
      </c>
      <c r="I12">
        <v>6.4344999999999999</v>
      </c>
      <c r="J12">
        <f t="shared" si="2"/>
        <v>9.1536452405881555E-2</v>
      </c>
      <c r="K12">
        <f t="shared" si="3"/>
        <v>450.45819999999998</v>
      </c>
      <c r="L12">
        <f t="shared" si="4"/>
        <v>225.22909999999999</v>
      </c>
      <c r="M12">
        <f>K12-0.3*(C12+I12)</f>
        <v>432.62671</v>
      </c>
      <c r="N12">
        <f t="shared" si="5"/>
        <v>3.9585226775758493E-2</v>
      </c>
      <c r="O12">
        <f t="shared" si="6"/>
        <v>429.06041199999999</v>
      </c>
      <c r="P12">
        <f t="shared" si="7"/>
        <v>4.7502272130910246E-2</v>
      </c>
      <c r="Q12">
        <f t="shared" si="8"/>
        <v>214.53020599999999</v>
      </c>
    </row>
    <row r="13" spans="1:17" x14ac:dyDescent="0.25">
      <c r="A13" t="s">
        <v>11</v>
      </c>
      <c r="B13">
        <v>30.260400000000001</v>
      </c>
      <c r="C13">
        <v>3.0236000000000001</v>
      </c>
      <c r="D13">
        <f t="shared" si="0"/>
        <v>0.11101157257827644</v>
      </c>
      <c r="E13">
        <v>311.28089999999997</v>
      </c>
      <c r="F13">
        <v>191.20660000000001</v>
      </c>
      <c r="G13">
        <f t="shared" si="1"/>
        <v>1.592402370865373</v>
      </c>
      <c r="H13">
        <v>82.863699999999994</v>
      </c>
      <c r="I13">
        <v>18.094200000000001</v>
      </c>
      <c r="J13">
        <f t="shared" si="2"/>
        <v>0.27936297176911978</v>
      </c>
      <c r="K13">
        <f t="shared" si="3"/>
        <v>424.40499999999997</v>
      </c>
      <c r="L13">
        <f t="shared" si="4"/>
        <v>212.20249999999999</v>
      </c>
      <c r="M13">
        <f>K13-0.3*(F13+I13)</f>
        <v>361.61475999999999</v>
      </c>
      <c r="N13">
        <f t="shared" si="5"/>
        <v>0.14794886959390202</v>
      </c>
      <c r="O13">
        <f t="shared" si="6"/>
        <v>349.056712</v>
      </c>
      <c r="P13">
        <f t="shared" si="7"/>
        <v>0.17753864351268239</v>
      </c>
      <c r="Q13">
        <f t="shared" si="8"/>
        <v>174.528356</v>
      </c>
    </row>
    <row r="14" spans="1:17" x14ac:dyDescent="0.25">
      <c r="A14" t="s">
        <v>15</v>
      </c>
      <c r="B14">
        <v>71.008899999999997</v>
      </c>
      <c r="C14">
        <v>2.8115999999999999</v>
      </c>
      <c r="D14">
        <f t="shared" si="0"/>
        <v>4.1227438622936687E-2</v>
      </c>
      <c r="E14">
        <v>300.85000000000002</v>
      </c>
      <c r="F14">
        <v>195.1233</v>
      </c>
      <c r="G14">
        <f t="shared" si="1"/>
        <v>1.8455442191991234</v>
      </c>
      <c r="H14">
        <v>48.266100000000002</v>
      </c>
      <c r="I14">
        <v>9.2088000000000001</v>
      </c>
      <c r="J14">
        <f t="shared" si="2"/>
        <v>0.23577666658985647</v>
      </c>
      <c r="K14">
        <f t="shared" si="3"/>
        <v>420.125</v>
      </c>
      <c r="L14">
        <f t="shared" si="4"/>
        <v>210.0625</v>
      </c>
    </row>
    <row r="16" spans="1:17" x14ac:dyDescent="0.25">
      <c r="A16" s="1">
        <v>0.15</v>
      </c>
    </row>
    <row r="17" spans="1:17" x14ac:dyDescent="0.25">
      <c r="B17" t="s">
        <v>0</v>
      </c>
      <c r="C17" t="s">
        <v>1</v>
      </c>
      <c r="E17" t="s">
        <v>2</v>
      </c>
      <c r="F17" t="s">
        <v>3</v>
      </c>
      <c r="H17" t="s">
        <v>4</v>
      </c>
      <c r="I17" t="s">
        <v>5</v>
      </c>
      <c r="K17" t="s">
        <v>12</v>
      </c>
      <c r="M17" t="s">
        <v>13</v>
      </c>
      <c r="N17" t="s">
        <v>14</v>
      </c>
    </row>
    <row r="18" spans="1:17" x14ac:dyDescent="0.25">
      <c r="A18" t="s">
        <v>6</v>
      </c>
      <c r="B18">
        <v>244.11199999999999</v>
      </c>
      <c r="C18">
        <v>108.22620000000001</v>
      </c>
      <c r="D18">
        <f>C18/(B18-C18)</f>
        <v>0.79644966582233034</v>
      </c>
      <c r="E18">
        <v>238.03299999999999</v>
      </c>
      <c r="F18">
        <v>137.03380000000001</v>
      </c>
      <c r="G18">
        <f>F18/(E18-F18)</f>
        <v>1.3567810438102486</v>
      </c>
      <c r="H18">
        <v>18.696400000000001</v>
      </c>
      <c r="I18">
        <v>1.4073</v>
      </c>
      <c r="J18">
        <f>I18/(H18-I18)</f>
        <v>8.139810632132384E-2</v>
      </c>
      <c r="K18">
        <f>B18+E18+H18</f>
        <v>500.84139999999996</v>
      </c>
      <c r="L18">
        <f>K18/$B$1</f>
        <v>250.42069999999998</v>
      </c>
      <c r="M18">
        <f>K18-0.3*C18</f>
        <v>468.37353999999993</v>
      </c>
      <c r="N18">
        <f>(K18-M18)/K18</f>
        <v>6.4826629747461034E-2</v>
      </c>
      <c r="O18">
        <f>M18-(K18-M18)*$E$2</f>
        <v>461.87996799999991</v>
      </c>
      <c r="P18">
        <f t="shared" si="7"/>
        <v>7.7791955696953297E-2</v>
      </c>
      <c r="Q18">
        <f>O18/$B$1</f>
        <v>230.93998399999995</v>
      </c>
    </row>
    <row r="19" spans="1:17" x14ac:dyDescent="0.25">
      <c r="A19" t="s">
        <v>7</v>
      </c>
      <c r="B19">
        <v>64.507199999999997</v>
      </c>
      <c r="C19">
        <v>36.9587</v>
      </c>
      <c r="D19">
        <f t="shared" ref="D19:D24" si="9">C19/(B19-C19)</f>
        <v>1.3415866562607766</v>
      </c>
      <c r="E19">
        <v>288.4862</v>
      </c>
      <c r="F19">
        <v>151.33750000000001</v>
      </c>
      <c r="G19">
        <f t="shared" ref="G19:G24" si="10">F19/(E19-F19)</f>
        <v>1.1034555923607006</v>
      </c>
      <c r="H19">
        <v>15.526899999999999</v>
      </c>
      <c r="I19">
        <v>0.62339999999999995</v>
      </c>
      <c r="J19">
        <f t="shared" ref="J19:J24" si="11">I19/(H19-I19)</f>
        <v>4.1829100546851412E-2</v>
      </c>
      <c r="K19">
        <f>B19+E19+H19</f>
        <v>368.52030000000002</v>
      </c>
      <c r="L19">
        <f t="shared" ref="L19:L24" si="12">K19/$B$1</f>
        <v>184.26015000000001</v>
      </c>
      <c r="M19">
        <f>K19-0.3*F19</f>
        <v>323.11905000000002</v>
      </c>
      <c r="N19">
        <f t="shared" ref="N19:N23" si="13">(K19-M19)/K19</f>
        <v>0.12319877629536284</v>
      </c>
      <c r="O19">
        <f t="shared" si="6"/>
        <v>314.03880000000004</v>
      </c>
      <c r="P19">
        <f t="shared" si="7"/>
        <v>0.14783853155443535</v>
      </c>
      <c r="Q19">
        <f t="shared" ref="Q19:Q23" si="14">O19/$B$1</f>
        <v>157.01940000000002</v>
      </c>
    </row>
    <row r="20" spans="1:17" x14ac:dyDescent="0.25">
      <c r="A20" t="s">
        <v>8</v>
      </c>
      <c r="B20">
        <v>77.709199999999996</v>
      </c>
      <c r="C20">
        <v>36.763800000000003</v>
      </c>
      <c r="D20">
        <f t="shared" si="9"/>
        <v>0.89787375382826917</v>
      </c>
      <c r="E20">
        <v>257.51</v>
      </c>
      <c r="F20">
        <v>155.3468</v>
      </c>
      <c r="G20">
        <f t="shared" si="10"/>
        <v>1.520574923260039</v>
      </c>
      <c r="H20">
        <v>28.066299999999998</v>
      </c>
      <c r="I20">
        <v>4.3432000000000004</v>
      </c>
      <c r="J20">
        <f t="shared" si="11"/>
        <v>0.18307893993618038</v>
      </c>
      <c r="K20">
        <f>B20+E20+H20</f>
        <v>363.28550000000001</v>
      </c>
      <c r="L20">
        <f t="shared" si="12"/>
        <v>181.64275000000001</v>
      </c>
      <c r="M20">
        <f>K20-I20*0.3</f>
        <v>361.98254000000003</v>
      </c>
      <c r="N20">
        <f t="shared" si="13"/>
        <v>3.5866006212744096E-3</v>
      </c>
      <c r="O20">
        <f t="shared" si="6"/>
        <v>361.72194800000005</v>
      </c>
      <c r="P20">
        <f t="shared" si="7"/>
        <v>4.3039207455292288E-3</v>
      </c>
      <c r="Q20">
        <f t="shared" si="14"/>
        <v>180.86097400000003</v>
      </c>
    </row>
    <row r="21" spans="1:17" x14ac:dyDescent="0.25">
      <c r="A21" t="s">
        <v>9</v>
      </c>
      <c r="B21">
        <v>258.94299999999998</v>
      </c>
      <c r="C21">
        <v>174.47300000000001</v>
      </c>
      <c r="D21">
        <f t="shared" si="9"/>
        <v>2.0655025452823494</v>
      </c>
      <c r="E21">
        <v>266.68729999999999</v>
      </c>
      <c r="F21">
        <v>143.68119999999999</v>
      </c>
      <c r="G21">
        <f t="shared" si="10"/>
        <v>1.1680819081330112</v>
      </c>
      <c r="H21">
        <v>24.6998</v>
      </c>
      <c r="I21">
        <v>3.1469</v>
      </c>
      <c r="J21">
        <f t="shared" si="11"/>
        <v>0.14600819379294666</v>
      </c>
      <c r="K21">
        <f>B21+E21+H21</f>
        <v>550.33010000000002</v>
      </c>
      <c r="L21">
        <f t="shared" si="12"/>
        <v>275.16505000000001</v>
      </c>
      <c r="M21">
        <f>K21-0.3*(C21+F21)</f>
        <v>454.88384000000002</v>
      </c>
      <c r="N21">
        <f t="shared" si="13"/>
        <v>0.17343456227453302</v>
      </c>
      <c r="O21">
        <f>M21-(K21-M21)*$E$2</f>
        <v>435.79458800000003</v>
      </c>
      <c r="P21">
        <f>(K21-O21)/K21</f>
        <v>0.20812147472943962</v>
      </c>
      <c r="Q21">
        <f t="shared" si="14"/>
        <v>217.89729400000002</v>
      </c>
    </row>
    <row r="22" spans="1:17" x14ac:dyDescent="0.25">
      <c r="A22" t="s">
        <v>10</v>
      </c>
      <c r="B22">
        <v>148.39150000000001</v>
      </c>
      <c r="C22">
        <v>79.079899999999995</v>
      </c>
      <c r="D22">
        <f t="shared" si="9"/>
        <v>1.1409331194201255</v>
      </c>
      <c r="E22">
        <v>264.00330000000002</v>
      </c>
      <c r="F22">
        <v>149.316</v>
      </c>
      <c r="G22">
        <f t="shared" si="10"/>
        <v>1.3019401450727324</v>
      </c>
      <c r="H22">
        <v>41.871499999999997</v>
      </c>
      <c r="I22">
        <v>10.417199999999999</v>
      </c>
      <c r="J22">
        <f t="shared" si="11"/>
        <v>0.3311852433530551</v>
      </c>
      <c r="K22">
        <f t="shared" ref="K22:K24" si="15">B22+E22+H22</f>
        <v>454.2663</v>
      </c>
      <c r="L22">
        <f t="shared" si="12"/>
        <v>227.13315</v>
      </c>
      <c r="M22">
        <f>K22-0.3*(C22+I22)</f>
        <v>427.41717</v>
      </c>
      <c r="N22">
        <f t="shared" si="13"/>
        <v>5.9104384366614915E-2</v>
      </c>
      <c r="O22">
        <f t="shared" si="6"/>
        <v>422.04734400000001</v>
      </c>
      <c r="P22">
        <f t="shared" si="7"/>
        <v>7.0925261239937878E-2</v>
      </c>
      <c r="Q22">
        <f t="shared" si="14"/>
        <v>211.023672</v>
      </c>
    </row>
    <row r="23" spans="1:17" x14ac:dyDescent="0.25">
      <c r="A23" t="s">
        <v>11</v>
      </c>
      <c r="B23">
        <v>70.3185</v>
      </c>
      <c r="C23">
        <v>38.182499999999997</v>
      </c>
      <c r="D23">
        <f t="shared" si="9"/>
        <v>1.1881534727408511</v>
      </c>
      <c r="E23">
        <v>275.62979999999999</v>
      </c>
      <c r="F23">
        <v>146.7242</v>
      </c>
      <c r="G23">
        <f t="shared" si="10"/>
        <v>1.1382298364074175</v>
      </c>
      <c r="H23">
        <v>21.980399999999999</v>
      </c>
      <c r="I23">
        <v>3.2092000000000001</v>
      </c>
      <c r="J23">
        <f t="shared" si="11"/>
        <v>0.17096403000340948</v>
      </c>
      <c r="K23">
        <f t="shared" si="15"/>
        <v>367.92869999999999</v>
      </c>
      <c r="L23">
        <f t="shared" si="12"/>
        <v>183.96435</v>
      </c>
      <c r="M23">
        <f>K23-0.3*(F23+I23)</f>
        <v>322.94867999999997</v>
      </c>
      <c r="N23">
        <f t="shared" si="13"/>
        <v>0.12225200154269027</v>
      </c>
      <c r="O23">
        <f t="shared" si="6"/>
        <v>313.95267599999994</v>
      </c>
      <c r="P23">
        <f t="shared" si="7"/>
        <v>0.14670240185122838</v>
      </c>
      <c r="Q23">
        <f t="shared" si="14"/>
        <v>156.97633799999997</v>
      </c>
    </row>
    <row r="24" spans="1:17" x14ac:dyDescent="0.25">
      <c r="A24" t="s">
        <v>15</v>
      </c>
      <c r="B24">
        <v>77.458399999999997</v>
      </c>
      <c r="C24">
        <v>38.155999999999999</v>
      </c>
      <c r="D24">
        <f t="shared" si="9"/>
        <v>0.97083129783422895</v>
      </c>
      <c r="E24">
        <v>259.89600000000002</v>
      </c>
      <c r="F24">
        <v>150.0361</v>
      </c>
      <c r="G24">
        <f t="shared" si="10"/>
        <v>1.3657039556744544</v>
      </c>
      <c r="H24">
        <v>19.731200000000001</v>
      </c>
      <c r="I24">
        <v>2.1334</v>
      </c>
      <c r="J24">
        <f t="shared" si="11"/>
        <v>0.12123106297378082</v>
      </c>
      <c r="K24">
        <f t="shared" si="15"/>
        <v>357.0856</v>
      </c>
      <c r="L24">
        <f t="shared" si="12"/>
        <v>178.5428</v>
      </c>
    </row>
    <row r="26" spans="1:17" x14ac:dyDescent="0.25">
      <c r="A26" s="1">
        <v>0.1</v>
      </c>
    </row>
    <row r="27" spans="1:17" x14ac:dyDescent="0.25">
      <c r="B27" t="s">
        <v>0</v>
      </c>
      <c r="C27" t="s">
        <v>1</v>
      </c>
      <c r="E27" t="s">
        <v>2</v>
      </c>
      <c r="F27" t="s">
        <v>3</v>
      </c>
      <c r="H27" t="s">
        <v>4</v>
      </c>
      <c r="I27" t="s">
        <v>5</v>
      </c>
      <c r="K27" t="s">
        <v>12</v>
      </c>
      <c r="M27" t="s">
        <v>13</v>
      </c>
      <c r="N27" t="s">
        <v>14</v>
      </c>
    </row>
    <row r="28" spans="1:17" x14ac:dyDescent="0.25">
      <c r="A28" t="s">
        <v>6</v>
      </c>
      <c r="B28">
        <v>207.60759999999999</v>
      </c>
      <c r="C28">
        <v>50.784100000000002</v>
      </c>
      <c r="D28">
        <f>C28/(B28-C28)</f>
        <v>0.32382965563196847</v>
      </c>
      <c r="E28">
        <v>228.70820000000001</v>
      </c>
      <c r="F28">
        <v>130.5215</v>
      </c>
      <c r="G28">
        <f>F28/(E28-F28)</f>
        <v>1.3293195514260079</v>
      </c>
      <c r="H28">
        <v>62.154600000000002</v>
      </c>
      <c r="I28">
        <v>12.148</v>
      </c>
      <c r="J28">
        <f>I28/(H28-I28)</f>
        <v>0.24292793351277628</v>
      </c>
      <c r="K28">
        <f>B28+E28+H28</f>
        <v>498.47039999999998</v>
      </c>
      <c r="L28">
        <f>K28/$B$1</f>
        <v>249.23519999999999</v>
      </c>
      <c r="M28">
        <f>K28-0.3*C28</f>
        <v>483.23516999999998</v>
      </c>
      <c r="N28">
        <f>(K28-M28)/K28</f>
        <v>3.0563961270318161E-2</v>
      </c>
      <c r="O28">
        <f t="shared" si="6"/>
        <v>480.18812399999996</v>
      </c>
      <c r="P28">
        <f t="shared" si="7"/>
        <v>3.6676753524381836E-2</v>
      </c>
      <c r="Q28">
        <f>O28/$B$1</f>
        <v>240.09406199999998</v>
      </c>
    </row>
    <row r="29" spans="1:17" x14ac:dyDescent="0.25">
      <c r="A29" t="s">
        <v>7</v>
      </c>
      <c r="B29">
        <v>34.674300000000002</v>
      </c>
      <c r="C29">
        <v>20.0837</v>
      </c>
      <c r="D29">
        <f t="shared" ref="D29:D34" si="16">C29/(B29-C29)</f>
        <v>1.3764821186243197</v>
      </c>
      <c r="E29">
        <v>348.6583</v>
      </c>
      <c r="F29">
        <v>201.54560000000001</v>
      </c>
      <c r="G29">
        <f t="shared" ref="G29:G34" si="17">F29/(E29-F29)</f>
        <v>1.3700081638091071</v>
      </c>
      <c r="H29">
        <v>29.485199999999999</v>
      </c>
      <c r="I29">
        <v>11.789899999999999</v>
      </c>
      <c r="J29">
        <f t="shared" ref="J29:J34" si="18">I29/(H29-I29)</f>
        <v>0.66627296513763545</v>
      </c>
      <c r="K29">
        <f t="shared" ref="K29:K34" si="19">B29+E29+H29</f>
        <v>412.81780000000003</v>
      </c>
      <c r="L29">
        <f t="shared" ref="L29:L34" si="20">K29/$B$1</f>
        <v>206.40890000000002</v>
      </c>
      <c r="M29">
        <f>K29-0.3*F29</f>
        <v>352.35412000000002</v>
      </c>
      <c r="N29">
        <f t="shared" ref="N29:N33" si="21">(K29-M29)/K29</f>
        <v>0.14646577739622663</v>
      </c>
      <c r="O29">
        <f t="shared" si="6"/>
        <v>340.26138400000002</v>
      </c>
      <c r="P29">
        <f t="shared" si="7"/>
        <v>0.17575893287547195</v>
      </c>
      <c r="Q29">
        <f t="shared" ref="Q29:Q33" si="22">O29/$B$1</f>
        <v>170.13069200000001</v>
      </c>
    </row>
    <row r="30" spans="1:17" x14ac:dyDescent="0.25">
      <c r="A30" t="s">
        <v>8</v>
      </c>
      <c r="B30">
        <v>81.071700000000007</v>
      </c>
      <c r="C30">
        <v>41.646099999999997</v>
      </c>
      <c r="D30">
        <f t="shared" si="16"/>
        <v>1.0563212734872769</v>
      </c>
      <c r="E30">
        <v>247.88640000000001</v>
      </c>
      <c r="F30">
        <v>137.87870000000001</v>
      </c>
      <c r="G30">
        <f t="shared" si="17"/>
        <v>1.2533549924232577</v>
      </c>
      <c r="H30">
        <v>13.9954</v>
      </c>
      <c r="I30">
        <v>1.9077</v>
      </c>
      <c r="J30">
        <f t="shared" si="18"/>
        <v>0.15782158723330328</v>
      </c>
      <c r="K30">
        <f t="shared" si="19"/>
        <v>342.95350000000002</v>
      </c>
      <c r="L30">
        <f t="shared" si="20"/>
        <v>171.47675000000001</v>
      </c>
      <c r="M30">
        <f>K30-I30*0.3</f>
        <v>342.38119</v>
      </c>
      <c r="N30">
        <f t="shared" si="21"/>
        <v>1.6687685065176936E-3</v>
      </c>
      <c r="O30">
        <f t="shared" si="6"/>
        <v>342.266728</v>
      </c>
      <c r="P30">
        <f t="shared" si="7"/>
        <v>2.0025222078212325E-3</v>
      </c>
      <c r="Q30">
        <f t="shared" si="22"/>
        <v>171.133364</v>
      </c>
    </row>
    <row r="31" spans="1:17" x14ac:dyDescent="0.25">
      <c r="A31" t="s">
        <v>9</v>
      </c>
      <c r="B31">
        <v>265.71640000000002</v>
      </c>
      <c r="C31">
        <v>179.2063</v>
      </c>
      <c r="D31">
        <f t="shared" si="16"/>
        <v>2.0715072575340909</v>
      </c>
      <c r="E31">
        <v>250.89830000000001</v>
      </c>
      <c r="F31">
        <v>141.3948</v>
      </c>
      <c r="G31">
        <f t="shared" si="17"/>
        <v>1.2912354399631063</v>
      </c>
      <c r="H31">
        <v>3.4569999999999999</v>
      </c>
      <c r="I31">
        <v>0</v>
      </c>
      <c r="J31">
        <f t="shared" si="18"/>
        <v>0</v>
      </c>
      <c r="K31">
        <f t="shared" si="19"/>
        <v>520.07170000000008</v>
      </c>
      <c r="L31">
        <f t="shared" si="20"/>
        <v>260.03585000000004</v>
      </c>
      <c r="M31">
        <f>K31-0.3*(C31+F31)</f>
        <v>423.89137000000011</v>
      </c>
      <c r="N31">
        <f t="shared" si="21"/>
        <v>0.18493667315487453</v>
      </c>
      <c r="O31">
        <f t="shared" si="6"/>
        <v>404.65530400000011</v>
      </c>
      <c r="P31">
        <f t="shared" si="7"/>
        <v>0.22192400778584942</v>
      </c>
      <c r="Q31">
        <f t="shared" si="22"/>
        <v>202.32765200000006</v>
      </c>
    </row>
    <row r="32" spans="1:17" x14ac:dyDescent="0.25">
      <c r="A32" t="s">
        <v>10</v>
      </c>
      <c r="B32">
        <v>158.1</v>
      </c>
      <c r="C32">
        <v>87.183599999999998</v>
      </c>
      <c r="D32">
        <f t="shared" si="16"/>
        <v>1.2293855864087857</v>
      </c>
      <c r="E32">
        <v>250.70500000000001</v>
      </c>
      <c r="F32">
        <v>145.25120000000001</v>
      </c>
      <c r="G32">
        <f t="shared" si="17"/>
        <v>1.3773918057006955</v>
      </c>
      <c r="H32">
        <v>31.329599999999999</v>
      </c>
      <c r="I32">
        <v>9.1982999999999997</v>
      </c>
      <c r="J32">
        <f t="shared" si="18"/>
        <v>0.41562402570115625</v>
      </c>
      <c r="K32">
        <f t="shared" si="19"/>
        <v>440.13459999999998</v>
      </c>
      <c r="L32">
        <f t="shared" si="20"/>
        <v>220.06729999999999</v>
      </c>
      <c r="M32">
        <f>K32-0.3*(C32+I32)</f>
        <v>411.22002999999995</v>
      </c>
      <c r="N32">
        <f t="shared" si="21"/>
        <v>6.5694835170877333E-2</v>
      </c>
      <c r="O32">
        <f t="shared" si="6"/>
        <v>405.43711599999995</v>
      </c>
      <c r="P32">
        <f t="shared" si="7"/>
        <v>7.8833802205052803E-2</v>
      </c>
      <c r="Q32">
        <f t="shared" si="22"/>
        <v>202.71855799999997</v>
      </c>
    </row>
    <row r="33" spans="1:17" x14ac:dyDescent="0.25">
      <c r="A33" t="s">
        <v>11</v>
      </c>
      <c r="B33">
        <v>32.359699999999997</v>
      </c>
      <c r="C33">
        <v>19.016999999999999</v>
      </c>
      <c r="D33">
        <f t="shared" si="16"/>
        <v>1.4252737451940014</v>
      </c>
      <c r="E33">
        <v>273.45530000000002</v>
      </c>
      <c r="F33">
        <v>168.13659999999999</v>
      </c>
      <c r="G33">
        <f t="shared" si="17"/>
        <v>1.5964553303449429</v>
      </c>
      <c r="H33">
        <v>6.9135</v>
      </c>
      <c r="I33">
        <v>0</v>
      </c>
      <c r="J33">
        <f t="shared" si="18"/>
        <v>0</v>
      </c>
      <c r="K33">
        <f t="shared" si="19"/>
        <v>312.7285</v>
      </c>
      <c r="L33">
        <f t="shared" si="20"/>
        <v>156.36425</v>
      </c>
      <c r="M33">
        <f>K33-0.3*(F33+I33)</f>
        <v>262.28751999999997</v>
      </c>
      <c r="N33">
        <f t="shared" si="21"/>
        <v>0.16129319841332027</v>
      </c>
      <c r="O33">
        <f t="shared" si="6"/>
        <v>252.19932399999996</v>
      </c>
      <c r="P33">
        <f t="shared" si="7"/>
        <v>0.19355183809598434</v>
      </c>
      <c r="Q33">
        <f t="shared" si="22"/>
        <v>126.09966199999998</v>
      </c>
    </row>
    <row r="34" spans="1:17" x14ac:dyDescent="0.25">
      <c r="A34" t="s">
        <v>15</v>
      </c>
      <c r="B34">
        <v>85.755700000000004</v>
      </c>
      <c r="C34">
        <v>46.513300000000001</v>
      </c>
      <c r="D34">
        <f t="shared" si="16"/>
        <v>1.1852817360813812</v>
      </c>
      <c r="E34">
        <v>249.4117</v>
      </c>
      <c r="F34">
        <v>134.6876</v>
      </c>
      <c r="G34">
        <f t="shared" si="17"/>
        <v>1.1740131323758478</v>
      </c>
      <c r="H34">
        <v>7.5156000000000001</v>
      </c>
      <c r="I34">
        <v>1.4343999999999999</v>
      </c>
      <c r="J34">
        <f t="shared" si="18"/>
        <v>0.23587449845425243</v>
      </c>
      <c r="K34">
        <f t="shared" si="19"/>
        <v>342.68299999999999</v>
      </c>
      <c r="L34">
        <f t="shared" si="20"/>
        <v>171.3415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5565-7969-467C-A25D-57CC1C7B497C}">
  <dimension ref="A1:Q34"/>
  <sheetViews>
    <sheetView workbookViewId="0">
      <selection activeCell="Q13" sqref="A13:Q13"/>
    </sheetView>
  </sheetViews>
  <sheetFormatPr defaultRowHeight="15" x14ac:dyDescent="0.25"/>
  <cols>
    <col min="3" max="3" width="23.5703125" customWidth="1"/>
    <col min="4" max="4" width="5.5703125" customWidth="1"/>
    <col min="5" max="5" width="10.42578125" customWidth="1"/>
    <col min="6" max="6" width="18.28515625" customWidth="1"/>
    <col min="7" max="7" width="5.140625" customWidth="1"/>
    <col min="9" max="9" width="19.140625" customWidth="1"/>
    <col min="10" max="10" width="5.85546875" customWidth="1"/>
    <col min="13" max="13" width="13.140625" customWidth="1"/>
    <col min="14" max="14" width="12.42578125" customWidth="1"/>
    <col min="15" max="15" width="28.85546875" customWidth="1"/>
    <col min="16" max="16" width="15.42578125" customWidth="1"/>
    <col min="17" max="17" width="20.5703125" customWidth="1"/>
  </cols>
  <sheetData>
    <row r="1" spans="1:17" x14ac:dyDescent="0.25">
      <c r="A1" t="s">
        <v>16</v>
      </c>
      <c r="B1">
        <v>2</v>
      </c>
      <c r="C1" t="s">
        <v>20</v>
      </c>
      <c r="E1">
        <v>0.6</v>
      </c>
    </row>
    <row r="2" spans="1:17" x14ac:dyDescent="0.25">
      <c r="A2" t="s">
        <v>18</v>
      </c>
      <c r="B2">
        <v>2.2000000000000002</v>
      </c>
      <c r="C2" t="s">
        <v>21</v>
      </c>
      <c r="E2">
        <v>0.2</v>
      </c>
    </row>
    <row r="3" spans="1:17" x14ac:dyDescent="0.25">
      <c r="A3" t="s">
        <v>17</v>
      </c>
      <c r="B3">
        <v>0.95</v>
      </c>
    </row>
    <row r="4" spans="1:17" x14ac:dyDescent="0.25">
      <c r="A4" t="s">
        <v>19</v>
      </c>
      <c r="B4">
        <v>0.5</v>
      </c>
    </row>
    <row r="6" spans="1:17" x14ac:dyDescent="0.25">
      <c r="A6" s="1">
        <v>0.2</v>
      </c>
    </row>
    <row r="7" spans="1:17" x14ac:dyDescent="0.25">
      <c r="B7" t="s">
        <v>0</v>
      </c>
      <c r="C7" t="s">
        <v>1</v>
      </c>
      <c r="D7" t="s">
        <v>24</v>
      </c>
      <c r="E7" t="s">
        <v>2</v>
      </c>
      <c r="F7" t="s">
        <v>3</v>
      </c>
      <c r="G7" t="s">
        <v>24</v>
      </c>
      <c r="H7" t="s">
        <v>4</v>
      </c>
      <c r="I7" t="s">
        <v>5</v>
      </c>
      <c r="J7" t="s">
        <v>24</v>
      </c>
      <c r="K7" t="s">
        <v>12</v>
      </c>
      <c r="L7" t="s">
        <v>26</v>
      </c>
      <c r="M7" t="s">
        <v>13</v>
      </c>
      <c r="N7" t="s">
        <v>14</v>
      </c>
      <c r="O7" t="s">
        <v>23</v>
      </c>
      <c r="P7" t="s">
        <v>14</v>
      </c>
      <c r="Q7" t="s">
        <v>25</v>
      </c>
    </row>
    <row r="8" spans="1:17" x14ac:dyDescent="0.25">
      <c r="A8" t="s">
        <v>6</v>
      </c>
      <c r="B8">
        <v>159.95169999999999</v>
      </c>
      <c r="C8">
        <v>41.279600000000002</v>
      </c>
      <c r="D8">
        <f>C8/(B8-C8)</f>
        <v>0.34784587110196924</v>
      </c>
      <c r="E8">
        <v>184.9085</v>
      </c>
      <c r="F8">
        <v>101.77160000000001</v>
      </c>
      <c r="G8">
        <f>F8/(E8-F8)</f>
        <v>1.2241447540141623</v>
      </c>
      <c r="H8">
        <v>48.844900000000003</v>
      </c>
      <c r="I8">
        <v>9.0731999999999999</v>
      </c>
      <c r="J8">
        <f>I8/(H8-I8)</f>
        <v>0.22813206375387524</v>
      </c>
      <c r="K8">
        <f>B8+E8+H8</f>
        <v>393.70509999999996</v>
      </c>
      <c r="L8">
        <f>K8/$B$1</f>
        <v>196.85254999999998</v>
      </c>
      <c r="M8">
        <f>K8-$E$1*C8</f>
        <v>368.93733999999995</v>
      </c>
      <c r="N8">
        <f>(K8-M8)/K8</f>
        <v>6.2909421290199219E-2</v>
      </c>
      <c r="O8">
        <f>M8-(K8-M8)*$E$2</f>
        <v>363.98378799999995</v>
      </c>
      <c r="P8">
        <f>(K8-O8)/K8</f>
        <v>7.549130554823906E-2</v>
      </c>
      <c r="Q8">
        <f>O8/$B$1</f>
        <v>181.99189399999997</v>
      </c>
    </row>
    <row r="9" spans="1:17" x14ac:dyDescent="0.25">
      <c r="A9" t="s">
        <v>7</v>
      </c>
      <c r="B9">
        <v>42.292299999999997</v>
      </c>
      <c r="C9">
        <v>13.561299999999999</v>
      </c>
      <c r="D9">
        <f t="shared" ref="D9:D14" si="0">C9/(B9-C9)</f>
        <v>0.47200932790365807</v>
      </c>
      <c r="E9">
        <v>247.40610000000001</v>
      </c>
      <c r="F9">
        <v>108.9091</v>
      </c>
      <c r="G9">
        <f t="shared" ref="G9:G14" si="1">F9/(E9-F9)</f>
        <v>0.7863643255810594</v>
      </c>
      <c r="H9">
        <v>41.737699999999997</v>
      </c>
      <c r="I9">
        <v>8.3117999999999999</v>
      </c>
      <c r="J9">
        <f t="shared" ref="J9:J14" si="2">I9/(H9-I9)</f>
        <v>0.24866346156722782</v>
      </c>
      <c r="K9">
        <f t="shared" ref="K9:K14" si="3">B9+E9+H9</f>
        <v>331.43610000000001</v>
      </c>
      <c r="L9">
        <f t="shared" ref="L9:L14" si="4">K9/$B$1</f>
        <v>165.71805000000001</v>
      </c>
      <c r="M9">
        <f>K9-$E$1*F9</f>
        <v>266.09064000000001</v>
      </c>
      <c r="N9">
        <f t="shared" ref="N9:N13" si="5">(K9-M9)/K9</f>
        <v>0.1971585473036884</v>
      </c>
      <c r="O9">
        <f>M9-(K9-M9)*$E$2</f>
        <v>253.021548</v>
      </c>
      <c r="P9">
        <f>(K9-O9)/K9</f>
        <v>0.23659025676442613</v>
      </c>
      <c r="Q9">
        <f t="shared" ref="Q9:Q13" si="6">O9/$B$1</f>
        <v>126.510774</v>
      </c>
    </row>
    <row r="10" spans="1:17" x14ac:dyDescent="0.25">
      <c r="A10" t="s">
        <v>8</v>
      </c>
      <c r="B10">
        <v>55.030700000000003</v>
      </c>
      <c r="C10">
        <v>19.7454</v>
      </c>
      <c r="D10">
        <f t="shared" si="0"/>
        <v>0.55959280493576635</v>
      </c>
      <c r="E10">
        <v>189.12289999999999</v>
      </c>
      <c r="F10">
        <v>107.62520000000001</v>
      </c>
      <c r="G10">
        <f t="shared" si="1"/>
        <v>1.3205918694638012</v>
      </c>
      <c r="H10">
        <v>65.322100000000006</v>
      </c>
      <c r="I10">
        <v>8.0484000000000009</v>
      </c>
      <c r="J10">
        <f t="shared" si="2"/>
        <v>0.14052523234922837</v>
      </c>
      <c r="K10">
        <f t="shared" si="3"/>
        <v>309.47569999999996</v>
      </c>
      <c r="L10">
        <f t="shared" si="4"/>
        <v>154.73784999999998</v>
      </c>
      <c r="M10">
        <f>K10-I10*$E$1</f>
        <v>304.64665999999994</v>
      </c>
      <c r="N10">
        <f t="shared" si="5"/>
        <v>1.5603939178423447E-2</v>
      </c>
      <c r="O10">
        <f>M10-(K10-M10)*$E$2</f>
        <v>303.68085199999996</v>
      </c>
      <c r="P10">
        <f>(K10-O10)/K10</f>
        <v>1.8724727014108062E-2</v>
      </c>
      <c r="Q10">
        <f t="shared" si="6"/>
        <v>151.84042599999998</v>
      </c>
    </row>
    <row r="11" spans="1:17" x14ac:dyDescent="0.25">
      <c r="A11" t="s">
        <v>9</v>
      </c>
      <c r="B11">
        <v>118.9975</v>
      </c>
      <c r="C11">
        <v>73.076700000000002</v>
      </c>
      <c r="D11">
        <f t="shared" si="0"/>
        <v>1.5913638264141741</v>
      </c>
      <c r="E11">
        <v>227.60810000000001</v>
      </c>
      <c r="F11">
        <v>112.9738</v>
      </c>
      <c r="G11">
        <f t="shared" si="1"/>
        <v>0.98551480665036539</v>
      </c>
      <c r="H11">
        <v>52.664099999999998</v>
      </c>
      <c r="I11">
        <v>15.1294</v>
      </c>
      <c r="J11">
        <f t="shared" si="2"/>
        <v>0.40307768544839839</v>
      </c>
      <c r="K11">
        <f t="shared" si="3"/>
        <v>399.2697</v>
      </c>
      <c r="L11">
        <f t="shared" si="4"/>
        <v>199.63485</v>
      </c>
      <c r="M11">
        <f>K11-$E$1*(C11+F11)</f>
        <v>287.63940000000002</v>
      </c>
      <c r="N11">
        <f t="shared" si="5"/>
        <v>0.27958620451288935</v>
      </c>
      <c r="O11">
        <f>M11-(K11-M11)*$E$2</f>
        <v>265.31334000000004</v>
      </c>
      <c r="P11">
        <f>(K11-O11)/K11</f>
        <v>0.33550344541546717</v>
      </c>
      <c r="Q11">
        <f t="shared" si="6"/>
        <v>132.65667000000002</v>
      </c>
    </row>
    <row r="12" spans="1:17" x14ac:dyDescent="0.25">
      <c r="A12" t="s">
        <v>10</v>
      </c>
      <c r="B12">
        <v>115.7784</v>
      </c>
      <c r="C12">
        <v>40.0319</v>
      </c>
      <c r="D12">
        <f t="shared" si="0"/>
        <v>0.52849834645825222</v>
      </c>
      <c r="E12">
        <v>178.25380000000001</v>
      </c>
      <c r="F12">
        <v>100.0136</v>
      </c>
      <c r="G12">
        <f t="shared" si="1"/>
        <v>1.2782891659274898</v>
      </c>
      <c r="H12">
        <v>62.538800000000002</v>
      </c>
      <c r="I12">
        <v>4.9623999999999997</v>
      </c>
      <c r="J12">
        <f t="shared" si="2"/>
        <v>8.6188090953932511E-2</v>
      </c>
      <c r="K12">
        <f t="shared" si="3"/>
        <v>356.57099999999997</v>
      </c>
      <c r="L12">
        <f t="shared" si="4"/>
        <v>178.28549999999998</v>
      </c>
      <c r="M12">
        <f>K12-$E$1*(C12+I12)</f>
        <v>329.57441999999998</v>
      </c>
      <c r="N12">
        <f t="shared" si="5"/>
        <v>7.5711653499583517E-2</v>
      </c>
      <c r="O12">
        <f>M12-(K12-M12)*$E$2</f>
        <v>324.17510399999998</v>
      </c>
      <c r="P12">
        <f>(K12-O12)/K12</f>
        <v>9.0853984199500235E-2</v>
      </c>
      <c r="Q12">
        <f t="shared" si="6"/>
        <v>162.08755199999999</v>
      </c>
    </row>
    <row r="13" spans="1:17" x14ac:dyDescent="0.25">
      <c r="A13" t="s">
        <v>11</v>
      </c>
      <c r="B13">
        <v>13.4339</v>
      </c>
      <c r="C13">
        <v>4.452</v>
      </c>
      <c r="D13">
        <f t="shared" si="0"/>
        <v>0.49566350104098245</v>
      </c>
      <c r="E13">
        <v>225.89099999999999</v>
      </c>
      <c r="F13">
        <v>120.4434</v>
      </c>
      <c r="G13">
        <f t="shared" si="1"/>
        <v>1.1422109180294289</v>
      </c>
      <c r="H13">
        <v>90.597099999999998</v>
      </c>
      <c r="I13">
        <v>21.7119</v>
      </c>
      <c r="J13">
        <f t="shared" si="2"/>
        <v>0.31518961983125549</v>
      </c>
      <c r="K13">
        <f t="shared" si="3"/>
        <v>329.92199999999997</v>
      </c>
      <c r="L13">
        <f t="shared" si="4"/>
        <v>164.96099999999998</v>
      </c>
      <c r="M13">
        <f>K13-$E$1*(F13+I13)</f>
        <v>244.62881999999996</v>
      </c>
      <c r="N13">
        <f t="shared" si="5"/>
        <v>0.2585252877952971</v>
      </c>
      <c r="O13">
        <f>M13-(K13-M13)*$E$2</f>
        <v>227.57018399999995</v>
      </c>
      <c r="P13">
        <f>(K13-O13)/K13</f>
        <v>0.31023034535435656</v>
      </c>
      <c r="Q13">
        <f t="shared" si="6"/>
        <v>113.78509199999998</v>
      </c>
    </row>
    <row r="14" spans="1:17" x14ac:dyDescent="0.25">
      <c r="A14" t="s">
        <v>15</v>
      </c>
      <c r="B14">
        <v>50.0595</v>
      </c>
      <c r="C14">
        <v>12.9848</v>
      </c>
      <c r="D14">
        <f t="shared" si="0"/>
        <v>0.35023344760712832</v>
      </c>
      <c r="E14">
        <v>203.2637</v>
      </c>
      <c r="F14">
        <v>106.9834</v>
      </c>
      <c r="G14">
        <f t="shared" si="1"/>
        <v>1.1111660433131181</v>
      </c>
      <c r="H14">
        <v>55.29</v>
      </c>
      <c r="I14">
        <v>9.3476999999999997</v>
      </c>
      <c r="J14">
        <f t="shared" si="2"/>
        <v>0.20346608680888853</v>
      </c>
      <c r="K14">
        <f t="shared" si="3"/>
        <v>308.61320000000001</v>
      </c>
      <c r="L14">
        <f t="shared" si="4"/>
        <v>154.3066</v>
      </c>
    </row>
    <row r="16" spans="1:17" x14ac:dyDescent="0.25">
      <c r="A16" s="1">
        <v>0.15</v>
      </c>
    </row>
    <row r="17" spans="1:17" x14ac:dyDescent="0.25">
      <c r="B17" t="s">
        <v>0</v>
      </c>
      <c r="C17" t="s">
        <v>1</v>
      </c>
      <c r="E17" t="s">
        <v>2</v>
      </c>
      <c r="F17" t="s">
        <v>3</v>
      </c>
      <c r="H17" t="s">
        <v>4</v>
      </c>
      <c r="I17" t="s">
        <v>5</v>
      </c>
      <c r="K17" t="s">
        <v>12</v>
      </c>
      <c r="M17" t="s">
        <v>13</v>
      </c>
      <c r="N17" t="s">
        <v>14</v>
      </c>
    </row>
    <row r="18" spans="1:17" x14ac:dyDescent="0.25">
      <c r="A18" t="s">
        <v>6</v>
      </c>
      <c r="B18">
        <v>171.19220000000001</v>
      </c>
      <c r="C18">
        <v>55.703800000000001</v>
      </c>
      <c r="D18">
        <f>C18/(B18-C18)</f>
        <v>0.48233242472837096</v>
      </c>
      <c r="E18">
        <v>195.48699999999999</v>
      </c>
      <c r="F18">
        <v>118.0235</v>
      </c>
      <c r="G18">
        <f>F18/(E18-F18)</f>
        <v>1.523601438096652</v>
      </c>
      <c r="H18">
        <v>13.1845</v>
      </c>
      <c r="I18">
        <v>0.54044000000000003</v>
      </c>
      <c r="J18">
        <f>I18/(H18-I18)</f>
        <v>4.2742600082568416E-2</v>
      </c>
      <c r="K18">
        <f>B18+E18+H18</f>
        <v>379.86370000000005</v>
      </c>
      <c r="L18">
        <f>K18/$B$1</f>
        <v>189.93185000000003</v>
      </c>
      <c r="M18">
        <f>K18-$E$1*C18</f>
        <v>346.44142000000005</v>
      </c>
      <c r="N18">
        <f>(K18-M18)/K18</f>
        <v>8.7984927225212617E-2</v>
      </c>
      <c r="O18">
        <f>M18-(K18-M18)*$E$2</f>
        <v>339.75696400000004</v>
      </c>
      <c r="P18">
        <f>(K18-O18)/K18</f>
        <v>0.10558191267025517</v>
      </c>
      <c r="Q18">
        <f>O18/$B$1</f>
        <v>169.87848200000002</v>
      </c>
    </row>
    <row r="19" spans="1:17" x14ac:dyDescent="0.25">
      <c r="A19" t="s">
        <v>7</v>
      </c>
      <c r="B19">
        <v>13.3347</v>
      </c>
      <c r="C19">
        <v>4.4428000000000001</v>
      </c>
      <c r="D19">
        <f t="shared" ref="D19:D24" si="7">C19/(B19-C19)</f>
        <v>0.49964574500387998</v>
      </c>
      <c r="E19">
        <v>272.49610000000001</v>
      </c>
      <c r="F19">
        <v>136.77449999999999</v>
      </c>
      <c r="G19">
        <f t="shared" ref="G19:G24" si="8">F19/(E19-F19)</f>
        <v>1.0077577924221344</v>
      </c>
      <c r="H19">
        <v>35.674500000000002</v>
      </c>
      <c r="I19">
        <v>12.816800000000001</v>
      </c>
      <c r="J19">
        <f t="shared" ref="J19:J24" si="9">I19/(H19-I19)</f>
        <v>0.56072133241752231</v>
      </c>
      <c r="K19">
        <f>B19+E19+H19</f>
        <v>321.50530000000003</v>
      </c>
      <c r="L19">
        <f t="shared" ref="L19:L24" si="10">K19/$B$1</f>
        <v>160.75265000000002</v>
      </c>
      <c r="M19">
        <f>K19-$E$1*F19</f>
        <v>239.44060000000005</v>
      </c>
      <c r="N19">
        <f t="shared" ref="N19:N23" si="11">(K19-M19)/K19</f>
        <v>0.25525146863830855</v>
      </c>
      <c r="O19">
        <f>M19-(K19-M19)*$E$2</f>
        <v>223.02766000000005</v>
      </c>
      <c r="P19">
        <f>(K19-O19)/K19</f>
        <v>0.30630176236597023</v>
      </c>
      <c r="Q19">
        <f t="shared" ref="Q19:Q23" si="12">O19/$B$1</f>
        <v>111.51383000000003</v>
      </c>
    </row>
    <row r="20" spans="1:17" x14ac:dyDescent="0.25">
      <c r="A20" t="s">
        <v>8</v>
      </c>
      <c r="B20">
        <v>52.564399999999999</v>
      </c>
      <c r="C20">
        <v>16.859100000000002</v>
      </c>
      <c r="D20">
        <f t="shared" si="7"/>
        <v>0.47217359887747767</v>
      </c>
      <c r="E20">
        <v>203.4556</v>
      </c>
      <c r="F20">
        <v>126.5308</v>
      </c>
      <c r="G20">
        <f t="shared" si="8"/>
        <v>1.6448635550563666</v>
      </c>
      <c r="H20">
        <v>21.6995</v>
      </c>
      <c r="I20">
        <v>2.2999000000000001</v>
      </c>
      <c r="J20">
        <f t="shared" si="9"/>
        <v>0.11855399080393411</v>
      </c>
      <c r="K20">
        <f>B20+E20+H20</f>
        <v>277.71949999999998</v>
      </c>
      <c r="L20">
        <f t="shared" si="10"/>
        <v>138.85974999999999</v>
      </c>
      <c r="M20">
        <f>K20-I20*$E$1</f>
        <v>276.33956000000001</v>
      </c>
      <c r="N20">
        <f t="shared" si="11"/>
        <v>4.9688264597911799E-3</v>
      </c>
      <c r="O20">
        <f>M20-(K20-M20)*$E$2</f>
        <v>276.06357200000002</v>
      </c>
      <c r="P20">
        <f>(K20-O20)/K20</f>
        <v>5.9625917517493743E-3</v>
      </c>
      <c r="Q20">
        <f t="shared" si="12"/>
        <v>138.03178600000001</v>
      </c>
    </row>
    <row r="21" spans="1:17" x14ac:dyDescent="0.25">
      <c r="A21" t="s">
        <v>9</v>
      </c>
      <c r="B21">
        <v>165.11449999999999</v>
      </c>
      <c r="C21">
        <v>104.8897</v>
      </c>
      <c r="D21">
        <f t="shared" si="7"/>
        <v>1.7416363358616389</v>
      </c>
      <c r="E21">
        <v>226.9024</v>
      </c>
      <c r="F21">
        <v>121.9033</v>
      </c>
      <c r="G21">
        <f t="shared" si="8"/>
        <v>1.1609937608989029</v>
      </c>
      <c r="H21">
        <v>25.514199999999999</v>
      </c>
      <c r="I21">
        <v>6.5827999999999998</v>
      </c>
      <c r="J21">
        <f t="shared" si="9"/>
        <v>0.34771860506882746</v>
      </c>
      <c r="K21">
        <f>B23+E21+H21</f>
        <v>272.67470000000003</v>
      </c>
      <c r="L21">
        <f t="shared" si="10"/>
        <v>136.33735000000001</v>
      </c>
      <c r="M21">
        <f>K21-$E$1*(C21+F21)</f>
        <v>136.59890000000004</v>
      </c>
      <c r="N21">
        <f t="shared" si="11"/>
        <v>0.49904079843124416</v>
      </c>
      <c r="O21">
        <f>M21-(K21-M21)*$E$2</f>
        <v>109.38374000000005</v>
      </c>
      <c r="P21">
        <f>(K21-O21)/K21</f>
        <v>0.59884895811749295</v>
      </c>
      <c r="Q21">
        <f t="shared" si="12"/>
        <v>54.691870000000023</v>
      </c>
    </row>
    <row r="22" spans="1:17" x14ac:dyDescent="0.25">
      <c r="A22" t="s">
        <v>10</v>
      </c>
      <c r="B22">
        <v>127.52719999999999</v>
      </c>
      <c r="C22">
        <v>43.4358</v>
      </c>
      <c r="D22">
        <f t="shared" si="7"/>
        <v>0.51653082241465842</v>
      </c>
      <c r="E22">
        <v>196.42160000000001</v>
      </c>
      <c r="F22">
        <v>124.3536</v>
      </c>
      <c r="G22">
        <f t="shared" si="8"/>
        <v>1.7255036909585388</v>
      </c>
      <c r="H22">
        <v>17.4955</v>
      </c>
      <c r="I22">
        <v>1.6678999999999999</v>
      </c>
      <c r="J22">
        <f t="shared" si="9"/>
        <v>0.10537921099850893</v>
      </c>
      <c r="K22">
        <f t="shared" ref="K22:K24" si="13">B22+E22+H22</f>
        <v>341.4443</v>
      </c>
      <c r="L22">
        <f t="shared" si="10"/>
        <v>170.72215</v>
      </c>
      <c r="M22">
        <f>K22-$E$1*(C22+I22)</f>
        <v>314.38207999999997</v>
      </c>
      <c r="N22">
        <f t="shared" si="11"/>
        <v>7.9258081039865147E-2</v>
      </c>
      <c r="O22">
        <f>M22-(K22-M22)*$E$2</f>
        <v>308.96963599999998</v>
      </c>
      <c r="P22">
        <f>(K22-O22)/K22</f>
        <v>9.5109697247838132E-2</v>
      </c>
      <c r="Q22">
        <f t="shared" si="12"/>
        <v>154.48481799999999</v>
      </c>
    </row>
    <row r="23" spans="1:17" x14ac:dyDescent="0.25">
      <c r="A23" t="s">
        <v>11</v>
      </c>
      <c r="B23">
        <v>20.258099999999999</v>
      </c>
      <c r="C23">
        <v>5.1496000000000004</v>
      </c>
      <c r="D23">
        <f t="shared" si="7"/>
        <v>0.34084124830393492</v>
      </c>
      <c r="E23">
        <v>214.1799</v>
      </c>
      <c r="F23">
        <v>126.5705</v>
      </c>
      <c r="G23">
        <f t="shared" si="8"/>
        <v>1.4447136951057762</v>
      </c>
      <c r="H23">
        <v>14.176399999999999</v>
      </c>
      <c r="I23">
        <v>1.4603999999999999</v>
      </c>
      <c r="J23">
        <f t="shared" si="9"/>
        <v>0.1148474363007235</v>
      </c>
      <c r="K23">
        <f>B23+E23+H23</f>
        <v>248.61439999999999</v>
      </c>
      <c r="L23">
        <f t="shared" si="10"/>
        <v>124.30719999999999</v>
      </c>
      <c r="M23">
        <f>K23-$E$1*(F23+I23)</f>
        <v>171.79586</v>
      </c>
      <c r="N23">
        <f t="shared" si="11"/>
        <v>0.30898668781856559</v>
      </c>
      <c r="O23">
        <f>M23-(K23-M23)*$E$2</f>
        <v>156.432152</v>
      </c>
      <c r="P23">
        <f>(K23-O23)/K23</f>
        <v>0.37078402538227873</v>
      </c>
      <c r="Q23">
        <f t="shared" si="12"/>
        <v>78.216076000000001</v>
      </c>
    </row>
    <row r="24" spans="1:17" x14ac:dyDescent="0.25">
      <c r="A24" t="s">
        <v>15</v>
      </c>
      <c r="B24">
        <v>49.560099999999998</v>
      </c>
      <c r="C24">
        <v>15.221500000000001</v>
      </c>
      <c r="D24">
        <f t="shared" si="7"/>
        <v>0.44327666241489172</v>
      </c>
      <c r="E24">
        <v>210.50040000000001</v>
      </c>
      <c r="F24">
        <v>127.02760000000001</v>
      </c>
      <c r="G24">
        <f t="shared" si="8"/>
        <v>1.5217843417256878</v>
      </c>
      <c r="H24">
        <v>19.522300000000001</v>
      </c>
      <c r="I24">
        <v>2.5718000000000001</v>
      </c>
      <c r="J24">
        <f t="shared" si="9"/>
        <v>0.15172413793103448</v>
      </c>
      <c r="K24">
        <f t="shared" si="13"/>
        <v>279.58280000000002</v>
      </c>
      <c r="L24">
        <f t="shared" si="10"/>
        <v>139.79140000000001</v>
      </c>
    </row>
    <row r="26" spans="1:17" x14ac:dyDescent="0.25">
      <c r="A26" s="1">
        <v>0.1</v>
      </c>
    </row>
    <row r="27" spans="1:17" x14ac:dyDescent="0.25">
      <c r="B27" t="s">
        <v>0</v>
      </c>
      <c r="C27" t="s">
        <v>1</v>
      </c>
      <c r="E27" t="s">
        <v>2</v>
      </c>
      <c r="F27" t="s">
        <v>3</v>
      </c>
      <c r="H27" t="s">
        <v>4</v>
      </c>
      <c r="I27" t="s">
        <v>5</v>
      </c>
      <c r="K27" t="s">
        <v>12</v>
      </c>
      <c r="M27" t="s">
        <v>13</v>
      </c>
      <c r="N27" t="s">
        <v>14</v>
      </c>
    </row>
    <row r="28" spans="1:17" x14ac:dyDescent="0.25">
      <c r="A28" t="s">
        <v>6</v>
      </c>
      <c r="B28">
        <v>180.5154</v>
      </c>
      <c r="C28">
        <v>66.760099999999994</v>
      </c>
      <c r="D28">
        <f>C28/(B28-C28)</f>
        <v>0.5868746335335584</v>
      </c>
      <c r="E28">
        <v>194.4753</v>
      </c>
      <c r="F28">
        <v>118.19</v>
      </c>
      <c r="G28">
        <f>F28/(E28-F28)</f>
        <v>1.5493155299907058</v>
      </c>
      <c r="H28">
        <v>1.4883999999999999</v>
      </c>
      <c r="I28">
        <v>0</v>
      </c>
      <c r="J28">
        <f>I28/(H28-I28)</f>
        <v>0</v>
      </c>
      <c r="K28">
        <f>B28+E28+H28</f>
        <v>376.47910000000002</v>
      </c>
      <c r="L28">
        <f>K28/$B$1</f>
        <v>188.23955000000001</v>
      </c>
      <c r="M28">
        <f>K28-$E$1*C28</f>
        <v>336.42304000000001</v>
      </c>
      <c r="N28">
        <f>(K28-M28)/K28</f>
        <v>0.10639650381654653</v>
      </c>
      <c r="O28">
        <f>M28-(K28-M28)*$E$2</f>
        <v>328.41182800000001</v>
      </c>
      <c r="P28">
        <f>(K28-O28)/K28</f>
        <v>0.12767580457985583</v>
      </c>
      <c r="Q28">
        <f>O28/$B$1</f>
        <v>164.20591400000001</v>
      </c>
    </row>
    <row r="29" spans="1:17" x14ac:dyDescent="0.25">
      <c r="A29" t="s">
        <v>7</v>
      </c>
      <c r="B29">
        <v>14.301399999999999</v>
      </c>
      <c r="C29">
        <v>3.5674999999999999</v>
      </c>
      <c r="D29">
        <f t="shared" ref="D29:D34" si="14">C29/(B29-C29)</f>
        <v>0.33235822953446559</v>
      </c>
      <c r="E29">
        <v>213.10380000000001</v>
      </c>
      <c r="F29">
        <v>130.91640000000001</v>
      </c>
      <c r="G29">
        <f t="shared" ref="G29:G34" si="15">F29/(E29-F29)</f>
        <v>1.5929011016287169</v>
      </c>
      <c r="H29">
        <v>2.6989999999999998</v>
      </c>
      <c r="I29">
        <v>0</v>
      </c>
      <c r="J29">
        <f t="shared" ref="J29:J34" si="16">I29/(H29-I29)</f>
        <v>0</v>
      </c>
      <c r="K29">
        <f t="shared" ref="K29:K34" si="17">B29+E29+H29</f>
        <v>230.10420000000002</v>
      </c>
      <c r="L29">
        <f t="shared" ref="L29:L34" si="18">K29/$B$1</f>
        <v>115.05210000000001</v>
      </c>
      <c r="M29">
        <f>K29-$E$1*F29</f>
        <v>151.55436000000003</v>
      </c>
      <c r="N29">
        <f t="shared" ref="N29:N33" si="19">(K29-M29)/K29</f>
        <v>0.34136638966172711</v>
      </c>
      <c r="O29">
        <f>M29-(K29-M29)*$E$2</f>
        <v>135.84439200000003</v>
      </c>
      <c r="P29">
        <f>(K29-O29)/K29</f>
        <v>0.40963966759407255</v>
      </c>
      <c r="Q29">
        <f t="shared" ref="Q29:Q33" si="20">O29/$B$1</f>
        <v>67.922196000000014</v>
      </c>
    </row>
    <row r="30" spans="1:17" x14ac:dyDescent="0.25">
      <c r="A30" t="s">
        <v>8</v>
      </c>
      <c r="B30">
        <v>60.988</v>
      </c>
      <c r="C30">
        <v>20.901499999999999</v>
      </c>
      <c r="D30">
        <f t="shared" si="14"/>
        <v>0.52140995098100351</v>
      </c>
      <c r="E30">
        <v>199.03819999999999</v>
      </c>
      <c r="F30">
        <v>119.371</v>
      </c>
      <c r="G30">
        <f t="shared" si="15"/>
        <v>1.4983707222043703</v>
      </c>
      <c r="H30">
        <v>57.015799999999999</v>
      </c>
      <c r="I30">
        <v>11.029299999999999</v>
      </c>
      <c r="J30">
        <f t="shared" si="16"/>
        <v>0.23983777847846649</v>
      </c>
      <c r="K30">
        <f t="shared" si="17"/>
        <v>317.04200000000003</v>
      </c>
      <c r="L30">
        <f t="shared" si="18"/>
        <v>158.52100000000002</v>
      </c>
      <c r="M30">
        <f>K30-I30*$E$1</f>
        <v>310.42442000000005</v>
      </c>
      <c r="N30">
        <f t="shared" si="19"/>
        <v>2.0872881195551297E-2</v>
      </c>
      <c r="O30">
        <f>M30-(K30-M30)*$E$2</f>
        <v>309.10090400000007</v>
      </c>
      <c r="P30">
        <f>(K30-O30)/K30</f>
        <v>2.5047457434661521E-2</v>
      </c>
      <c r="Q30">
        <f t="shared" si="20"/>
        <v>154.55045200000004</v>
      </c>
    </row>
    <row r="31" spans="1:17" x14ac:dyDescent="0.25">
      <c r="A31" t="s">
        <v>9</v>
      </c>
      <c r="B31">
        <v>162.68790000000001</v>
      </c>
      <c r="C31">
        <v>98.975999999999999</v>
      </c>
      <c r="D31">
        <f t="shared" si="14"/>
        <v>1.5534931464922561</v>
      </c>
      <c r="E31">
        <v>208.22880000000001</v>
      </c>
      <c r="F31">
        <v>122.5223</v>
      </c>
      <c r="G31">
        <f t="shared" si="15"/>
        <v>1.4295566847321963</v>
      </c>
      <c r="H31">
        <v>1.5789</v>
      </c>
      <c r="I31">
        <v>0</v>
      </c>
      <c r="J31">
        <f t="shared" si="16"/>
        <v>0</v>
      </c>
      <c r="K31">
        <f t="shared" si="17"/>
        <v>372.49559999999997</v>
      </c>
      <c r="L31">
        <f t="shared" si="18"/>
        <v>186.24779999999998</v>
      </c>
      <c r="M31">
        <f>K31-$E$1*(C31+F31)</f>
        <v>239.59661999999997</v>
      </c>
      <c r="N31">
        <f t="shared" si="19"/>
        <v>0.35677999954898798</v>
      </c>
      <c r="O31">
        <f>M31-(K31-M31)*$E$2</f>
        <v>213.01682399999999</v>
      </c>
      <c r="P31">
        <f>(K31-O31)/K31</f>
        <v>0.42813599945878555</v>
      </c>
      <c r="Q31">
        <f t="shared" si="20"/>
        <v>106.50841199999999</v>
      </c>
    </row>
    <row r="32" spans="1:17" x14ac:dyDescent="0.25">
      <c r="A32" t="s">
        <v>10</v>
      </c>
      <c r="B32">
        <v>133.16480000000001</v>
      </c>
      <c r="C32">
        <v>47.701000000000001</v>
      </c>
      <c r="D32">
        <f t="shared" si="14"/>
        <v>0.55814274581752732</v>
      </c>
      <c r="E32">
        <v>198.10820000000001</v>
      </c>
      <c r="F32">
        <v>119.28879999999999</v>
      </c>
      <c r="G32">
        <f t="shared" si="15"/>
        <v>1.513444659563508</v>
      </c>
      <c r="H32">
        <v>3.0746000000000002</v>
      </c>
      <c r="I32">
        <v>0</v>
      </c>
      <c r="J32">
        <f t="shared" si="16"/>
        <v>0</v>
      </c>
      <c r="K32">
        <f t="shared" si="17"/>
        <v>334.3476</v>
      </c>
      <c r="L32">
        <f t="shared" si="18"/>
        <v>167.1738</v>
      </c>
      <c r="M32">
        <f>K32-$E$1*(C32+I32)</f>
        <v>305.72699999999998</v>
      </c>
      <c r="N32">
        <f t="shared" si="19"/>
        <v>8.5601332266180538E-2</v>
      </c>
      <c r="O32">
        <f>M32-(K32-M32)*$E$2</f>
        <v>300.00287999999995</v>
      </c>
      <c r="P32">
        <f>(K32-O32)/K32</f>
        <v>0.10272159871941672</v>
      </c>
      <c r="Q32">
        <f t="shared" si="20"/>
        <v>150.00143999999997</v>
      </c>
    </row>
    <row r="33" spans="1:17" x14ac:dyDescent="0.25">
      <c r="A33" t="s">
        <v>11</v>
      </c>
      <c r="B33">
        <v>19.9679</v>
      </c>
      <c r="C33">
        <v>6.7906000000000004</v>
      </c>
      <c r="D33">
        <f t="shared" si="14"/>
        <v>0.5153255978083523</v>
      </c>
      <c r="E33">
        <v>214.80529999999999</v>
      </c>
      <c r="F33">
        <v>131.81460000000001</v>
      </c>
      <c r="G33">
        <f t="shared" si="15"/>
        <v>1.58830567762412</v>
      </c>
      <c r="H33">
        <v>8.2184000000000008</v>
      </c>
      <c r="I33">
        <v>2.2010999999999998</v>
      </c>
      <c r="J33">
        <f t="shared" si="16"/>
        <v>0.36579529024645602</v>
      </c>
      <c r="K33">
        <f t="shared" si="17"/>
        <v>242.99159999999998</v>
      </c>
      <c r="L33">
        <f t="shared" si="18"/>
        <v>121.49579999999999</v>
      </c>
      <c r="M33">
        <f>K33-$E$1*(F33+I33)</f>
        <v>162.58217999999999</v>
      </c>
      <c r="N33">
        <f t="shared" si="19"/>
        <v>0.33091440197932764</v>
      </c>
      <c r="O33">
        <f>M33-(K33-M33)*$E$2</f>
        <v>146.50029599999999</v>
      </c>
      <c r="P33">
        <f>(K33-O33)/K33</f>
        <v>0.39709728237519321</v>
      </c>
      <c r="Q33">
        <f t="shared" si="20"/>
        <v>73.250147999999996</v>
      </c>
    </row>
    <row r="34" spans="1:17" x14ac:dyDescent="0.25">
      <c r="A34" t="s">
        <v>15</v>
      </c>
      <c r="B34">
        <v>44.8065</v>
      </c>
      <c r="C34">
        <v>16.534099999999999</v>
      </c>
      <c r="D34">
        <f t="shared" si="14"/>
        <v>0.58481416505142814</v>
      </c>
      <c r="E34">
        <v>207.52209999999999</v>
      </c>
      <c r="F34">
        <v>129.6223</v>
      </c>
      <c r="G34">
        <f t="shared" si="15"/>
        <v>1.6639619100434146</v>
      </c>
      <c r="H34">
        <v>9.8291000000000004</v>
      </c>
      <c r="I34">
        <v>1.3249</v>
      </c>
      <c r="J34">
        <f t="shared" si="16"/>
        <v>0.15579360786434937</v>
      </c>
      <c r="K34">
        <f t="shared" si="17"/>
        <v>262.15769999999998</v>
      </c>
      <c r="L34">
        <f t="shared" si="18"/>
        <v>131.07884999999999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9A2A-AC2D-49A8-A208-B5B6CFD69128}">
  <dimension ref="A1:Q34"/>
  <sheetViews>
    <sheetView workbookViewId="0">
      <selection activeCell="A13" sqref="A13:Q13"/>
    </sheetView>
  </sheetViews>
  <sheetFormatPr defaultRowHeight="15" x14ac:dyDescent="0.25"/>
  <cols>
    <col min="2" max="2" width="12" customWidth="1"/>
    <col min="3" max="3" width="23.5703125" customWidth="1"/>
    <col min="4" max="4" width="5.28515625" customWidth="1"/>
    <col min="6" max="6" width="20" customWidth="1"/>
    <col min="7" max="7" width="5.42578125" customWidth="1"/>
    <col min="9" max="9" width="19.140625" customWidth="1"/>
    <col min="10" max="10" width="5.7109375" customWidth="1"/>
    <col min="13" max="13" width="16.42578125" customWidth="1"/>
    <col min="14" max="14" width="12" customWidth="1"/>
    <col min="15" max="15" width="16.140625" customWidth="1"/>
    <col min="16" max="16" width="14.7109375" customWidth="1"/>
    <col min="17" max="17" width="16" customWidth="1"/>
    <col min="18" max="18" width="9" customWidth="1"/>
  </cols>
  <sheetData>
    <row r="1" spans="1:17" x14ac:dyDescent="0.25">
      <c r="A1" t="s">
        <v>16</v>
      </c>
      <c r="B1">
        <v>2.2000000000000002</v>
      </c>
      <c r="C1" t="s">
        <v>20</v>
      </c>
      <c r="E1">
        <v>0.6</v>
      </c>
    </row>
    <row r="2" spans="1:17" x14ac:dyDescent="0.25">
      <c r="A2" t="s">
        <v>18</v>
      </c>
      <c r="B2">
        <v>3</v>
      </c>
      <c r="C2" t="s">
        <v>21</v>
      </c>
      <c r="E2">
        <v>0.2</v>
      </c>
    </row>
    <row r="3" spans="1:17" x14ac:dyDescent="0.25">
      <c r="A3" t="s">
        <v>17</v>
      </c>
      <c r="B3">
        <v>0.95</v>
      </c>
    </row>
    <row r="4" spans="1:17" x14ac:dyDescent="0.25">
      <c r="A4" t="s">
        <v>19</v>
      </c>
      <c r="B4">
        <v>0.5</v>
      </c>
    </row>
    <row r="6" spans="1:17" x14ac:dyDescent="0.25">
      <c r="A6" s="1">
        <v>0.2</v>
      </c>
    </row>
    <row r="7" spans="1:17" ht="16.5" customHeight="1" x14ac:dyDescent="0.25">
      <c r="B7" t="s">
        <v>0</v>
      </c>
      <c r="C7" t="s">
        <v>1</v>
      </c>
      <c r="D7" t="s">
        <v>24</v>
      </c>
      <c r="E7" t="s">
        <v>2</v>
      </c>
      <c r="F7" t="s">
        <v>3</v>
      </c>
      <c r="G7" t="s">
        <v>24</v>
      </c>
      <c r="H7" t="s">
        <v>4</v>
      </c>
      <c r="I7" t="s">
        <v>5</v>
      </c>
      <c r="J7" t="s">
        <v>24</v>
      </c>
      <c r="K7" t="s">
        <v>12</v>
      </c>
      <c r="L7" t="s">
        <v>26</v>
      </c>
      <c r="M7" t="s">
        <v>22</v>
      </c>
      <c r="N7" t="s">
        <v>14</v>
      </c>
      <c r="O7" t="s">
        <v>23</v>
      </c>
      <c r="P7" t="s">
        <v>14</v>
      </c>
      <c r="Q7" t="s">
        <v>25</v>
      </c>
    </row>
    <row r="8" spans="1:17" x14ac:dyDescent="0.25">
      <c r="A8" t="s">
        <v>6</v>
      </c>
      <c r="B8">
        <v>233.1902</v>
      </c>
      <c r="C8">
        <v>49.1554</v>
      </c>
      <c r="D8">
        <f>C8/(B8-C8)</f>
        <v>0.2670983966075981</v>
      </c>
      <c r="E8">
        <v>269.49810000000002</v>
      </c>
      <c r="F8">
        <v>164.24260000000001</v>
      </c>
      <c r="G8">
        <f>F8/(E8-F8)</f>
        <v>1.5604182204255359</v>
      </c>
      <c r="H8">
        <v>41.256999999999998</v>
      </c>
      <c r="I8">
        <v>1.7313000000000001</v>
      </c>
      <c r="J8">
        <f>I8/(H8-I8)</f>
        <v>4.3801880801605034E-2</v>
      </c>
      <c r="K8">
        <f>B8+E8+H8</f>
        <v>543.94529999999997</v>
      </c>
      <c r="L8">
        <f>K8/$B$1</f>
        <v>247.2478636363636</v>
      </c>
      <c r="M8">
        <f>K8-$E$1*C8</f>
        <v>514.45205999999996</v>
      </c>
      <c r="N8">
        <f>(K8-M8)/K8</f>
        <v>5.4220966703821163E-2</v>
      </c>
      <c r="O8">
        <f>M8-(K8-M8)*$E$2</f>
        <v>508.55341199999998</v>
      </c>
      <c r="P8">
        <f>(K8-O8)/K8</f>
        <v>6.506516004458536E-2</v>
      </c>
      <c r="Q8">
        <f>O8/$B$1</f>
        <v>231.1606418181818</v>
      </c>
    </row>
    <row r="9" spans="1:17" x14ac:dyDescent="0.25">
      <c r="A9" t="s">
        <v>7</v>
      </c>
      <c r="B9">
        <v>71.383099999999999</v>
      </c>
      <c r="C9">
        <v>2.4487999999999999</v>
      </c>
      <c r="D9">
        <f t="shared" ref="D9:D12" si="0">C9/(B9-C9)</f>
        <v>3.55236797936586E-2</v>
      </c>
      <c r="E9">
        <v>374.70530000000002</v>
      </c>
      <c r="F9">
        <v>234.4057</v>
      </c>
      <c r="G9">
        <f t="shared" ref="G9:G14" si="1">F9/(E9-F9)</f>
        <v>1.6707510213856629</v>
      </c>
      <c r="H9">
        <v>60.3962</v>
      </c>
      <c r="I9">
        <v>12.2445</v>
      </c>
      <c r="J9">
        <f t="shared" ref="J9:J14" si="2">I9/(H9-I9)</f>
        <v>0.25429008736970865</v>
      </c>
      <c r="K9">
        <f>B9+E9+H9</f>
        <v>506.48460000000006</v>
      </c>
      <c r="L9">
        <f t="shared" ref="L9:L14" si="3">K9/$B$1</f>
        <v>230.22027272727274</v>
      </c>
      <c r="M9">
        <f>K9-$E$1*F9</f>
        <v>365.84118000000007</v>
      </c>
      <c r="N9">
        <f>(K9-M9)/K9</f>
        <v>0.27768548145392769</v>
      </c>
      <c r="O9">
        <f>M9-(K9-M9)*$E$2</f>
        <v>337.71249600000004</v>
      </c>
      <c r="P9">
        <f>(K9-O9)/K9</f>
        <v>0.33322257774471326</v>
      </c>
      <c r="Q9">
        <f t="shared" ref="Q9:Q13" si="4">O9/$B$1</f>
        <v>153.50568000000001</v>
      </c>
    </row>
    <row r="10" spans="1:17" x14ac:dyDescent="0.25">
      <c r="A10" t="s">
        <v>8</v>
      </c>
      <c r="B10">
        <v>75.821899999999999</v>
      </c>
      <c r="C10">
        <v>29.59</v>
      </c>
      <c r="D10">
        <f t="shared" si="0"/>
        <v>0.64003426205715108</v>
      </c>
      <c r="E10">
        <v>242.4599</v>
      </c>
      <c r="F10">
        <v>152.08869999999999</v>
      </c>
      <c r="G10">
        <f t="shared" si="1"/>
        <v>1.6829332796289078</v>
      </c>
      <c r="H10">
        <v>96.449700000000007</v>
      </c>
      <c r="I10">
        <v>13.452999999999999</v>
      </c>
      <c r="J10">
        <f t="shared" si="2"/>
        <v>0.16209078192265475</v>
      </c>
      <c r="K10">
        <f t="shared" ref="K10:K14" si="5">B10+E10+H10</f>
        <v>414.73149999999998</v>
      </c>
      <c r="L10">
        <f t="shared" si="3"/>
        <v>188.51431818181817</v>
      </c>
      <c r="M10">
        <f>K10-I10*$E$1</f>
        <v>406.65969999999999</v>
      </c>
      <c r="N10">
        <f>(K10-M10)/K10</f>
        <v>1.9462712622503948E-2</v>
      </c>
      <c r="O10">
        <f>M10-(K10-M10)*$E$2</f>
        <v>405.04534000000001</v>
      </c>
      <c r="P10">
        <f>(K10-O10)/K10</f>
        <v>2.3355255147004685E-2</v>
      </c>
      <c r="Q10">
        <f t="shared" si="4"/>
        <v>184.11151818181818</v>
      </c>
    </row>
    <row r="11" spans="1:17" x14ac:dyDescent="0.25">
      <c r="A11" t="s">
        <v>9</v>
      </c>
      <c r="B11">
        <v>69.621099999999998</v>
      </c>
      <c r="C11">
        <v>29.612100000000002</v>
      </c>
      <c r="D11">
        <f t="shared" si="0"/>
        <v>0.74013596940688353</v>
      </c>
      <c r="E11">
        <v>307.31189999999998</v>
      </c>
      <c r="F11">
        <v>238.3073</v>
      </c>
      <c r="G11">
        <f t="shared" si="1"/>
        <v>3.4534987522570968</v>
      </c>
      <c r="H11">
        <v>31.464400000000001</v>
      </c>
      <c r="I11">
        <v>1.3573</v>
      </c>
      <c r="J11">
        <f t="shared" si="2"/>
        <v>4.5082389203875493E-2</v>
      </c>
      <c r="K11">
        <f t="shared" si="5"/>
        <v>408.3974</v>
      </c>
      <c r="L11">
        <f t="shared" si="3"/>
        <v>185.63518181818179</v>
      </c>
      <c r="M11">
        <f>K11-$E$1*(C11+F11)</f>
        <v>247.64576000000002</v>
      </c>
      <c r="N11">
        <f>(K11-M11)/K11</f>
        <v>0.39361572820982693</v>
      </c>
      <c r="O11">
        <f>M11-(K11-M11)*$E$2</f>
        <v>215.49543200000002</v>
      </c>
      <c r="P11">
        <f>(K11-O11)/K11</f>
        <v>0.47233887385179235</v>
      </c>
      <c r="Q11">
        <f t="shared" si="4"/>
        <v>97.952469090909091</v>
      </c>
    </row>
    <row r="12" spans="1:17" x14ac:dyDescent="0.25">
      <c r="A12" t="s">
        <v>10</v>
      </c>
      <c r="B12">
        <v>131.7088</v>
      </c>
      <c r="C12">
        <v>39.374499999999998</v>
      </c>
      <c r="D12">
        <f t="shared" si="0"/>
        <v>0.4264341636856509</v>
      </c>
      <c r="E12">
        <v>249.5745</v>
      </c>
      <c r="F12">
        <v>149.43989999999999</v>
      </c>
      <c r="G12">
        <f t="shared" si="1"/>
        <v>1.4923902427332809</v>
      </c>
      <c r="H12">
        <v>91.703599999999994</v>
      </c>
      <c r="I12">
        <v>15.2316</v>
      </c>
      <c r="J12">
        <f t="shared" si="2"/>
        <v>0.19917878439167278</v>
      </c>
      <c r="K12">
        <f t="shared" si="5"/>
        <v>472.98689999999999</v>
      </c>
      <c r="L12">
        <f t="shared" si="3"/>
        <v>214.99404545454544</v>
      </c>
      <c r="M12">
        <f>K12-$E$1*(C12+I12)</f>
        <v>440.22323999999998</v>
      </c>
      <c r="N12">
        <f>(K12-M12)/K12</f>
        <v>6.9269698589960987E-2</v>
      </c>
      <c r="O12">
        <f>M12-(K12-M12)*$E$2</f>
        <v>433.67050799999998</v>
      </c>
      <c r="P12">
        <f>(K12-O12)/K12</f>
        <v>8.3123638307953149E-2</v>
      </c>
      <c r="Q12">
        <f t="shared" si="4"/>
        <v>197.12295818181815</v>
      </c>
    </row>
    <row r="13" spans="1:17" x14ac:dyDescent="0.25">
      <c r="A13" t="s">
        <v>11</v>
      </c>
      <c r="B13">
        <v>35.471299999999999</v>
      </c>
      <c r="C13">
        <v>0</v>
      </c>
      <c r="D13">
        <f>C13/(B13-C13)</f>
        <v>0</v>
      </c>
      <c r="E13">
        <v>301.94380000000001</v>
      </c>
      <c r="F13">
        <v>195.31059999999999</v>
      </c>
      <c r="G13">
        <f t="shared" si="1"/>
        <v>1.831611543121654</v>
      </c>
      <c r="H13">
        <v>60.055100000000003</v>
      </c>
      <c r="I13">
        <v>5.3888999999999996</v>
      </c>
      <c r="J13">
        <f t="shared" si="2"/>
        <v>9.8578280546297331E-2</v>
      </c>
      <c r="K13">
        <f t="shared" si="5"/>
        <v>397.47019999999998</v>
      </c>
      <c r="L13">
        <f t="shared" si="3"/>
        <v>180.66827272727269</v>
      </c>
      <c r="M13">
        <f>K13-$E$1*(F13+I13)</f>
        <v>277.0505</v>
      </c>
      <c r="N13">
        <f>(K13-M13)/K13</f>
        <v>0.30296535438380029</v>
      </c>
      <c r="O13">
        <f>M13-(K13-M13)*$E$2</f>
        <v>252.96656000000002</v>
      </c>
      <c r="P13">
        <f>(K13-O13)/K13</f>
        <v>0.36355842526056031</v>
      </c>
      <c r="Q13">
        <f t="shared" si="4"/>
        <v>114.98479999999999</v>
      </c>
    </row>
    <row r="14" spans="1:17" x14ac:dyDescent="0.25">
      <c r="A14" t="s">
        <v>15</v>
      </c>
      <c r="B14">
        <v>79.021500000000003</v>
      </c>
      <c r="C14">
        <v>14.341100000000001</v>
      </c>
      <c r="D14">
        <f>C14/(B14-C14)</f>
        <v>0.22172250017006698</v>
      </c>
      <c r="E14">
        <v>333.64210000000003</v>
      </c>
      <c r="F14">
        <v>156.60339999999999</v>
      </c>
      <c r="G14">
        <f t="shared" si="1"/>
        <v>0.88457156542609028</v>
      </c>
      <c r="H14">
        <v>69.3489</v>
      </c>
      <c r="I14">
        <v>14.497400000000001</v>
      </c>
      <c r="J14">
        <f t="shared" si="2"/>
        <v>0.26430270822128837</v>
      </c>
      <c r="K14">
        <f t="shared" si="5"/>
        <v>482.01250000000005</v>
      </c>
      <c r="L14">
        <f t="shared" si="3"/>
        <v>219.09659090909091</v>
      </c>
    </row>
    <row r="16" spans="1:17" x14ac:dyDescent="0.25">
      <c r="A16" s="1">
        <v>0.15</v>
      </c>
    </row>
    <row r="17" spans="1:17" x14ac:dyDescent="0.25">
      <c r="B17" t="s">
        <v>0</v>
      </c>
      <c r="C17" t="s">
        <v>1</v>
      </c>
      <c r="D17" t="s">
        <v>24</v>
      </c>
      <c r="E17" t="s">
        <v>2</v>
      </c>
      <c r="F17" t="s">
        <v>3</v>
      </c>
      <c r="G17" t="s">
        <v>24</v>
      </c>
      <c r="H17" t="s">
        <v>4</v>
      </c>
      <c r="I17" t="s">
        <v>5</v>
      </c>
      <c r="J17" t="s">
        <v>24</v>
      </c>
      <c r="K17" t="s">
        <v>12</v>
      </c>
      <c r="M17" t="s">
        <v>13</v>
      </c>
      <c r="N17" t="s">
        <v>14</v>
      </c>
    </row>
    <row r="18" spans="1:17" x14ac:dyDescent="0.25">
      <c r="A18" t="s">
        <v>6</v>
      </c>
      <c r="B18">
        <v>205.37799999999999</v>
      </c>
      <c r="C18">
        <v>79.688699999999997</v>
      </c>
      <c r="D18">
        <f>C18/(B18-C18)</f>
        <v>0.63401339652619593</v>
      </c>
      <c r="E18">
        <v>231.26150000000001</v>
      </c>
      <c r="F18">
        <v>143.3682</v>
      </c>
      <c r="G18">
        <f>F18/(E18-F18)</f>
        <v>1.6311618746821428</v>
      </c>
      <c r="H18">
        <v>16.407</v>
      </c>
      <c r="I18">
        <v>0.64853000000000005</v>
      </c>
      <c r="J18">
        <f t="shared" ref="J18:J24" si="6">I18/(H18-I18)</f>
        <v>4.1154376027621974E-2</v>
      </c>
      <c r="K18">
        <f>B18+E18+H18</f>
        <v>453.04649999999998</v>
      </c>
      <c r="L18">
        <f>K18/$B$1</f>
        <v>205.93022727272725</v>
      </c>
      <c r="M18">
        <f>K18-$E$1*C18</f>
        <v>405.23327999999998</v>
      </c>
      <c r="N18">
        <f>(K18-M18)/K18</f>
        <v>0.10553711373998034</v>
      </c>
      <c r="O18">
        <f>M18-(K18-M18)*$E$2</f>
        <v>395.670636</v>
      </c>
      <c r="P18">
        <f>(K18-O18)/K18</f>
        <v>0.12664453648797636</v>
      </c>
      <c r="Q18">
        <f>O18/$B$1</f>
        <v>179.85028909090909</v>
      </c>
    </row>
    <row r="19" spans="1:17" x14ac:dyDescent="0.25">
      <c r="A19" t="s">
        <v>7</v>
      </c>
      <c r="B19">
        <v>11.224399999999999</v>
      </c>
      <c r="C19">
        <v>3.6663000000000001</v>
      </c>
      <c r="D19">
        <f t="shared" ref="D19:D24" si="7">C19/(B19-C19)</f>
        <v>0.48508222966089365</v>
      </c>
      <c r="E19">
        <v>276.17669999999998</v>
      </c>
      <c r="F19">
        <v>167.3312</v>
      </c>
      <c r="G19">
        <f t="shared" ref="G19:G24" si="8">F19/(E19-F19)</f>
        <v>1.5373276800602691</v>
      </c>
      <c r="H19">
        <v>10.5555</v>
      </c>
      <c r="I19">
        <v>0.55542999999999998</v>
      </c>
      <c r="J19">
        <f t="shared" si="6"/>
        <v>5.5542611201721583E-2</v>
      </c>
      <c r="K19">
        <f t="shared" ref="K19:K22" si="9">B19+E19+H19</f>
        <v>297.95659999999998</v>
      </c>
      <c r="L19">
        <f t="shared" ref="L19:L24" si="10">K19/$B$1</f>
        <v>135.43481818181817</v>
      </c>
      <c r="M19">
        <f>K19-$E$1*F19</f>
        <v>197.55787999999998</v>
      </c>
      <c r="N19">
        <f>(K19-M19)/K19</f>
        <v>0.33695753005639079</v>
      </c>
      <c r="O19">
        <f>M19-(K19-M19)*$E$2</f>
        <v>177.47813599999998</v>
      </c>
      <c r="P19">
        <f>(K19-O19)/K19</f>
        <v>0.40434903606766898</v>
      </c>
      <c r="Q19">
        <f t="shared" ref="Q19:Q23" si="11">O19/$B$1</f>
        <v>80.671879999999987</v>
      </c>
    </row>
    <row r="20" spans="1:17" x14ac:dyDescent="0.25">
      <c r="A20" t="s">
        <v>8</v>
      </c>
      <c r="B20">
        <v>69.486500000000007</v>
      </c>
      <c r="C20">
        <v>29.470700000000001</v>
      </c>
      <c r="D20">
        <f t="shared" si="7"/>
        <v>0.73647659174626012</v>
      </c>
      <c r="E20">
        <v>247.42949999999999</v>
      </c>
      <c r="F20">
        <v>135.49979999999999</v>
      </c>
      <c r="G20">
        <f t="shared" si="8"/>
        <v>1.2105794976668391</v>
      </c>
      <c r="H20">
        <v>24.572800000000001</v>
      </c>
      <c r="I20">
        <v>2.5973999999999999</v>
      </c>
      <c r="J20">
        <f t="shared" si="6"/>
        <v>0.11819580075903055</v>
      </c>
      <c r="K20">
        <f t="shared" si="9"/>
        <v>341.48879999999997</v>
      </c>
      <c r="L20">
        <f t="shared" si="10"/>
        <v>155.22218181818178</v>
      </c>
      <c r="M20">
        <f>K20-I20*$E$1</f>
        <v>339.93035999999995</v>
      </c>
      <c r="N20">
        <f>(K20-M20)/K20</f>
        <v>4.5636635813532354E-3</v>
      </c>
      <c r="O20">
        <f>M20-(K20-M20)*$E$2</f>
        <v>339.61867199999995</v>
      </c>
      <c r="P20">
        <f>(K20-O20)/K20</f>
        <v>5.4763962976238827E-3</v>
      </c>
      <c r="Q20">
        <f t="shared" si="11"/>
        <v>154.3721236363636</v>
      </c>
    </row>
    <row r="21" spans="1:17" x14ac:dyDescent="0.25">
      <c r="A21" t="s">
        <v>9</v>
      </c>
      <c r="B21">
        <v>215.43799999999999</v>
      </c>
      <c r="C21">
        <v>140.1463</v>
      </c>
      <c r="D21">
        <f t="shared" si="7"/>
        <v>1.8613778145532642</v>
      </c>
      <c r="E21">
        <v>255.07040000000001</v>
      </c>
      <c r="F21">
        <v>144.73249999999999</v>
      </c>
      <c r="G21">
        <f t="shared" si="8"/>
        <v>1.3117206327109721</v>
      </c>
      <c r="H21">
        <v>13.529400000000001</v>
      </c>
      <c r="I21">
        <v>0.62497999999999998</v>
      </c>
      <c r="J21">
        <f t="shared" si="6"/>
        <v>4.8431467667667358E-2</v>
      </c>
      <c r="K21">
        <f t="shared" si="9"/>
        <v>484.0378</v>
      </c>
      <c r="L21">
        <f t="shared" si="10"/>
        <v>220.0171818181818</v>
      </c>
      <c r="M21">
        <f>K21-$E$1*(C21+F21)</f>
        <v>313.11052000000007</v>
      </c>
      <c r="N21">
        <f>(K21-M21)/K21</f>
        <v>0.35312795818838927</v>
      </c>
      <c r="O21">
        <f>M21-(K21-M21)*$E$2</f>
        <v>278.92506400000008</v>
      </c>
      <c r="P21">
        <f>(K21-O21)/K21</f>
        <v>0.42375354982606717</v>
      </c>
      <c r="Q21">
        <f t="shared" si="11"/>
        <v>126.78412000000003</v>
      </c>
    </row>
    <row r="22" spans="1:17" x14ac:dyDescent="0.25">
      <c r="A22" t="s">
        <v>10</v>
      </c>
      <c r="B22">
        <v>149.78270000000001</v>
      </c>
      <c r="C22">
        <v>60.064799999999998</v>
      </c>
      <c r="D22">
        <f t="shared" si="7"/>
        <v>0.66948513061496073</v>
      </c>
      <c r="E22">
        <v>239.31899999999999</v>
      </c>
      <c r="F22">
        <v>142.72470000000001</v>
      </c>
      <c r="G22">
        <f t="shared" si="8"/>
        <v>1.4775685521816511</v>
      </c>
      <c r="H22">
        <v>22.602499999999999</v>
      </c>
      <c r="I22">
        <v>3.6392000000000002</v>
      </c>
      <c r="J22">
        <f t="shared" si="6"/>
        <v>0.19190752664356944</v>
      </c>
      <c r="K22">
        <f t="shared" si="9"/>
        <v>411.70420000000001</v>
      </c>
      <c r="L22">
        <f t="shared" si="10"/>
        <v>187.13827272727272</v>
      </c>
      <c r="M22">
        <f>K22-$E$1*(C22+I22)</f>
        <v>373.48180000000002</v>
      </c>
      <c r="N22">
        <f>(K22-M22)/K22</f>
        <v>9.2839470668504218E-2</v>
      </c>
      <c r="O22">
        <f>M22-(K22-M22)*$E$2</f>
        <v>365.83732000000003</v>
      </c>
      <c r="P22">
        <f>(K22-O22)/K22</f>
        <v>0.11140736480220503</v>
      </c>
      <c r="Q22">
        <f t="shared" si="11"/>
        <v>166.28969090909092</v>
      </c>
    </row>
    <row r="23" spans="1:17" x14ac:dyDescent="0.25">
      <c r="A23" t="s">
        <v>11</v>
      </c>
      <c r="B23">
        <v>26.301500000000001</v>
      </c>
      <c r="C23">
        <v>12.8965</v>
      </c>
      <c r="D23">
        <f t="shared" si="7"/>
        <v>0.96206639313688913</v>
      </c>
      <c r="E23">
        <v>265.42939999999999</v>
      </c>
      <c r="F23">
        <v>151.71780000000001</v>
      </c>
      <c r="G23">
        <f t="shared" si="8"/>
        <v>1.3342332708360451</v>
      </c>
      <c r="H23">
        <v>16.1419</v>
      </c>
      <c r="I23">
        <v>1.5367</v>
      </c>
      <c r="J23">
        <f t="shared" si="6"/>
        <v>0.10521595048338947</v>
      </c>
      <c r="K23">
        <f>B23+E23+H23</f>
        <v>307.87279999999998</v>
      </c>
      <c r="L23">
        <f t="shared" si="10"/>
        <v>139.94218181818181</v>
      </c>
      <c r="M23">
        <f>K23-$E$1*(F23+I23)</f>
        <v>215.92009999999999</v>
      </c>
      <c r="N23">
        <f>(K23-M23)/K23</f>
        <v>0.29867107454767033</v>
      </c>
      <c r="O23">
        <f>M23-(K23-M23)*$E$2</f>
        <v>197.52956</v>
      </c>
      <c r="P23">
        <f>(K23-O23)/K23</f>
        <v>0.35840528945720435</v>
      </c>
      <c r="Q23">
        <f t="shared" si="11"/>
        <v>89.786163636363625</v>
      </c>
    </row>
    <row r="24" spans="1:17" x14ac:dyDescent="0.25">
      <c r="A24" t="s">
        <v>15</v>
      </c>
      <c r="B24">
        <v>73.16</v>
      </c>
      <c r="C24">
        <v>35.399299999999997</v>
      </c>
      <c r="D24">
        <f t="shared" si="7"/>
        <v>0.93746408302812179</v>
      </c>
      <c r="E24">
        <v>258.97899999999998</v>
      </c>
      <c r="F24">
        <v>140.69579999999999</v>
      </c>
      <c r="G24">
        <f t="shared" si="8"/>
        <v>1.1894825300634408</v>
      </c>
      <c r="H24">
        <v>32.609499999999997</v>
      </c>
      <c r="I24">
        <v>8.6399000000000008</v>
      </c>
      <c r="J24">
        <f t="shared" si="6"/>
        <v>0.36045240638141657</v>
      </c>
      <c r="K24">
        <f>B24+E24+H24</f>
        <v>364.74850000000004</v>
      </c>
      <c r="L24">
        <f t="shared" si="10"/>
        <v>165.79477272727274</v>
      </c>
    </row>
    <row r="26" spans="1:17" x14ac:dyDescent="0.25">
      <c r="A26" s="1">
        <v>0.1</v>
      </c>
    </row>
    <row r="27" spans="1:17" x14ac:dyDescent="0.25">
      <c r="B27" t="s">
        <v>0</v>
      </c>
      <c r="C27" t="s">
        <v>1</v>
      </c>
      <c r="D27" t="s">
        <v>24</v>
      </c>
      <c r="E27" t="s">
        <v>2</v>
      </c>
      <c r="F27" t="s">
        <v>3</v>
      </c>
      <c r="G27" t="s">
        <v>24</v>
      </c>
      <c r="H27" t="s">
        <v>4</v>
      </c>
      <c r="I27" t="s">
        <v>5</v>
      </c>
      <c r="J27" t="s">
        <v>24</v>
      </c>
      <c r="K27" t="s">
        <v>12</v>
      </c>
      <c r="M27" t="s">
        <v>13</v>
      </c>
      <c r="N27" t="s">
        <v>14</v>
      </c>
    </row>
    <row r="28" spans="1:17" x14ac:dyDescent="0.25">
      <c r="A28" t="s">
        <v>6</v>
      </c>
      <c r="B28">
        <v>222.0026</v>
      </c>
      <c r="C28">
        <v>105.62739999999999</v>
      </c>
      <c r="D28">
        <f>C28/(B28-C28)</f>
        <v>0.90764527150114449</v>
      </c>
      <c r="E28">
        <v>222.4684</v>
      </c>
      <c r="F28">
        <v>141.31299999999999</v>
      </c>
      <c r="G28">
        <f>F28/(E28-F28)</f>
        <v>1.7412642904846747</v>
      </c>
      <c r="H28">
        <v>3.5070000000000001</v>
      </c>
      <c r="I28">
        <v>0</v>
      </c>
      <c r="J28">
        <f>I28/(H28-I28)</f>
        <v>0</v>
      </c>
      <c r="K28">
        <f>B28+E28+H28</f>
        <v>447.97800000000001</v>
      </c>
      <c r="L28">
        <f>K28/$B$1</f>
        <v>203.62636363636364</v>
      </c>
      <c r="M28">
        <f>K28-$E$1*C28</f>
        <v>384.60156000000001</v>
      </c>
      <c r="N28">
        <f>(K28-M28)/K28</f>
        <v>0.1414722151534227</v>
      </c>
      <c r="O28">
        <f>M28-(K28-M28)*$E$2</f>
        <v>371.92627199999998</v>
      </c>
      <c r="P28">
        <f>(K28-O28)/K28</f>
        <v>0.1697666581841073</v>
      </c>
      <c r="Q28">
        <f>O28/$B$1</f>
        <v>169.05739636363634</v>
      </c>
    </row>
    <row r="29" spans="1:17" x14ac:dyDescent="0.25">
      <c r="A29" t="s">
        <v>7</v>
      </c>
      <c r="B29">
        <v>37.883000000000003</v>
      </c>
      <c r="C29">
        <v>20.05</v>
      </c>
      <c r="D29">
        <f t="shared" ref="D29:D34" si="12">C29/(B29-C29)</f>
        <v>1.1243200807491729</v>
      </c>
      <c r="E29">
        <v>262.63889999999998</v>
      </c>
      <c r="F29">
        <v>130.79159999999999</v>
      </c>
      <c r="G29">
        <f t="shared" ref="G29:G34" si="13">F29/(E29-F29)</f>
        <v>0.9919930100957699</v>
      </c>
      <c r="H29">
        <v>2.1819999999999999</v>
      </c>
      <c r="I29">
        <v>0</v>
      </c>
      <c r="J29">
        <f t="shared" ref="J29:J34" si="14">I29/(H29-I29)</f>
        <v>0</v>
      </c>
      <c r="K29">
        <f t="shared" ref="K29:K34" si="15">B29+E29+H29</f>
        <v>302.70389999999998</v>
      </c>
      <c r="L29">
        <f t="shared" ref="L29:L34" si="16">K29/$B$1</f>
        <v>137.5926818181818</v>
      </c>
      <c r="M29">
        <f>K29-$E$1*F29</f>
        <v>224.22893999999997</v>
      </c>
      <c r="N29">
        <f>(K29-M29)/K29</f>
        <v>0.25924661030135393</v>
      </c>
      <c r="O29">
        <f>M29-(K29-M29)*$E$2</f>
        <v>208.53394799999995</v>
      </c>
      <c r="P29">
        <f>(K29-O29)/K29</f>
        <v>0.31109593236162481</v>
      </c>
      <c r="Q29">
        <f t="shared" ref="Q29:Q33" si="17">O29/$B$1</f>
        <v>94.788158181818147</v>
      </c>
    </row>
    <row r="30" spans="1:17" x14ac:dyDescent="0.25">
      <c r="A30" t="s">
        <v>8</v>
      </c>
      <c r="B30">
        <v>81.849100000000007</v>
      </c>
      <c r="C30">
        <v>46.020299999999999</v>
      </c>
      <c r="D30">
        <f t="shared" si="12"/>
        <v>1.2844499397133029</v>
      </c>
      <c r="E30">
        <v>253.31489999999999</v>
      </c>
      <c r="F30">
        <v>146.53219999999999</v>
      </c>
      <c r="G30">
        <f t="shared" si="13"/>
        <v>1.3722466279650167</v>
      </c>
      <c r="H30">
        <v>59.9741</v>
      </c>
      <c r="I30">
        <v>19.332799999999999</v>
      </c>
      <c r="J30">
        <f t="shared" si="14"/>
        <v>0.47569344484551424</v>
      </c>
      <c r="K30">
        <f t="shared" si="15"/>
        <v>395.13810000000001</v>
      </c>
      <c r="L30">
        <f t="shared" si="16"/>
        <v>179.60822727272725</v>
      </c>
      <c r="M30">
        <f>K30-I30*$E$1</f>
        <v>383.53842000000003</v>
      </c>
      <c r="N30">
        <f>(K30-M30)/K30</f>
        <v>2.9356015023608146E-2</v>
      </c>
      <c r="O30">
        <f>M30-(K30-M30)*$E$2</f>
        <v>381.21848400000005</v>
      </c>
      <c r="P30">
        <f>(K30-O30)/K30</f>
        <v>3.5227218028329746E-2</v>
      </c>
      <c r="Q30">
        <f t="shared" si="17"/>
        <v>173.2811290909091</v>
      </c>
    </row>
    <row r="31" spans="1:17" x14ac:dyDescent="0.25">
      <c r="A31" t="s">
        <v>9</v>
      </c>
      <c r="B31">
        <v>226.19810000000001</v>
      </c>
      <c r="C31">
        <v>150.57900000000001</v>
      </c>
      <c r="D31">
        <f t="shared" si="12"/>
        <v>1.9912826256858387</v>
      </c>
      <c r="E31">
        <v>241.67339999999999</v>
      </c>
      <c r="F31">
        <v>140.1183</v>
      </c>
      <c r="G31">
        <f t="shared" si="13"/>
        <v>1.3797268674837604</v>
      </c>
      <c r="H31">
        <v>1.9550000000000001</v>
      </c>
      <c r="I31">
        <v>0</v>
      </c>
      <c r="J31">
        <f t="shared" si="14"/>
        <v>0</v>
      </c>
      <c r="K31">
        <f t="shared" si="15"/>
        <v>469.82649999999995</v>
      </c>
      <c r="L31">
        <f t="shared" si="16"/>
        <v>213.55749999999995</v>
      </c>
      <c r="M31">
        <f>K31-$E$1*(C31+F31)</f>
        <v>295.40811999999994</v>
      </c>
      <c r="N31">
        <f>(K31-M31)/K31</f>
        <v>0.37123997901352951</v>
      </c>
      <c r="O31">
        <f>M31-(K31-M31)*$E$2</f>
        <v>260.52444399999996</v>
      </c>
      <c r="P31">
        <f>(K31-O31)/K31</f>
        <v>0.44548797481623537</v>
      </c>
      <c r="Q31">
        <f t="shared" si="17"/>
        <v>118.42020181818179</v>
      </c>
    </row>
    <row r="32" spans="1:17" x14ac:dyDescent="0.25">
      <c r="A32" t="s">
        <v>10</v>
      </c>
      <c r="B32">
        <v>160.34100000000001</v>
      </c>
      <c r="C32">
        <v>67.960400000000007</v>
      </c>
      <c r="D32">
        <f t="shared" si="12"/>
        <v>0.73565662054587222</v>
      </c>
      <c r="E32">
        <v>230.98310000000001</v>
      </c>
      <c r="F32">
        <v>139.7406</v>
      </c>
      <c r="G32">
        <f t="shared" si="13"/>
        <v>1.5315297147710769</v>
      </c>
      <c r="H32">
        <v>6.1398000000000001</v>
      </c>
      <c r="I32">
        <v>0</v>
      </c>
      <c r="J32">
        <f t="shared" si="14"/>
        <v>0</v>
      </c>
      <c r="K32">
        <f t="shared" si="15"/>
        <v>397.46390000000002</v>
      </c>
      <c r="L32">
        <f t="shared" si="16"/>
        <v>180.66540909090909</v>
      </c>
      <c r="M32">
        <f>K32-$E$1*(C32+I32)</f>
        <v>356.68766000000005</v>
      </c>
      <c r="N32">
        <f>(K32-M32)/K32</f>
        <v>0.10259105292329686</v>
      </c>
      <c r="O32">
        <f>M32-(K32-M32)*$E$2</f>
        <v>348.53241200000008</v>
      </c>
      <c r="P32">
        <f>(K32-O32)/K32</f>
        <v>0.12310926350795617</v>
      </c>
      <c r="Q32">
        <f t="shared" si="17"/>
        <v>158.42382363636366</v>
      </c>
    </row>
    <row r="33" spans="1:17" x14ac:dyDescent="0.25">
      <c r="A33" t="s">
        <v>11</v>
      </c>
      <c r="B33">
        <v>30.008199999999999</v>
      </c>
      <c r="C33">
        <v>15.498200000000001</v>
      </c>
      <c r="D33">
        <f t="shared" si="12"/>
        <v>1.0681047553411442</v>
      </c>
      <c r="E33">
        <v>256.7319</v>
      </c>
      <c r="F33">
        <v>146.0487</v>
      </c>
      <c r="G33">
        <f t="shared" si="13"/>
        <v>1.3195200355609522</v>
      </c>
      <c r="H33">
        <v>3.3784000000000001</v>
      </c>
      <c r="I33">
        <v>0</v>
      </c>
      <c r="J33">
        <f t="shared" si="14"/>
        <v>0</v>
      </c>
      <c r="K33">
        <f t="shared" si="15"/>
        <v>290.11849999999998</v>
      </c>
      <c r="L33">
        <f t="shared" si="16"/>
        <v>131.87204545454543</v>
      </c>
      <c r="M33">
        <f>K33-$E$1*(F33+I33)</f>
        <v>202.48928000000001</v>
      </c>
      <c r="N33">
        <f>(K33-M33)/K33</f>
        <v>0.30204630176979402</v>
      </c>
      <c r="O33">
        <f>M33-(K33-M33)*$E$2</f>
        <v>184.963436</v>
      </c>
      <c r="P33">
        <f>(K33-O33)/K33</f>
        <v>0.36245556212375285</v>
      </c>
      <c r="Q33">
        <f t="shared" si="17"/>
        <v>84.07428909090909</v>
      </c>
    </row>
    <row r="34" spans="1:17" x14ac:dyDescent="0.25">
      <c r="A34" t="s">
        <v>15</v>
      </c>
      <c r="B34">
        <v>68.2958</v>
      </c>
      <c r="C34">
        <v>29.7378</v>
      </c>
      <c r="D34">
        <f t="shared" si="12"/>
        <v>0.77124850874007989</v>
      </c>
      <c r="E34">
        <v>240.54470000000001</v>
      </c>
      <c r="F34">
        <v>131.49160000000001</v>
      </c>
      <c r="G34">
        <f t="shared" si="13"/>
        <v>1.2057575621417456</v>
      </c>
      <c r="H34">
        <v>3.94</v>
      </c>
      <c r="I34">
        <v>0</v>
      </c>
      <c r="J34">
        <f t="shared" si="14"/>
        <v>0</v>
      </c>
      <c r="K34">
        <f t="shared" si="15"/>
        <v>312.78050000000002</v>
      </c>
      <c r="L34">
        <f t="shared" si="16"/>
        <v>142.17295454545453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53E-D35E-4B22-BD07-7A37E8F9DD38}">
  <dimension ref="A1:Q34"/>
  <sheetViews>
    <sheetView workbookViewId="0">
      <selection activeCell="A13" sqref="A13:Q13"/>
    </sheetView>
  </sheetViews>
  <sheetFormatPr defaultRowHeight="15" x14ac:dyDescent="0.25"/>
  <cols>
    <col min="3" max="3" width="17.7109375" customWidth="1"/>
    <col min="4" max="4" width="5.42578125" customWidth="1"/>
    <col min="6" max="6" width="18.28515625" customWidth="1"/>
    <col min="7" max="7" width="4.7109375" customWidth="1"/>
    <col min="9" max="9" width="19.140625" customWidth="1"/>
    <col min="10" max="10" width="5.7109375" customWidth="1"/>
    <col min="13" max="13" width="13.7109375" customWidth="1"/>
    <col min="14" max="14" width="12.5703125" customWidth="1"/>
    <col min="15" max="15" width="28" customWidth="1"/>
    <col min="16" max="16" width="13.42578125" customWidth="1"/>
    <col min="17" max="17" width="27.85546875" customWidth="1"/>
  </cols>
  <sheetData>
    <row r="1" spans="1:17" x14ac:dyDescent="0.25">
      <c r="A1" t="s">
        <v>16</v>
      </c>
      <c r="B1">
        <v>2.5</v>
      </c>
      <c r="C1" t="s">
        <v>20</v>
      </c>
      <c r="E1">
        <v>0.6</v>
      </c>
    </row>
    <row r="2" spans="1:17" x14ac:dyDescent="0.25">
      <c r="A2" t="s">
        <v>18</v>
      </c>
      <c r="B2">
        <v>3.3</v>
      </c>
      <c r="C2" t="s">
        <v>21</v>
      </c>
      <c r="E2">
        <v>0.2</v>
      </c>
    </row>
    <row r="3" spans="1:17" x14ac:dyDescent="0.25">
      <c r="A3" t="s">
        <v>17</v>
      </c>
      <c r="B3">
        <v>0.95</v>
      </c>
    </row>
    <row r="4" spans="1:17" x14ac:dyDescent="0.25">
      <c r="A4" t="s">
        <v>19</v>
      </c>
      <c r="B4">
        <v>0.5</v>
      </c>
    </row>
    <row r="6" spans="1:17" x14ac:dyDescent="0.25">
      <c r="A6" s="1">
        <v>0.2</v>
      </c>
    </row>
    <row r="7" spans="1:17" x14ac:dyDescent="0.25">
      <c r="B7" t="s">
        <v>0</v>
      </c>
      <c r="C7" t="s">
        <v>1</v>
      </c>
      <c r="D7" t="s">
        <v>24</v>
      </c>
      <c r="E7" t="s">
        <v>2</v>
      </c>
      <c r="F7" t="s">
        <v>3</v>
      </c>
      <c r="G7" t="s">
        <v>24</v>
      </c>
      <c r="H7" t="s">
        <v>4</v>
      </c>
      <c r="I7" t="s">
        <v>5</v>
      </c>
      <c r="J7" t="s">
        <v>24</v>
      </c>
      <c r="K7" t="s">
        <v>12</v>
      </c>
      <c r="L7" t="s">
        <v>26</v>
      </c>
      <c r="M7" t="s">
        <v>13</v>
      </c>
      <c r="N7" t="s">
        <v>14</v>
      </c>
      <c r="O7" t="s">
        <v>23</v>
      </c>
      <c r="P7" t="s">
        <v>14</v>
      </c>
      <c r="Q7" t="s">
        <v>25</v>
      </c>
    </row>
    <row r="8" spans="1:17" x14ac:dyDescent="0.25">
      <c r="A8" t="s">
        <v>6</v>
      </c>
      <c r="B8">
        <v>217.09450000000001</v>
      </c>
      <c r="C8">
        <v>23.8277</v>
      </c>
      <c r="D8">
        <f>C8/(B8-C8)</f>
        <v>0.12328915261182985</v>
      </c>
      <c r="E8">
        <v>219.1215</v>
      </c>
      <c r="F8">
        <v>162.8278</v>
      </c>
      <c r="G8">
        <f>F8/(E8-F8)</f>
        <v>2.8924693171704825</v>
      </c>
      <c r="H8">
        <v>66.267399999999995</v>
      </c>
      <c r="I8">
        <v>12.0784</v>
      </c>
      <c r="J8">
        <f>I8/(H8-I8)</f>
        <v>0.22289394526564435</v>
      </c>
      <c r="K8">
        <f>B8+E8+H8</f>
        <v>502.48340000000002</v>
      </c>
      <c r="L8">
        <f>K8/$B$1</f>
        <v>200.99336</v>
      </c>
      <c r="M8">
        <f>K8-0.3*C8</f>
        <v>495.33509000000004</v>
      </c>
      <c r="N8">
        <f>(K8-M8)/K8</f>
        <v>1.4225962489507077E-2</v>
      </c>
      <c r="O8">
        <f>M8-(K8-M8)*$E$2</f>
        <v>493.90542800000003</v>
      </c>
      <c r="P8">
        <f>(K8-O8)/K8</f>
        <v>1.7071154987408514E-2</v>
      </c>
      <c r="Q8">
        <f>O8/$B$1</f>
        <v>197.56217120000002</v>
      </c>
    </row>
    <row r="9" spans="1:17" x14ac:dyDescent="0.25">
      <c r="A9" t="s">
        <v>7</v>
      </c>
      <c r="B9">
        <v>83.8459</v>
      </c>
      <c r="C9">
        <v>2.8321000000000001</v>
      </c>
      <c r="D9">
        <f t="shared" ref="D9:D14" si="0">C9/(B9-C9)</f>
        <v>3.4958241682281288E-2</v>
      </c>
      <c r="E9">
        <v>311.8569</v>
      </c>
      <c r="F9">
        <v>237.02449999999999</v>
      </c>
      <c r="G9">
        <f t="shared" ref="G9:G14" si="1">F9/(E9-F9)</f>
        <v>3.1674047605048075</v>
      </c>
      <c r="H9">
        <v>58.518300000000004</v>
      </c>
      <c r="I9">
        <v>3.0527000000000002</v>
      </c>
      <c r="J9">
        <f t="shared" ref="J9:J14" si="2">I9/(H9-I9)</f>
        <v>5.5037717071482146E-2</v>
      </c>
      <c r="K9">
        <f t="shared" ref="K9:K14" si="3">B9+E9+H9</f>
        <v>454.22110000000004</v>
      </c>
      <c r="L9">
        <f t="shared" ref="L9:L14" si="4">K9/$B$1</f>
        <v>181.68844000000001</v>
      </c>
      <c r="M9">
        <f>K9-0.3*F9</f>
        <v>383.11375000000004</v>
      </c>
      <c r="N9">
        <f t="shared" ref="N9:N13" si="5">(K9-M9)/K9</f>
        <v>0.15654787943580778</v>
      </c>
      <c r="O9">
        <f t="shared" ref="O9:O33" si="6">M9-(K9-M9)*$E$2</f>
        <v>368.89228000000003</v>
      </c>
      <c r="P9">
        <f t="shared" ref="P9:P33" si="7">(K9-O9)/K9</f>
        <v>0.18785745532296938</v>
      </c>
      <c r="Q9">
        <f t="shared" ref="Q9:Q13" si="8">O9/$B$1</f>
        <v>147.55691200000001</v>
      </c>
    </row>
    <row r="10" spans="1:17" x14ac:dyDescent="0.25">
      <c r="A10" t="s">
        <v>8</v>
      </c>
      <c r="B10">
        <v>95.565299999999993</v>
      </c>
      <c r="C10">
        <v>31.260300000000001</v>
      </c>
      <c r="D10">
        <f t="shared" si="0"/>
        <v>0.48612549568462804</v>
      </c>
      <c r="E10">
        <v>236.70330000000001</v>
      </c>
      <c r="F10">
        <v>178.83940000000001</v>
      </c>
      <c r="G10">
        <f t="shared" si="1"/>
        <v>3.0906903959117864</v>
      </c>
      <c r="H10">
        <v>85.170100000000005</v>
      </c>
      <c r="I10">
        <v>6.8190999999999997</v>
      </c>
      <c r="J10">
        <f t="shared" si="2"/>
        <v>8.703271177138773E-2</v>
      </c>
      <c r="K10">
        <f t="shared" si="3"/>
        <v>417.43869999999998</v>
      </c>
      <c r="L10">
        <f t="shared" si="4"/>
        <v>166.97548</v>
      </c>
      <c r="M10">
        <f>K10-I10*0.3</f>
        <v>415.39296999999999</v>
      </c>
      <c r="N10">
        <f t="shared" si="5"/>
        <v>4.9006716435251261E-3</v>
      </c>
      <c r="O10">
        <f t="shared" si="6"/>
        <v>414.98382399999997</v>
      </c>
      <c r="P10">
        <f t="shared" si="7"/>
        <v>5.8808059722302054E-3</v>
      </c>
      <c r="Q10">
        <f t="shared" si="8"/>
        <v>165.99352959999999</v>
      </c>
    </row>
    <row r="11" spans="1:17" x14ac:dyDescent="0.25">
      <c r="A11" t="s">
        <v>9</v>
      </c>
      <c r="B11">
        <v>67.725399999999993</v>
      </c>
      <c r="C11">
        <v>35.065399999999997</v>
      </c>
      <c r="D11">
        <f t="shared" si="0"/>
        <v>1.0736497244335579</v>
      </c>
      <c r="E11">
        <v>278.46170000000001</v>
      </c>
      <c r="F11">
        <v>196.70689999999999</v>
      </c>
      <c r="G11">
        <f t="shared" si="1"/>
        <v>2.4060593384119335</v>
      </c>
      <c r="H11">
        <v>31.2121</v>
      </c>
      <c r="I11">
        <v>1.4020999999999999</v>
      </c>
      <c r="J11">
        <f t="shared" si="2"/>
        <v>4.7034552163703454E-2</v>
      </c>
      <c r="K11">
        <f t="shared" si="3"/>
        <v>377.39920000000001</v>
      </c>
      <c r="L11">
        <f t="shared" si="4"/>
        <v>150.95967999999999</v>
      </c>
      <c r="M11">
        <f>K11-0.3*(C11+F11)</f>
        <v>307.86751000000004</v>
      </c>
      <c r="N11">
        <f t="shared" si="5"/>
        <v>0.18423910278559141</v>
      </c>
      <c r="O11">
        <f t="shared" si="6"/>
        <v>293.96117200000003</v>
      </c>
      <c r="P11">
        <f t="shared" si="7"/>
        <v>0.22108692334270971</v>
      </c>
      <c r="Q11">
        <f t="shared" si="8"/>
        <v>117.58446880000001</v>
      </c>
    </row>
    <row r="12" spans="1:17" x14ac:dyDescent="0.25">
      <c r="A12" t="s">
        <v>10</v>
      </c>
      <c r="B12">
        <v>166.0872</v>
      </c>
      <c r="C12">
        <v>27.331199999999999</v>
      </c>
      <c r="D12">
        <f t="shared" si="0"/>
        <v>0.19697310386577876</v>
      </c>
      <c r="E12">
        <v>243.00319999999999</v>
      </c>
      <c r="F12">
        <v>164.33170000000001</v>
      </c>
      <c r="G12">
        <f t="shared" si="1"/>
        <v>2.0888339487616232</v>
      </c>
      <c r="H12">
        <v>47.817300000000003</v>
      </c>
      <c r="I12">
        <v>4.0762999999999998</v>
      </c>
      <c r="J12">
        <f t="shared" si="2"/>
        <v>9.3191742301273403E-2</v>
      </c>
      <c r="K12">
        <f t="shared" si="3"/>
        <v>456.90769999999998</v>
      </c>
      <c r="L12">
        <f t="shared" si="4"/>
        <v>182.76308</v>
      </c>
      <c r="M12">
        <f>K12-0.3*(C12+I12)</f>
        <v>447.48544999999996</v>
      </c>
      <c r="N12">
        <f t="shared" si="5"/>
        <v>2.0621779847439691E-2</v>
      </c>
      <c r="O12">
        <f t="shared" si="6"/>
        <v>445.60099999999994</v>
      </c>
      <c r="P12">
        <f t="shared" si="7"/>
        <v>2.4746135816927653E-2</v>
      </c>
      <c r="Q12">
        <f t="shared" si="8"/>
        <v>178.24039999999997</v>
      </c>
    </row>
    <row r="13" spans="1:17" x14ac:dyDescent="0.25">
      <c r="A13" t="s">
        <v>11</v>
      </c>
      <c r="B13">
        <v>48.823300000000003</v>
      </c>
      <c r="C13">
        <v>5.6742999999999997</v>
      </c>
      <c r="D13">
        <f t="shared" si="0"/>
        <v>0.13150478574242738</v>
      </c>
      <c r="E13">
        <v>275.23950000000002</v>
      </c>
      <c r="F13">
        <v>188.52539999999999</v>
      </c>
      <c r="G13">
        <f t="shared" si="1"/>
        <v>2.1741031735323313</v>
      </c>
      <c r="H13">
        <v>49.793999999999997</v>
      </c>
      <c r="I13">
        <v>2.6429</v>
      </c>
      <c r="J13">
        <f t="shared" si="2"/>
        <v>5.6051714594145208E-2</v>
      </c>
      <c r="K13">
        <f t="shared" si="3"/>
        <v>373.85680000000002</v>
      </c>
      <c r="L13">
        <f t="shared" si="4"/>
        <v>149.54272</v>
      </c>
      <c r="M13">
        <f>K13-0.3*(F13+I13)</f>
        <v>316.50631000000004</v>
      </c>
      <c r="N13">
        <f t="shared" si="5"/>
        <v>0.15340229200057343</v>
      </c>
      <c r="O13">
        <f t="shared" si="6"/>
        <v>305.03621200000003</v>
      </c>
      <c r="P13">
        <f t="shared" si="7"/>
        <v>0.18408275040068814</v>
      </c>
      <c r="Q13">
        <f t="shared" si="8"/>
        <v>122.01448480000002</v>
      </c>
    </row>
    <row r="14" spans="1:17" x14ac:dyDescent="0.25">
      <c r="A14" t="s">
        <v>15</v>
      </c>
      <c r="B14">
        <v>85.470399999999998</v>
      </c>
      <c r="C14">
        <v>8.9922000000000004</v>
      </c>
      <c r="D14">
        <f t="shared" si="0"/>
        <v>0.11757860409894584</v>
      </c>
      <c r="E14">
        <v>268.26190000000003</v>
      </c>
      <c r="F14">
        <v>195.24090000000001</v>
      </c>
      <c r="G14">
        <f t="shared" si="1"/>
        <v>2.6737637118089315</v>
      </c>
      <c r="H14">
        <v>52.209200000000003</v>
      </c>
      <c r="I14">
        <v>15.5892</v>
      </c>
      <c r="J14">
        <f t="shared" si="2"/>
        <v>0.42570180229382848</v>
      </c>
      <c r="K14">
        <f t="shared" si="3"/>
        <v>405.94150000000002</v>
      </c>
      <c r="L14">
        <f t="shared" si="4"/>
        <v>162.3766</v>
      </c>
    </row>
    <row r="16" spans="1:17" x14ac:dyDescent="0.25">
      <c r="A16" s="1">
        <v>0.15</v>
      </c>
    </row>
    <row r="17" spans="1:17" x14ac:dyDescent="0.25">
      <c r="B17" t="s">
        <v>0</v>
      </c>
      <c r="C17" t="s">
        <v>1</v>
      </c>
      <c r="D17" t="s">
        <v>24</v>
      </c>
      <c r="E17" t="s">
        <v>2</v>
      </c>
      <c r="F17" t="s">
        <v>3</v>
      </c>
      <c r="G17" t="s">
        <v>24</v>
      </c>
      <c r="H17" t="s">
        <v>4</v>
      </c>
      <c r="I17" t="s">
        <v>5</v>
      </c>
      <c r="J17" t="s">
        <v>24</v>
      </c>
      <c r="K17" t="s">
        <v>12</v>
      </c>
      <c r="M17" t="s">
        <v>13</v>
      </c>
      <c r="N17" t="s">
        <v>14</v>
      </c>
    </row>
    <row r="18" spans="1:17" x14ac:dyDescent="0.25">
      <c r="A18" t="s">
        <v>6</v>
      </c>
      <c r="B18">
        <v>203.85720000000001</v>
      </c>
      <c r="C18">
        <v>83.760999999999996</v>
      </c>
      <c r="D18">
        <f>C18/(B18-C18)</f>
        <v>0.69744921154874162</v>
      </c>
      <c r="E18">
        <v>238.9195</v>
      </c>
      <c r="F18">
        <v>147.2362</v>
      </c>
      <c r="G18">
        <f>F18/(E18-F18)</f>
        <v>1.6059216891189561</v>
      </c>
      <c r="H18">
        <v>24.837800000000001</v>
      </c>
      <c r="I18">
        <v>6.2697000000000003</v>
      </c>
      <c r="J18">
        <f>I18/(H18-I18)</f>
        <v>0.33765974978592317</v>
      </c>
      <c r="K18">
        <f>B18+E18+H18</f>
        <v>467.61450000000002</v>
      </c>
      <c r="L18">
        <f>K18/$B$1</f>
        <v>187.04580000000001</v>
      </c>
      <c r="M18">
        <f>K18-0.3*C18</f>
        <v>442.4862</v>
      </c>
      <c r="N18">
        <f>(K18-M18)/K18</f>
        <v>5.37372130248314E-2</v>
      </c>
      <c r="O18">
        <f>M18-(K18-M18)*$E$2</f>
        <v>437.46053999999998</v>
      </c>
      <c r="P18">
        <f t="shared" si="7"/>
        <v>6.4484655629797702E-2</v>
      </c>
      <c r="Q18">
        <f>O18/$B$1</f>
        <v>174.984216</v>
      </c>
    </row>
    <row r="19" spans="1:17" x14ac:dyDescent="0.25">
      <c r="A19" t="s">
        <v>7</v>
      </c>
      <c r="B19">
        <v>11.9267</v>
      </c>
      <c r="C19">
        <v>0.95294000000000001</v>
      </c>
      <c r="D19">
        <f t="shared" ref="D19:D23" si="9">C19/(B19-C19)</f>
        <v>8.6838057329484145E-2</v>
      </c>
      <c r="E19">
        <v>257.79079999999999</v>
      </c>
      <c r="F19">
        <v>148.5729</v>
      </c>
      <c r="G19">
        <f t="shared" ref="G19:G24" si="10">F19/(E19-F19)</f>
        <v>1.3603347070397804</v>
      </c>
      <c r="H19">
        <v>17.615100000000002</v>
      </c>
      <c r="I19">
        <v>0.80384</v>
      </c>
      <c r="J19">
        <f t="shared" ref="J19:J24" si="11">I19/(H19-I19)</f>
        <v>4.7815571230234971E-2</v>
      </c>
      <c r="K19">
        <f>B19+E19+H19</f>
        <v>287.33259999999996</v>
      </c>
      <c r="L19">
        <f t="shared" ref="L19:L24" si="12">K19/$B$1</f>
        <v>114.93303999999998</v>
      </c>
      <c r="M19">
        <f>K19-0.3*F19</f>
        <v>242.76072999999997</v>
      </c>
      <c r="N19">
        <f t="shared" ref="N19:N23" si="13">(K19-M19)/K19</f>
        <v>0.15512291330673927</v>
      </c>
      <c r="O19">
        <f t="shared" si="6"/>
        <v>233.84635599999996</v>
      </c>
      <c r="P19">
        <f t="shared" si="7"/>
        <v>0.18614749596808719</v>
      </c>
      <c r="Q19">
        <f t="shared" ref="Q19:Q23" si="14">O19/$B$1</f>
        <v>93.538542399999983</v>
      </c>
    </row>
    <row r="20" spans="1:17" x14ac:dyDescent="0.25">
      <c r="A20" t="s">
        <v>8</v>
      </c>
      <c r="B20">
        <v>53.108199999999997</v>
      </c>
      <c r="C20">
        <v>18.260300000000001</v>
      </c>
      <c r="D20">
        <f t="shared" si="9"/>
        <v>0.52400001147845365</v>
      </c>
      <c r="E20">
        <v>230.01429999999999</v>
      </c>
      <c r="F20">
        <v>137.04599999999999</v>
      </c>
      <c r="G20">
        <f t="shared" si="10"/>
        <v>1.4741153705080119</v>
      </c>
      <c r="H20">
        <v>39.447200000000002</v>
      </c>
      <c r="I20">
        <v>4.2061999999999999</v>
      </c>
      <c r="J20">
        <f t="shared" si="11"/>
        <v>0.11935529638773019</v>
      </c>
      <c r="K20">
        <f>B20+E20+H20</f>
        <v>322.56970000000001</v>
      </c>
      <c r="L20">
        <f t="shared" si="12"/>
        <v>129.02788000000001</v>
      </c>
      <c r="M20">
        <f>K20-I20*0.3</f>
        <v>321.30784</v>
      </c>
      <c r="N20">
        <f t="shared" si="13"/>
        <v>3.9118987307239731E-3</v>
      </c>
      <c r="O20">
        <f t="shared" si="6"/>
        <v>321.05546800000002</v>
      </c>
      <c r="P20">
        <f t="shared" si="7"/>
        <v>4.694278476868697E-3</v>
      </c>
      <c r="Q20">
        <f t="shared" si="14"/>
        <v>128.4221872</v>
      </c>
    </row>
    <row r="21" spans="1:17" x14ac:dyDescent="0.25">
      <c r="A21" t="s">
        <v>9</v>
      </c>
      <c r="B21">
        <v>157.34100000000001</v>
      </c>
      <c r="C21">
        <v>110.00279999999999</v>
      </c>
      <c r="D21">
        <f t="shared" si="9"/>
        <v>2.3237638946981498</v>
      </c>
      <c r="E21">
        <v>292.18</v>
      </c>
      <c r="F21">
        <v>163.04650000000001</v>
      </c>
      <c r="G21">
        <f t="shared" si="10"/>
        <v>1.2626196920241457</v>
      </c>
      <c r="H21">
        <v>26.2911</v>
      </c>
      <c r="I21">
        <v>9.8747000000000007</v>
      </c>
      <c r="J21">
        <f t="shared" si="11"/>
        <v>0.60151433931921738</v>
      </c>
      <c r="K21">
        <f>B21+E21+H21</f>
        <v>475.81209999999999</v>
      </c>
      <c r="L21">
        <f t="shared" si="12"/>
        <v>190.32483999999999</v>
      </c>
      <c r="M21">
        <f>K21-0.3*(C21+F21)</f>
        <v>393.89731</v>
      </c>
      <c r="N21">
        <f t="shared" si="13"/>
        <v>0.17215785390913763</v>
      </c>
      <c r="O21">
        <f>M21-(K21-M21)*$E$2</f>
        <v>377.51435200000003</v>
      </c>
      <c r="P21">
        <f>(K21-O21)/K21</f>
        <v>0.20658942469096511</v>
      </c>
      <c r="Q21">
        <f t="shared" si="14"/>
        <v>151.00574080000001</v>
      </c>
    </row>
    <row r="22" spans="1:17" x14ac:dyDescent="0.25">
      <c r="A22" t="s">
        <v>10</v>
      </c>
      <c r="B22">
        <v>129.51509999999999</v>
      </c>
      <c r="C22">
        <v>44.893700000000003</v>
      </c>
      <c r="D22">
        <f t="shared" si="9"/>
        <v>0.5305241936436883</v>
      </c>
      <c r="E22">
        <v>226.25149999999999</v>
      </c>
      <c r="F22">
        <v>138.2433</v>
      </c>
      <c r="G22">
        <f t="shared" si="10"/>
        <v>1.5708002208885083</v>
      </c>
      <c r="H22">
        <v>25.2897</v>
      </c>
      <c r="I22">
        <v>1.5760000000000001</v>
      </c>
      <c r="J22">
        <f t="shared" si="11"/>
        <v>6.6459472794207566E-2</v>
      </c>
      <c r="K22">
        <f t="shared" ref="K22:K24" si="15">B22+E22+H22</f>
        <v>381.05629999999996</v>
      </c>
      <c r="L22">
        <f t="shared" si="12"/>
        <v>152.42251999999999</v>
      </c>
      <c r="M22">
        <f>K22-0.3*(C22+I22)</f>
        <v>367.11538999999999</v>
      </c>
      <c r="N22">
        <f t="shared" si="13"/>
        <v>3.6584908844178601E-2</v>
      </c>
      <c r="O22">
        <f t="shared" si="6"/>
        <v>364.32720799999998</v>
      </c>
      <c r="P22">
        <f t="shared" si="7"/>
        <v>4.3901890613014354E-2</v>
      </c>
      <c r="Q22">
        <f t="shared" si="14"/>
        <v>145.73088319999999</v>
      </c>
    </row>
    <row r="23" spans="1:17" x14ac:dyDescent="0.25">
      <c r="A23" t="s">
        <v>11</v>
      </c>
      <c r="B23">
        <v>21.661200000000001</v>
      </c>
      <c r="C23">
        <v>6.5796000000000001</v>
      </c>
      <c r="D23">
        <f t="shared" si="9"/>
        <v>0.43626670910248244</v>
      </c>
      <c r="E23">
        <v>242.00710000000001</v>
      </c>
      <c r="F23">
        <v>148.7022</v>
      </c>
      <c r="G23">
        <f t="shared" si="10"/>
        <v>1.5937233735848815</v>
      </c>
      <c r="H23">
        <v>17.529900000000001</v>
      </c>
      <c r="I23">
        <v>1.3157000000000001</v>
      </c>
      <c r="J23">
        <f t="shared" si="11"/>
        <v>8.1144922352012427E-2</v>
      </c>
      <c r="K23">
        <f t="shared" si="15"/>
        <v>281.19819999999999</v>
      </c>
      <c r="L23">
        <f t="shared" si="12"/>
        <v>112.47927999999999</v>
      </c>
      <c r="M23">
        <f>K23-0.3*(F23+I23)</f>
        <v>236.19282999999999</v>
      </c>
      <c r="N23">
        <f t="shared" si="13"/>
        <v>0.16004857072342568</v>
      </c>
      <c r="O23">
        <f t="shared" si="6"/>
        <v>227.191756</v>
      </c>
      <c r="P23">
        <f t="shared" si="7"/>
        <v>0.19205828486811077</v>
      </c>
      <c r="Q23">
        <f t="shared" si="14"/>
        <v>90.876702399999999</v>
      </c>
    </row>
    <row r="24" spans="1:17" x14ac:dyDescent="0.25">
      <c r="A24" t="s">
        <v>15</v>
      </c>
      <c r="B24">
        <v>61.365299999999998</v>
      </c>
      <c r="C24">
        <v>19.113399999999999</v>
      </c>
      <c r="D24">
        <f>C24/(B24-C24)</f>
        <v>0.45236782251212371</v>
      </c>
      <c r="E24">
        <v>232.5701</v>
      </c>
      <c r="F24">
        <v>139.93709999999999</v>
      </c>
      <c r="G24">
        <f t="shared" si="10"/>
        <v>1.5106614273531027</v>
      </c>
      <c r="H24">
        <v>18.8752</v>
      </c>
      <c r="I24">
        <v>0.39760000000000001</v>
      </c>
      <c r="J24">
        <f t="shared" si="11"/>
        <v>2.1517946053600037E-2</v>
      </c>
      <c r="K24">
        <f t="shared" si="15"/>
        <v>312.81060000000002</v>
      </c>
      <c r="L24">
        <f t="shared" si="12"/>
        <v>125.12424000000001</v>
      </c>
    </row>
    <row r="26" spans="1:17" x14ac:dyDescent="0.25">
      <c r="A26" s="1">
        <v>0.1</v>
      </c>
    </row>
    <row r="27" spans="1:17" x14ac:dyDescent="0.25">
      <c r="B27" t="s">
        <v>0</v>
      </c>
      <c r="C27" t="s">
        <v>1</v>
      </c>
      <c r="D27" t="s">
        <v>24</v>
      </c>
      <c r="E27" t="s">
        <v>2</v>
      </c>
      <c r="F27" t="s">
        <v>3</v>
      </c>
      <c r="G27" t="s">
        <v>24</v>
      </c>
      <c r="H27" t="s">
        <v>4</v>
      </c>
      <c r="I27" t="s">
        <v>5</v>
      </c>
      <c r="J27" t="s">
        <v>24</v>
      </c>
      <c r="K27" t="s">
        <v>12</v>
      </c>
      <c r="M27" t="s">
        <v>13</v>
      </c>
      <c r="N27" t="s">
        <v>14</v>
      </c>
    </row>
    <row r="28" spans="1:17" x14ac:dyDescent="0.25">
      <c r="A28" t="s">
        <v>6</v>
      </c>
      <c r="B28">
        <v>208.82769999999999</v>
      </c>
      <c r="C28">
        <v>82.2239</v>
      </c>
      <c r="D28">
        <f>C28/(B28-C28)</f>
        <v>0.64945838908468789</v>
      </c>
      <c r="E28">
        <v>204.97819999999999</v>
      </c>
      <c r="F28">
        <v>133.39230000000001</v>
      </c>
      <c r="G28">
        <f>F28/(E28-F28)</f>
        <v>1.8633879018074795</v>
      </c>
      <c r="H28">
        <v>1.9732000000000001</v>
      </c>
      <c r="I28">
        <v>0</v>
      </c>
      <c r="J28">
        <f>I28/(H28-I28)</f>
        <v>0</v>
      </c>
      <c r="K28">
        <f>B28+E28+H28</f>
        <v>415.77909999999997</v>
      </c>
      <c r="L28">
        <f>K28/$B$1</f>
        <v>166.31163999999998</v>
      </c>
      <c r="M28">
        <f>K28-0.3*C28</f>
        <v>391.11192999999997</v>
      </c>
      <c r="N28">
        <f>(K28-M28)/K28</f>
        <v>5.9327585248994001E-2</v>
      </c>
      <c r="O28">
        <f t="shared" si="6"/>
        <v>386.178496</v>
      </c>
      <c r="P28">
        <f t="shared" si="7"/>
        <v>7.1193102298792749E-2</v>
      </c>
      <c r="Q28">
        <f>O28/$B$1</f>
        <v>154.4713984</v>
      </c>
    </row>
    <row r="29" spans="1:17" x14ac:dyDescent="0.25">
      <c r="A29" t="s">
        <v>7</v>
      </c>
      <c r="B29">
        <v>14.8203</v>
      </c>
      <c r="C29">
        <v>5.1230000000000002</v>
      </c>
      <c r="D29">
        <f t="shared" ref="D29:D34" si="16">C29/(B29-C29)</f>
        <v>0.52829138007486631</v>
      </c>
      <c r="E29">
        <v>247.60239999999999</v>
      </c>
      <c r="F29">
        <v>146.75810000000001</v>
      </c>
      <c r="G29">
        <f t="shared" ref="G29:G34" si="17">F29/(E29-F29)</f>
        <v>1.4552939531535252</v>
      </c>
      <c r="H29">
        <v>5.6273999999999997</v>
      </c>
      <c r="I29">
        <v>7.4099999999999999E-2</v>
      </c>
      <c r="J29">
        <f t="shared" ref="J29:J34" si="18">I29/(H29-I29)</f>
        <v>1.3343417427475555E-2</v>
      </c>
      <c r="K29">
        <f t="shared" ref="K29:K34" si="19">B29+E29+H29</f>
        <v>268.05009999999999</v>
      </c>
      <c r="L29">
        <f t="shared" ref="L29:L34" si="20">K29/$B$1</f>
        <v>107.22004</v>
      </c>
      <c r="M29">
        <f>K29-0.3*F29</f>
        <v>224.02266999999998</v>
      </c>
      <c r="N29">
        <f t="shared" ref="N29:N33" si="21">(K29-M29)/K29</f>
        <v>0.16425075013961946</v>
      </c>
      <c r="O29">
        <f t="shared" si="6"/>
        <v>215.21718399999997</v>
      </c>
      <c r="P29">
        <f t="shared" si="7"/>
        <v>0.19710090016754336</v>
      </c>
      <c r="Q29">
        <f t="shared" ref="Q29:Q33" si="22">O29/$B$1</f>
        <v>86.08687359999999</v>
      </c>
    </row>
    <row r="30" spans="1:17" x14ac:dyDescent="0.25">
      <c r="A30" t="s">
        <v>8</v>
      </c>
      <c r="B30">
        <v>70.334800000000001</v>
      </c>
      <c r="C30">
        <v>27.348400000000002</v>
      </c>
      <c r="D30">
        <f t="shared" si="16"/>
        <v>0.63621052239778164</v>
      </c>
      <c r="E30">
        <v>221.5763</v>
      </c>
      <c r="F30">
        <v>139.10230000000001</v>
      </c>
      <c r="G30">
        <f t="shared" si="17"/>
        <v>1.686620025705071</v>
      </c>
      <c r="H30">
        <v>9.6439000000000004</v>
      </c>
      <c r="I30">
        <v>3.1863000000000001</v>
      </c>
      <c r="J30">
        <f t="shared" si="18"/>
        <v>0.49341860753221012</v>
      </c>
      <c r="K30">
        <f t="shared" si="19"/>
        <v>301.55500000000001</v>
      </c>
      <c r="L30">
        <f t="shared" si="20"/>
        <v>120.622</v>
      </c>
      <c r="M30">
        <f>K30-I30*0.3</f>
        <v>300.59911</v>
      </c>
      <c r="N30">
        <f t="shared" si="21"/>
        <v>3.1698695097080493E-3</v>
      </c>
      <c r="O30">
        <f t="shared" si="6"/>
        <v>300.40793200000002</v>
      </c>
      <c r="P30">
        <f t="shared" si="7"/>
        <v>3.8038434116495837E-3</v>
      </c>
      <c r="Q30">
        <f t="shared" si="22"/>
        <v>120.16317280000001</v>
      </c>
    </row>
    <row r="31" spans="1:17" x14ac:dyDescent="0.25">
      <c r="A31" t="s">
        <v>9</v>
      </c>
      <c r="B31">
        <v>177.16139999999999</v>
      </c>
      <c r="C31">
        <v>124.86060000000001</v>
      </c>
      <c r="D31">
        <f t="shared" si="16"/>
        <v>2.3873554515418514</v>
      </c>
      <c r="E31">
        <v>275.20119999999997</v>
      </c>
      <c r="F31">
        <v>150.13200000000001</v>
      </c>
      <c r="G31">
        <f t="shared" si="17"/>
        <v>1.2003914632859252</v>
      </c>
      <c r="H31">
        <v>19.057700000000001</v>
      </c>
      <c r="I31">
        <v>8.8376000000000001</v>
      </c>
      <c r="J31">
        <f t="shared" si="18"/>
        <v>0.86472735100439324</v>
      </c>
      <c r="K31">
        <f t="shared" si="19"/>
        <v>471.42029999999994</v>
      </c>
      <c r="L31">
        <f t="shared" si="20"/>
        <v>188.56811999999996</v>
      </c>
      <c r="M31">
        <f>K31-0.3*(C31+F31)</f>
        <v>388.92251999999996</v>
      </c>
      <c r="N31">
        <f t="shared" si="21"/>
        <v>0.17499836133488522</v>
      </c>
      <c r="O31">
        <f t="shared" si="6"/>
        <v>372.42296399999998</v>
      </c>
      <c r="P31">
        <f t="shared" si="7"/>
        <v>0.20999803360186223</v>
      </c>
      <c r="Q31">
        <f t="shared" si="22"/>
        <v>148.9691856</v>
      </c>
    </row>
    <row r="32" spans="1:17" x14ac:dyDescent="0.25">
      <c r="A32" t="s">
        <v>10</v>
      </c>
      <c r="B32">
        <v>131.47749999999999</v>
      </c>
      <c r="C32">
        <v>77.846800000000002</v>
      </c>
      <c r="D32">
        <f t="shared" si="16"/>
        <v>1.4515342891291745</v>
      </c>
      <c r="E32">
        <v>266.33449999999999</v>
      </c>
      <c r="F32">
        <v>149.2741</v>
      </c>
      <c r="G32">
        <f t="shared" si="17"/>
        <v>1.2751887060013465</v>
      </c>
      <c r="H32">
        <v>55.400799999999997</v>
      </c>
      <c r="I32">
        <v>19.209700000000002</v>
      </c>
      <c r="J32">
        <f t="shared" si="18"/>
        <v>0.53078519304469896</v>
      </c>
      <c r="K32">
        <f t="shared" si="19"/>
        <v>453.21280000000002</v>
      </c>
      <c r="L32">
        <f t="shared" si="20"/>
        <v>181.28512000000001</v>
      </c>
      <c r="M32">
        <f>K32-0.3*(C32+I32)</f>
        <v>424.09585000000004</v>
      </c>
      <c r="N32">
        <f t="shared" si="21"/>
        <v>6.4245647960516503E-2</v>
      </c>
      <c r="O32">
        <f t="shared" si="6"/>
        <v>418.27246000000002</v>
      </c>
      <c r="P32">
        <f t="shared" si="7"/>
        <v>7.7094777552619856E-2</v>
      </c>
      <c r="Q32">
        <f t="shared" si="22"/>
        <v>167.30898400000001</v>
      </c>
    </row>
    <row r="33" spans="1:17" x14ac:dyDescent="0.25">
      <c r="A33" t="s">
        <v>11</v>
      </c>
      <c r="B33">
        <v>31.3735</v>
      </c>
      <c r="C33">
        <v>15.7464</v>
      </c>
      <c r="D33">
        <f t="shared" si="16"/>
        <v>1.0076341739670187</v>
      </c>
      <c r="E33">
        <v>293.35309999999998</v>
      </c>
      <c r="F33">
        <v>145.34030000000001</v>
      </c>
      <c r="G33">
        <f t="shared" si="17"/>
        <v>0.98194412915639762</v>
      </c>
      <c r="H33">
        <v>35.348500000000001</v>
      </c>
      <c r="I33">
        <v>16.733499999999999</v>
      </c>
      <c r="J33">
        <f t="shared" si="18"/>
        <v>0.89892559763631463</v>
      </c>
      <c r="K33">
        <f t="shared" si="19"/>
        <v>360.07509999999996</v>
      </c>
      <c r="L33">
        <f t="shared" si="20"/>
        <v>144.03003999999999</v>
      </c>
      <c r="M33">
        <f>K33-0.3*(F33+I33)</f>
        <v>311.45295999999996</v>
      </c>
      <c r="N33">
        <f t="shared" si="21"/>
        <v>0.13503333054687761</v>
      </c>
      <c r="O33">
        <f t="shared" si="6"/>
        <v>301.72853199999997</v>
      </c>
      <c r="P33">
        <f t="shared" si="7"/>
        <v>0.1620399966562531</v>
      </c>
      <c r="Q33">
        <f t="shared" si="22"/>
        <v>120.69141279999999</v>
      </c>
    </row>
    <row r="34" spans="1:17" x14ac:dyDescent="0.25">
      <c r="A34" t="s">
        <v>15</v>
      </c>
      <c r="B34">
        <v>83.558999999999997</v>
      </c>
      <c r="C34">
        <v>35.945700000000002</v>
      </c>
      <c r="D34">
        <f t="shared" si="16"/>
        <v>0.75495082256428359</v>
      </c>
      <c r="E34">
        <v>277.30189999999999</v>
      </c>
      <c r="F34">
        <v>148.03309999999999</v>
      </c>
      <c r="G34">
        <f t="shared" si="17"/>
        <v>1.1451572227792011</v>
      </c>
      <c r="H34">
        <v>24.465199999999999</v>
      </c>
      <c r="I34">
        <v>13.2216</v>
      </c>
      <c r="J34">
        <f t="shared" si="18"/>
        <v>1.1759223024654026</v>
      </c>
      <c r="K34">
        <f t="shared" si="19"/>
        <v>385.3261</v>
      </c>
      <c r="L34">
        <f t="shared" si="20"/>
        <v>154.13043999999999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D9FB-9CC4-4DB4-987F-283D6BE61FFA}">
  <dimension ref="A1:Q34"/>
  <sheetViews>
    <sheetView workbookViewId="0">
      <selection activeCell="B7" sqref="B7:Q7"/>
    </sheetView>
  </sheetViews>
  <sheetFormatPr defaultRowHeight="15" x14ac:dyDescent="0.25"/>
  <cols>
    <col min="2" max="2" width="12" customWidth="1"/>
    <col min="3" max="3" width="23.5703125" customWidth="1"/>
    <col min="4" max="4" width="5.5703125" customWidth="1"/>
    <col min="6" max="6" width="20" customWidth="1"/>
    <col min="7" max="7" width="5.7109375" customWidth="1"/>
    <col min="9" max="9" width="19.140625" customWidth="1"/>
    <col min="10" max="10" width="5.85546875" customWidth="1"/>
    <col min="13" max="13" width="16.28515625" customWidth="1"/>
    <col min="14" max="14" width="12" customWidth="1"/>
    <col min="15" max="15" width="39.7109375" bestFit="1" customWidth="1"/>
    <col min="16" max="16" width="13.140625" customWidth="1"/>
    <col min="17" max="17" width="27.85546875" customWidth="1"/>
  </cols>
  <sheetData>
    <row r="1" spans="1:17" x14ac:dyDescent="0.25">
      <c r="A1" t="s">
        <v>16</v>
      </c>
      <c r="B1">
        <v>2.2000000000000002</v>
      </c>
      <c r="C1" t="s">
        <v>20</v>
      </c>
      <c r="E1">
        <v>0.6</v>
      </c>
    </row>
    <row r="2" spans="1:17" x14ac:dyDescent="0.25">
      <c r="A2" t="s">
        <v>18</v>
      </c>
      <c r="B2">
        <v>3.3</v>
      </c>
      <c r="C2" t="s">
        <v>21</v>
      </c>
      <c r="E2">
        <v>0.2</v>
      </c>
    </row>
    <row r="3" spans="1:17" x14ac:dyDescent="0.25">
      <c r="A3" t="s">
        <v>17</v>
      </c>
      <c r="B3">
        <v>0.95</v>
      </c>
    </row>
    <row r="4" spans="1:17" x14ac:dyDescent="0.25">
      <c r="A4" t="s">
        <v>19</v>
      </c>
      <c r="B4">
        <v>0.5</v>
      </c>
    </row>
    <row r="6" spans="1:17" x14ac:dyDescent="0.25">
      <c r="A6" s="1">
        <v>0.2</v>
      </c>
    </row>
    <row r="7" spans="1:17" x14ac:dyDescent="0.25">
      <c r="B7" t="s">
        <v>0</v>
      </c>
      <c r="C7" t="s">
        <v>1</v>
      </c>
      <c r="D7" t="s">
        <v>24</v>
      </c>
      <c r="E7" t="s">
        <v>2</v>
      </c>
      <c r="F7" t="s">
        <v>3</v>
      </c>
      <c r="G7" t="s">
        <v>24</v>
      </c>
      <c r="H7" t="s">
        <v>4</v>
      </c>
      <c r="I7" t="s">
        <v>5</v>
      </c>
      <c r="J7" t="s">
        <v>24</v>
      </c>
      <c r="K7" t="s">
        <v>12</v>
      </c>
      <c r="L7" t="s">
        <v>26</v>
      </c>
      <c r="M7" t="s">
        <v>22</v>
      </c>
      <c r="N7" t="s">
        <v>14</v>
      </c>
      <c r="O7" t="s">
        <v>23</v>
      </c>
      <c r="P7" t="s">
        <v>14</v>
      </c>
      <c r="Q7" t="s">
        <v>25</v>
      </c>
    </row>
    <row r="8" spans="1:17" x14ac:dyDescent="0.25">
      <c r="A8" t="s">
        <v>6</v>
      </c>
      <c r="B8">
        <v>308.8963</v>
      </c>
      <c r="C8">
        <v>7.9844999999999997</v>
      </c>
      <c r="D8">
        <f>C8/(B8-C8)</f>
        <v>2.6534353255671599E-2</v>
      </c>
      <c r="E8">
        <v>242.54509999999999</v>
      </c>
      <c r="F8">
        <v>104.4276</v>
      </c>
      <c r="G8">
        <f>F8/(E8-F8)</f>
        <v>0.75607797708472857</v>
      </c>
      <c r="H8">
        <v>27.3752</v>
      </c>
      <c r="I8">
        <v>4.1334999999999997</v>
      </c>
      <c r="J8">
        <f>I8/(H8-I8)</f>
        <v>0.17784843621593943</v>
      </c>
      <c r="K8">
        <f>B8+E8+H8</f>
        <v>578.81659999999988</v>
      </c>
      <c r="L8">
        <f>K8/$B$1</f>
        <v>263.09845454545444</v>
      </c>
      <c r="M8">
        <f>K8-$E$1*C8</f>
        <v>574.02589999999987</v>
      </c>
      <c r="N8">
        <f>(K8-M8)/K8</f>
        <v>8.2767149387215511E-3</v>
      </c>
      <c r="O8">
        <f>M8-(K8-M8)*$E$2</f>
        <v>573.06775999999991</v>
      </c>
      <c r="P8">
        <f>(K8-O8)/K8</f>
        <v>9.9320579264657819E-3</v>
      </c>
      <c r="Q8">
        <f>O8/$B$1</f>
        <v>260.48534545454538</v>
      </c>
    </row>
    <row r="9" spans="1:17" x14ac:dyDescent="0.25">
      <c r="A9" t="s">
        <v>7</v>
      </c>
      <c r="B9">
        <v>51.793300000000002</v>
      </c>
      <c r="C9">
        <v>2.7187999999999999</v>
      </c>
      <c r="D9">
        <f t="shared" ref="D9:D14" si="0">C9/(B9-C9)</f>
        <v>5.5401481421104647E-2</v>
      </c>
      <c r="E9">
        <v>338.84550000000002</v>
      </c>
      <c r="F9">
        <v>212.3527</v>
      </c>
      <c r="G9">
        <f t="shared" ref="G9:G14" si="1">F9/(E9-F9)</f>
        <v>1.678773021073136</v>
      </c>
      <c r="H9">
        <v>45.255699999999997</v>
      </c>
      <c r="I9">
        <v>1.7704</v>
      </c>
      <c r="J9">
        <f t="shared" ref="J9:J14" si="2">I9/(H9-I9)</f>
        <v>4.0712608628663022E-2</v>
      </c>
      <c r="K9">
        <f>B9+E9+H9</f>
        <v>435.89449999999999</v>
      </c>
      <c r="L9">
        <f t="shared" ref="L9:L14" si="3">K9/$B$1</f>
        <v>198.13386363636363</v>
      </c>
      <c r="M9">
        <f>K9-$E$1*F9</f>
        <v>308.48288000000002</v>
      </c>
      <c r="N9">
        <f t="shared" ref="N9:N13" si="4">(K9-M9)/K9</f>
        <v>0.29229921460353359</v>
      </c>
      <c r="O9">
        <f t="shared" ref="O9:O33" si="5">M9-(K9-M9)*$E$2</f>
        <v>283.00055600000002</v>
      </c>
      <c r="P9">
        <f t="shared" ref="P9:P33" si="6">(K9-O9)/K9</f>
        <v>0.35075905752424036</v>
      </c>
      <c r="Q9">
        <f t="shared" ref="Q9:Q13" si="7">O9/$B$1</f>
        <v>128.63661636363636</v>
      </c>
    </row>
    <row r="10" spans="1:17" x14ac:dyDescent="0.25">
      <c r="A10" t="s">
        <v>8</v>
      </c>
      <c r="B10">
        <v>136.88079999999999</v>
      </c>
      <c r="C10">
        <v>61.698300000000003</v>
      </c>
      <c r="D10">
        <f t="shared" si="0"/>
        <v>0.82064709207594866</v>
      </c>
      <c r="E10">
        <v>274.33030000000002</v>
      </c>
      <c r="F10">
        <v>172.881</v>
      </c>
      <c r="G10">
        <f t="shared" si="1"/>
        <v>1.7041123004298695</v>
      </c>
      <c r="H10">
        <v>87.691599999999994</v>
      </c>
      <c r="I10">
        <v>17.607500000000002</v>
      </c>
      <c r="J10">
        <f t="shared" si="2"/>
        <v>0.2512338747305024</v>
      </c>
      <c r="K10">
        <f t="shared" ref="K10:K13" si="8">B10+E10+H10</f>
        <v>498.90269999999998</v>
      </c>
      <c r="L10">
        <f t="shared" si="3"/>
        <v>226.77395454545453</v>
      </c>
      <c r="M10">
        <f>K10-I10*$E$1</f>
        <v>488.33819999999997</v>
      </c>
      <c r="N10">
        <f t="shared" si="4"/>
        <v>2.1175471690171269E-2</v>
      </c>
      <c r="O10">
        <f t="shared" si="5"/>
        <v>486.22529999999995</v>
      </c>
      <c r="P10">
        <f t="shared" si="6"/>
        <v>2.5410566028205569E-2</v>
      </c>
      <c r="Q10">
        <f t="shared" si="7"/>
        <v>221.01149999999996</v>
      </c>
    </row>
    <row r="11" spans="1:17" x14ac:dyDescent="0.25">
      <c r="A11" t="s">
        <v>9</v>
      </c>
      <c r="B11">
        <v>76.099800000000002</v>
      </c>
      <c r="C11">
        <v>21.4056</v>
      </c>
      <c r="D11">
        <f t="shared" si="0"/>
        <v>0.39136873745296574</v>
      </c>
      <c r="E11">
        <v>309.74549999999999</v>
      </c>
      <c r="F11">
        <v>223.12450000000001</v>
      </c>
      <c r="G11">
        <f t="shared" si="1"/>
        <v>2.5758707472783744</v>
      </c>
      <c r="H11">
        <v>30.578399999999998</v>
      </c>
      <c r="I11">
        <v>1.3386</v>
      </c>
      <c r="J11">
        <f t="shared" si="2"/>
        <v>4.5780066895122401E-2</v>
      </c>
      <c r="K11">
        <f t="shared" si="8"/>
        <v>416.4237</v>
      </c>
      <c r="L11">
        <f t="shared" si="3"/>
        <v>189.28349999999998</v>
      </c>
      <c r="M11">
        <f>K11-$E$1*(C11+F11)</f>
        <v>269.70564000000002</v>
      </c>
      <c r="N11">
        <f t="shared" si="4"/>
        <v>0.35232879396633759</v>
      </c>
      <c r="O11">
        <f t="shared" si="5"/>
        <v>240.36202800000001</v>
      </c>
      <c r="P11">
        <f t="shared" si="6"/>
        <v>0.42279455275960515</v>
      </c>
      <c r="Q11">
        <f t="shared" si="7"/>
        <v>109.25546727272727</v>
      </c>
    </row>
    <row r="12" spans="1:17" x14ac:dyDescent="0.25">
      <c r="A12" t="s">
        <v>10</v>
      </c>
      <c r="B12">
        <v>185.79939999999999</v>
      </c>
      <c r="C12">
        <v>53.915399999999998</v>
      </c>
      <c r="D12">
        <f t="shared" si="0"/>
        <v>0.4088092566194535</v>
      </c>
      <c r="E12">
        <v>266.80599999999998</v>
      </c>
      <c r="F12">
        <v>172.36420000000001</v>
      </c>
      <c r="G12">
        <f t="shared" si="1"/>
        <v>1.825083808228984</v>
      </c>
      <c r="H12">
        <v>82.587599999999995</v>
      </c>
      <c r="I12">
        <v>4.8128000000000002</v>
      </c>
      <c r="J12">
        <f t="shared" si="2"/>
        <v>6.1881226309807295E-2</v>
      </c>
      <c r="K12">
        <f t="shared" si="8"/>
        <v>535.19299999999998</v>
      </c>
      <c r="L12">
        <f t="shared" si="3"/>
        <v>243.26954545454544</v>
      </c>
      <c r="M12">
        <f>K12-$E$1*(C12+I12)</f>
        <v>499.95607999999999</v>
      </c>
      <c r="N12">
        <f t="shared" si="4"/>
        <v>6.5839650369119179E-2</v>
      </c>
      <c r="O12">
        <f t="shared" si="5"/>
        <v>492.90869599999996</v>
      </c>
      <c r="P12">
        <f t="shared" si="6"/>
        <v>7.9007580442943051E-2</v>
      </c>
      <c r="Q12">
        <f t="shared" si="7"/>
        <v>224.04940727272725</v>
      </c>
    </row>
    <row r="13" spans="1:17" x14ac:dyDescent="0.25">
      <c r="A13" t="s">
        <v>11</v>
      </c>
      <c r="B13">
        <v>46.383200000000002</v>
      </c>
      <c r="C13">
        <v>0</v>
      </c>
      <c r="D13">
        <f t="shared" si="0"/>
        <v>0</v>
      </c>
      <c r="E13">
        <v>322.9246</v>
      </c>
      <c r="F13">
        <v>258.4889</v>
      </c>
      <c r="G13">
        <f t="shared" si="1"/>
        <v>4.0115789849415773</v>
      </c>
      <c r="H13">
        <v>71.407799999999995</v>
      </c>
      <c r="I13">
        <v>17.0914</v>
      </c>
      <c r="J13">
        <f t="shared" si="2"/>
        <v>0.31466371114433211</v>
      </c>
      <c r="K13">
        <f t="shared" si="8"/>
        <v>440.71559999999999</v>
      </c>
      <c r="L13">
        <f t="shared" si="3"/>
        <v>200.3252727272727</v>
      </c>
      <c r="M13">
        <f>K13-$E$1*(F13+I13)</f>
        <v>275.36741999999998</v>
      </c>
      <c r="N13">
        <f t="shared" si="4"/>
        <v>0.37518113722318885</v>
      </c>
      <c r="O13">
        <f t="shared" si="5"/>
        <v>242.29778399999998</v>
      </c>
      <c r="P13">
        <f t="shared" si="6"/>
        <v>0.45021736466782664</v>
      </c>
      <c r="Q13">
        <f t="shared" si="7"/>
        <v>110.13535636363635</v>
      </c>
    </row>
    <row r="14" spans="1:17" x14ac:dyDescent="0.25">
      <c r="A14" t="s">
        <v>15</v>
      </c>
      <c r="B14">
        <v>153.87049999999999</v>
      </c>
      <c r="C14">
        <v>63.073900000000002</v>
      </c>
      <c r="D14">
        <f t="shared" si="0"/>
        <v>0.69467248773632506</v>
      </c>
      <c r="E14">
        <v>293.83300000000003</v>
      </c>
      <c r="F14">
        <v>184.37270000000001</v>
      </c>
      <c r="G14">
        <f t="shared" si="1"/>
        <v>1.6843796335292336</v>
      </c>
      <c r="H14">
        <v>87.819500000000005</v>
      </c>
      <c r="I14">
        <v>21.162099999999999</v>
      </c>
      <c r="J14">
        <f t="shared" si="2"/>
        <v>0.31747562911244659</v>
      </c>
      <c r="K14">
        <f>B14+E14+H14</f>
        <v>535.52300000000002</v>
      </c>
      <c r="L14">
        <f t="shared" si="3"/>
        <v>243.41954545454544</v>
      </c>
    </row>
    <row r="16" spans="1:17" x14ac:dyDescent="0.25">
      <c r="A16" s="1">
        <v>0.15</v>
      </c>
    </row>
    <row r="17" spans="1:17" x14ac:dyDescent="0.25">
      <c r="B17" t="s">
        <v>0</v>
      </c>
      <c r="C17" t="s">
        <v>1</v>
      </c>
      <c r="D17" t="s">
        <v>24</v>
      </c>
      <c r="E17" t="s">
        <v>2</v>
      </c>
      <c r="F17" t="s">
        <v>3</v>
      </c>
      <c r="G17" t="s">
        <v>24</v>
      </c>
      <c r="H17" t="s">
        <v>4</v>
      </c>
      <c r="I17" t="s">
        <v>5</v>
      </c>
      <c r="J17" t="s">
        <v>24</v>
      </c>
      <c r="K17" t="s">
        <v>12</v>
      </c>
      <c r="M17" t="s">
        <v>13</v>
      </c>
      <c r="N17" t="s">
        <v>14</v>
      </c>
    </row>
    <row r="18" spans="1:17" x14ac:dyDescent="0.25">
      <c r="A18" t="s">
        <v>6</v>
      </c>
      <c r="B18">
        <v>236.0676</v>
      </c>
      <c r="C18">
        <v>92.269499999999994</v>
      </c>
      <c r="D18">
        <f>C18/(B18-C18)</f>
        <v>0.64166007756708876</v>
      </c>
      <c r="E18">
        <v>246.69739999999999</v>
      </c>
      <c r="F18">
        <v>143.92959999999999</v>
      </c>
      <c r="G18">
        <f>F18/(E18-F18)</f>
        <v>1.4005320732758704</v>
      </c>
      <c r="H18">
        <v>15.0962</v>
      </c>
      <c r="I18">
        <v>1.1879</v>
      </c>
      <c r="J18">
        <f>I18/(H18-I18)</f>
        <v>8.540943177814686E-2</v>
      </c>
      <c r="K18">
        <f>B18+E18+H18</f>
        <v>497.8612</v>
      </c>
      <c r="L18">
        <f>K18/$B$1</f>
        <v>226.30054545454544</v>
      </c>
      <c r="M18">
        <f>K18-$E$1*C18</f>
        <v>442.49950000000001</v>
      </c>
      <c r="N18">
        <f>(K18-M18)/K18</f>
        <v>0.11119906512096139</v>
      </c>
      <c r="O18">
        <f>M18-(K18-M18)*$E$2</f>
        <v>431.42716000000001</v>
      </c>
      <c r="P18">
        <f t="shared" si="6"/>
        <v>0.13343887814515368</v>
      </c>
      <c r="Q18">
        <f>O18/$B$1</f>
        <v>196.10325454545455</v>
      </c>
    </row>
    <row r="19" spans="1:17" x14ac:dyDescent="0.25">
      <c r="A19" t="s">
        <v>7</v>
      </c>
      <c r="B19">
        <v>9.9627999999999997</v>
      </c>
      <c r="C19">
        <v>0.66764000000000001</v>
      </c>
      <c r="D19">
        <f t="shared" ref="D19:D24" si="9">C19/(B19-C19)</f>
        <v>7.182662805158814E-2</v>
      </c>
      <c r="E19">
        <v>299.8381</v>
      </c>
      <c r="F19">
        <v>204.71690000000001</v>
      </c>
      <c r="G19">
        <f t="shared" ref="G19:G24" si="10">F19/(E19-F19)</f>
        <v>2.1521690222579197</v>
      </c>
      <c r="H19">
        <v>8.7751000000000001</v>
      </c>
      <c r="I19">
        <v>0</v>
      </c>
      <c r="J19">
        <f t="shared" ref="J19:J24" si="11">I19/(H19-I19)</f>
        <v>0</v>
      </c>
      <c r="K19">
        <f t="shared" ref="K19:K22" si="12">B19+E19+H19</f>
        <v>318.57600000000002</v>
      </c>
      <c r="L19">
        <f t="shared" ref="L19:L24" si="13">K19/$B$1</f>
        <v>144.80727272727273</v>
      </c>
      <c r="M19">
        <f>K19-$E$1*F19</f>
        <v>195.74586000000002</v>
      </c>
      <c r="N19">
        <f t="shared" ref="N19:N23" si="14">(K19-M19)/K19</f>
        <v>0.38555992918487264</v>
      </c>
      <c r="O19">
        <f t="shared" si="5"/>
        <v>171.17983200000003</v>
      </c>
      <c r="P19">
        <f t="shared" si="6"/>
        <v>0.46267191502184718</v>
      </c>
      <c r="Q19">
        <f t="shared" ref="Q19:Q23" si="15">O19/$B$1</f>
        <v>77.809014545454559</v>
      </c>
    </row>
    <row r="20" spans="1:17" x14ac:dyDescent="0.25">
      <c r="A20" t="s">
        <v>8</v>
      </c>
      <c r="B20">
        <v>78.051599999999993</v>
      </c>
      <c r="C20">
        <v>36.722799999999999</v>
      </c>
      <c r="D20">
        <f t="shared" si="9"/>
        <v>0.88855229283211723</v>
      </c>
      <c r="E20">
        <v>267.17160000000001</v>
      </c>
      <c r="F20">
        <v>148.98480000000001</v>
      </c>
      <c r="G20">
        <f t="shared" si="10"/>
        <v>1.2605874767740559</v>
      </c>
      <c r="H20">
        <v>26.777000000000001</v>
      </c>
      <c r="I20">
        <v>2.4443000000000001</v>
      </c>
      <c r="J20">
        <f t="shared" si="11"/>
        <v>0.10045329946943823</v>
      </c>
      <c r="K20">
        <f t="shared" si="12"/>
        <v>372.00020000000001</v>
      </c>
      <c r="L20">
        <f t="shared" si="13"/>
        <v>169.09099999999998</v>
      </c>
      <c r="M20">
        <f>K20-I20*$E$1</f>
        <v>370.53361999999998</v>
      </c>
      <c r="N20">
        <f t="shared" si="14"/>
        <v>3.9424172352596097E-3</v>
      </c>
      <c r="O20">
        <f t="shared" si="5"/>
        <v>370.24030399999998</v>
      </c>
      <c r="P20">
        <f t="shared" si="6"/>
        <v>4.7309006823115316E-3</v>
      </c>
      <c r="Q20">
        <f t="shared" si="15"/>
        <v>168.29104727272724</v>
      </c>
    </row>
    <row r="21" spans="1:17" x14ac:dyDescent="0.25">
      <c r="A21" t="s">
        <v>9</v>
      </c>
      <c r="B21">
        <v>208.49109999999999</v>
      </c>
      <c r="C21">
        <v>150.01830000000001</v>
      </c>
      <c r="D21">
        <f t="shared" si="9"/>
        <v>2.56560828282552</v>
      </c>
      <c r="E21">
        <v>284.67770000000002</v>
      </c>
      <c r="F21">
        <v>178.02539999999999</v>
      </c>
      <c r="G21">
        <f t="shared" si="10"/>
        <v>1.6692129471188146</v>
      </c>
      <c r="H21">
        <v>10.9795</v>
      </c>
      <c r="I21">
        <v>0.41517999999999999</v>
      </c>
      <c r="J21">
        <f t="shared" si="11"/>
        <v>3.9300210519938809E-2</v>
      </c>
      <c r="K21">
        <f t="shared" si="12"/>
        <v>504.14830000000001</v>
      </c>
      <c r="L21">
        <f t="shared" si="13"/>
        <v>229.15831818181817</v>
      </c>
      <c r="M21">
        <f>K21-$E$1*(C21+F21)</f>
        <v>307.32208000000003</v>
      </c>
      <c r="N21">
        <f t="shared" si="14"/>
        <v>0.39041333671064637</v>
      </c>
      <c r="O21">
        <f t="shared" si="5"/>
        <v>267.95683600000001</v>
      </c>
      <c r="P21">
        <f t="shared" si="6"/>
        <v>0.46849600405277575</v>
      </c>
      <c r="Q21">
        <f t="shared" si="15"/>
        <v>121.79856181818181</v>
      </c>
    </row>
    <row r="22" spans="1:17" x14ac:dyDescent="0.25">
      <c r="A22" t="s">
        <v>10</v>
      </c>
      <c r="B22">
        <v>179.31129999999999</v>
      </c>
      <c r="C22">
        <v>81.043000000000006</v>
      </c>
      <c r="D22">
        <f t="shared" si="9"/>
        <v>0.82471152955734472</v>
      </c>
      <c r="E22">
        <v>250.00309999999999</v>
      </c>
      <c r="F22">
        <v>143.70089999999999</v>
      </c>
      <c r="G22">
        <f t="shared" si="10"/>
        <v>1.3518149201051342</v>
      </c>
      <c r="H22">
        <v>27.571899999999999</v>
      </c>
      <c r="I22">
        <v>2.8504999999999998</v>
      </c>
      <c r="J22">
        <f t="shared" si="11"/>
        <v>0.1153049584570453</v>
      </c>
      <c r="K22">
        <f t="shared" si="12"/>
        <v>456.88630000000001</v>
      </c>
      <c r="L22">
        <f t="shared" si="13"/>
        <v>207.67559090909089</v>
      </c>
      <c r="M22">
        <f>K22-$E$1*(C22+I22)</f>
        <v>406.55020000000002</v>
      </c>
      <c r="N22">
        <f t="shared" si="14"/>
        <v>0.11017204936983224</v>
      </c>
      <c r="O22">
        <f t="shared" si="5"/>
        <v>396.48298</v>
      </c>
      <c r="P22">
        <f t="shared" si="6"/>
        <v>0.13220645924379876</v>
      </c>
      <c r="Q22">
        <f t="shared" si="15"/>
        <v>180.21953636363634</v>
      </c>
    </row>
    <row r="23" spans="1:17" x14ac:dyDescent="0.25">
      <c r="A23" t="s">
        <v>11</v>
      </c>
      <c r="B23">
        <v>17.695799999999998</v>
      </c>
      <c r="C23">
        <v>5.7544000000000004</v>
      </c>
      <c r="D23">
        <f t="shared" si="9"/>
        <v>0.48188654596613473</v>
      </c>
      <c r="E23">
        <v>293.98250000000002</v>
      </c>
      <c r="F23">
        <v>184.17019999999999</v>
      </c>
      <c r="G23">
        <f t="shared" si="10"/>
        <v>1.6771363499352983</v>
      </c>
      <c r="H23">
        <v>13.6435</v>
      </c>
      <c r="I23">
        <v>0.27468999999999999</v>
      </c>
      <c r="J23">
        <f t="shared" si="11"/>
        <v>2.0547079358596614E-2</v>
      </c>
      <c r="K23">
        <f>B23+E23+H23</f>
        <v>325.32180000000005</v>
      </c>
      <c r="L23">
        <f t="shared" si="13"/>
        <v>147.87354545454548</v>
      </c>
      <c r="M23">
        <f>K23-$E$1*(F23+I23)</f>
        <v>214.65486600000008</v>
      </c>
      <c r="N23">
        <f t="shared" si="14"/>
        <v>0.34017681569449065</v>
      </c>
      <c r="O23">
        <f t="shared" si="5"/>
        <v>192.5214792000001</v>
      </c>
      <c r="P23">
        <f t="shared" si="6"/>
        <v>0.40821217883338878</v>
      </c>
      <c r="Q23">
        <f t="shared" si="15"/>
        <v>87.509763272727312</v>
      </c>
    </row>
    <row r="24" spans="1:17" x14ac:dyDescent="0.25">
      <c r="A24" t="s">
        <v>15</v>
      </c>
      <c r="B24">
        <v>85.1477</v>
      </c>
      <c r="C24">
        <v>44.078600000000002</v>
      </c>
      <c r="D24">
        <f t="shared" si="9"/>
        <v>1.0732789372058311</v>
      </c>
      <c r="E24">
        <v>324.35989999999998</v>
      </c>
      <c r="F24">
        <v>155.33410000000001</v>
      </c>
      <c r="G24">
        <f t="shared" si="10"/>
        <v>0.91899638990024024</v>
      </c>
      <c r="H24">
        <v>30.392800000000001</v>
      </c>
      <c r="I24">
        <v>10.6805</v>
      </c>
      <c r="J24">
        <f t="shared" si="11"/>
        <v>0.541819067282864</v>
      </c>
      <c r="K24">
        <f>B24+E24+H24</f>
        <v>439.90039999999999</v>
      </c>
      <c r="L24">
        <f t="shared" si="13"/>
        <v>199.95472727272724</v>
      </c>
    </row>
    <row r="26" spans="1:17" x14ac:dyDescent="0.25">
      <c r="A26" s="1">
        <v>0.1</v>
      </c>
    </row>
    <row r="27" spans="1:17" x14ac:dyDescent="0.25">
      <c r="B27" t="s">
        <v>0</v>
      </c>
      <c r="C27" t="s">
        <v>1</v>
      </c>
      <c r="D27" t="s">
        <v>24</v>
      </c>
      <c r="E27" t="s">
        <v>2</v>
      </c>
      <c r="F27" t="s">
        <v>3</v>
      </c>
      <c r="G27" t="s">
        <v>24</v>
      </c>
      <c r="H27" t="s">
        <v>4</v>
      </c>
      <c r="I27" t="s">
        <v>5</v>
      </c>
      <c r="J27" t="s">
        <v>24</v>
      </c>
      <c r="K27" t="s">
        <v>12</v>
      </c>
      <c r="M27" t="s">
        <v>13</v>
      </c>
      <c r="N27" t="s">
        <v>14</v>
      </c>
    </row>
    <row r="28" spans="1:17" x14ac:dyDescent="0.25">
      <c r="A28" t="s">
        <v>6</v>
      </c>
      <c r="B28">
        <v>251.36920000000001</v>
      </c>
      <c r="C28">
        <v>120.1181</v>
      </c>
      <c r="D28">
        <f>C28/(B28-C28)</f>
        <v>0.91517785374751137</v>
      </c>
      <c r="E28">
        <v>234.17670000000001</v>
      </c>
      <c r="F28">
        <v>138.18340000000001</v>
      </c>
      <c r="G28">
        <f>F28/(E28-F28)</f>
        <v>1.4395108825303433</v>
      </c>
      <c r="H28">
        <v>4.0972999999999997</v>
      </c>
      <c r="I28">
        <v>0.62822</v>
      </c>
      <c r="J28">
        <f>I28/(H28-I28)</f>
        <v>0.18109124032884799</v>
      </c>
      <c r="K28">
        <f>B28+E28+H28</f>
        <v>489.64320000000004</v>
      </c>
      <c r="L28">
        <f>K28/$B$1</f>
        <v>222.56509090909091</v>
      </c>
      <c r="M28">
        <f>K28-$E$1*C28</f>
        <v>417.57234000000005</v>
      </c>
      <c r="N28">
        <f>(K28-M28)/K28</f>
        <v>0.14719056651864046</v>
      </c>
      <c r="O28">
        <f t="shared" si="5"/>
        <v>403.15816800000005</v>
      </c>
      <c r="P28">
        <f t="shared" si="6"/>
        <v>0.17662867982236857</v>
      </c>
      <c r="Q28">
        <f>O28/$B$1</f>
        <v>183.25371272727273</v>
      </c>
    </row>
    <row r="29" spans="1:17" x14ac:dyDescent="0.25">
      <c r="A29" t="s">
        <v>7</v>
      </c>
      <c r="B29">
        <v>14.9285</v>
      </c>
      <c r="C29">
        <v>7.3574999999999999</v>
      </c>
      <c r="D29">
        <f t="shared" ref="D29:D34" si="16">C29/(B29-C29)</f>
        <v>0.97180029058248585</v>
      </c>
      <c r="E29">
        <v>291.33339999999998</v>
      </c>
      <c r="F29">
        <v>187.41820000000001</v>
      </c>
      <c r="G29">
        <f t="shared" ref="G29:G34" si="17">F29/(E29-F29)</f>
        <v>1.8035686790767864</v>
      </c>
      <c r="H29">
        <v>1.3878999999999999</v>
      </c>
      <c r="I29">
        <v>0</v>
      </c>
      <c r="J29">
        <f t="shared" ref="J29:J34" si="18">I29/(H29-I29)</f>
        <v>0</v>
      </c>
      <c r="K29">
        <f t="shared" ref="K29:K34" si="19">B29+E29+H29</f>
        <v>307.64979999999997</v>
      </c>
      <c r="L29">
        <f t="shared" ref="L29:L34" si="20">K29/$B$1</f>
        <v>139.84081818181815</v>
      </c>
      <c r="M29">
        <f>K29-$E$1*F29</f>
        <v>195.19887999999997</v>
      </c>
      <c r="N29">
        <f t="shared" ref="N29:N33" si="21">(K29-M29)/K29</f>
        <v>0.36551598603347057</v>
      </c>
      <c r="O29">
        <f t="shared" si="5"/>
        <v>172.70869599999997</v>
      </c>
      <c r="P29">
        <f t="shared" si="6"/>
        <v>0.43861918324016463</v>
      </c>
      <c r="Q29">
        <f t="shared" ref="Q29:Q33" si="22">O29/$B$1</f>
        <v>78.503952727272704</v>
      </c>
    </row>
    <row r="30" spans="1:17" x14ac:dyDescent="0.25">
      <c r="A30" t="s">
        <v>8</v>
      </c>
      <c r="B30">
        <v>81.527600000000007</v>
      </c>
      <c r="C30">
        <v>39.237900000000003</v>
      </c>
      <c r="D30">
        <f t="shared" si="16"/>
        <v>0.92783585601222052</v>
      </c>
      <c r="E30">
        <v>255.3357</v>
      </c>
      <c r="F30">
        <v>145.55179999999999</v>
      </c>
      <c r="G30">
        <f t="shared" si="17"/>
        <v>1.3258027816464888</v>
      </c>
      <c r="H30">
        <v>11.8925</v>
      </c>
      <c r="I30">
        <v>1.6178999999999999</v>
      </c>
      <c r="J30">
        <f t="shared" si="18"/>
        <v>0.15746598407723902</v>
      </c>
      <c r="K30">
        <f t="shared" si="19"/>
        <v>348.75579999999997</v>
      </c>
      <c r="L30">
        <f t="shared" si="20"/>
        <v>158.52536363636361</v>
      </c>
      <c r="M30">
        <f>K30-I30*$E$1</f>
        <v>347.78505999999999</v>
      </c>
      <c r="N30">
        <f t="shared" si="21"/>
        <v>2.7834375801061317E-3</v>
      </c>
      <c r="O30">
        <f t="shared" si="5"/>
        <v>347.590912</v>
      </c>
      <c r="P30">
        <f t="shared" si="6"/>
        <v>3.3401250961273255E-3</v>
      </c>
      <c r="Q30">
        <f t="shared" si="22"/>
        <v>157.99586909090908</v>
      </c>
    </row>
    <row r="31" spans="1:17" x14ac:dyDescent="0.25">
      <c r="A31" t="s">
        <v>9</v>
      </c>
      <c r="B31">
        <v>250.62209999999999</v>
      </c>
      <c r="C31">
        <v>177.0814</v>
      </c>
      <c r="D31">
        <f t="shared" si="16"/>
        <v>2.4079373734544278</v>
      </c>
      <c r="E31">
        <v>260.2217</v>
      </c>
      <c r="F31">
        <v>154.8784</v>
      </c>
      <c r="G31">
        <f t="shared" si="17"/>
        <v>1.4702254438583184</v>
      </c>
      <c r="H31">
        <v>1.9507000000000001</v>
      </c>
      <c r="I31">
        <v>0</v>
      </c>
      <c r="J31">
        <f t="shared" si="18"/>
        <v>0</v>
      </c>
      <c r="K31">
        <f t="shared" si="19"/>
        <v>512.79449999999997</v>
      </c>
      <c r="L31">
        <f t="shared" si="20"/>
        <v>233.08840909090907</v>
      </c>
      <c r="M31">
        <f>K31-$E$1*(C31+F31)</f>
        <v>313.61861999999996</v>
      </c>
      <c r="N31">
        <f t="shared" si="21"/>
        <v>0.38841266823259613</v>
      </c>
      <c r="O31">
        <f t="shared" si="5"/>
        <v>273.78344399999997</v>
      </c>
      <c r="P31">
        <f t="shared" si="6"/>
        <v>0.46609520187911535</v>
      </c>
      <c r="Q31">
        <f t="shared" si="22"/>
        <v>124.44701999999998</v>
      </c>
    </row>
    <row r="32" spans="1:17" x14ac:dyDescent="0.25">
      <c r="A32" t="s">
        <v>10</v>
      </c>
      <c r="B32">
        <v>182.76320000000001</v>
      </c>
      <c r="C32">
        <v>90.885999999999996</v>
      </c>
      <c r="D32">
        <f t="shared" si="16"/>
        <v>0.98921168690382355</v>
      </c>
      <c r="E32">
        <v>239.84639999999999</v>
      </c>
      <c r="F32">
        <v>138.5883</v>
      </c>
      <c r="G32">
        <f t="shared" si="17"/>
        <v>1.3686638402261155</v>
      </c>
      <c r="H32">
        <v>8.3930000000000007</v>
      </c>
      <c r="I32">
        <v>1.2423999999999999</v>
      </c>
      <c r="J32">
        <f t="shared" si="18"/>
        <v>0.17374765753922744</v>
      </c>
      <c r="K32">
        <f t="shared" si="19"/>
        <v>431.00260000000003</v>
      </c>
      <c r="L32">
        <f t="shared" si="20"/>
        <v>195.91027272727271</v>
      </c>
      <c r="M32">
        <f>K32-$E$1*(C32+I32)</f>
        <v>375.72556000000003</v>
      </c>
      <c r="N32">
        <f t="shared" si="21"/>
        <v>0.12825221936016162</v>
      </c>
      <c r="O32">
        <f t="shared" si="5"/>
        <v>364.67015200000003</v>
      </c>
      <c r="P32">
        <f t="shared" si="6"/>
        <v>0.15390266323219395</v>
      </c>
      <c r="Q32">
        <f t="shared" si="22"/>
        <v>165.75916000000001</v>
      </c>
    </row>
    <row r="33" spans="1:17" x14ac:dyDescent="0.25">
      <c r="A33" t="s">
        <v>11</v>
      </c>
      <c r="B33">
        <v>24.563500000000001</v>
      </c>
      <c r="C33">
        <v>13.0524</v>
      </c>
      <c r="D33">
        <f t="shared" si="16"/>
        <v>1.1338968473907793</v>
      </c>
      <c r="E33">
        <v>284.37580000000003</v>
      </c>
      <c r="F33">
        <v>178.13849999999999</v>
      </c>
      <c r="G33">
        <f t="shared" si="17"/>
        <v>1.676798073746226</v>
      </c>
      <c r="H33">
        <v>4.3689</v>
      </c>
      <c r="I33">
        <v>0</v>
      </c>
      <c r="J33">
        <f t="shared" si="18"/>
        <v>0</v>
      </c>
      <c r="K33">
        <f t="shared" si="19"/>
        <v>313.3082</v>
      </c>
      <c r="L33">
        <f t="shared" si="20"/>
        <v>142.41281818181818</v>
      </c>
      <c r="M33">
        <f>K33-$E$1*(F33+I33)</f>
        <v>206.42509999999999</v>
      </c>
      <c r="N33">
        <f t="shared" si="21"/>
        <v>0.3411436406707517</v>
      </c>
      <c r="O33">
        <f>M33-(K33-M33)*$E$2</f>
        <v>185.04847999999998</v>
      </c>
      <c r="P33">
        <f t="shared" si="6"/>
        <v>0.40937236880490208</v>
      </c>
      <c r="Q33">
        <f t="shared" si="22"/>
        <v>84.112945454545439</v>
      </c>
    </row>
    <row r="34" spans="1:17" x14ac:dyDescent="0.25">
      <c r="A34" t="s">
        <v>15</v>
      </c>
      <c r="B34">
        <v>73.810299999999998</v>
      </c>
      <c r="C34">
        <v>37.809600000000003</v>
      </c>
      <c r="D34">
        <f t="shared" si="16"/>
        <v>1.0502462452118988</v>
      </c>
      <c r="E34">
        <v>258.68700000000001</v>
      </c>
      <c r="F34">
        <v>144.34530000000001</v>
      </c>
      <c r="G34">
        <f t="shared" si="17"/>
        <v>1.2624029553522469</v>
      </c>
      <c r="H34">
        <v>5.1327999999999996</v>
      </c>
      <c r="I34">
        <v>0.49364999999999998</v>
      </c>
      <c r="J34">
        <f t="shared" si="18"/>
        <v>0.10640957934104307</v>
      </c>
      <c r="K34">
        <f t="shared" si="19"/>
        <v>337.63009999999997</v>
      </c>
      <c r="L34">
        <f t="shared" si="20"/>
        <v>153.46822727272723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41E7-B658-4477-A198-5975BF60DC44}">
  <dimension ref="A1:G6"/>
  <sheetViews>
    <sheetView topLeftCell="A5" workbookViewId="0">
      <selection activeCell="K45" sqref="J45:K47"/>
    </sheetView>
  </sheetViews>
  <sheetFormatPr defaultRowHeight="15" x14ac:dyDescent="0.25"/>
  <cols>
    <col min="1" max="1" width="6.42578125" customWidth="1"/>
    <col min="2" max="2" width="6.28515625" customWidth="1"/>
    <col min="15" max="15" width="13" customWidth="1"/>
    <col min="16" max="16" width="16.5703125" customWidth="1"/>
    <col min="17" max="17" width="17.42578125" customWidth="1"/>
    <col min="18" max="18" width="26.5703125" customWidth="1"/>
  </cols>
  <sheetData>
    <row r="1" spans="1:7" x14ac:dyDescent="0.25">
      <c r="A1" t="s">
        <v>27</v>
      </c>
      <c r="B1" t="s">
        <v>28</v>
      </c>
      <c r="C1" t="s">
        <v>0</v>
      </c>
      <c r="D1" t="s">
        <v>2</v>
      </c>
      <c r="E1" t="s">
        <v>4</v>
      </c>
      <c r="F1" t="s">
        <v>12</v>
      </c>
      <c r="G1" t="s">
        <v>26</v>
      </c>
    </row>
    <row r="2" spans="1:7" x14ac:dyDescent="0.25">
      <c r="A2">
        <v>2</v>
      </c>
      <c r="B2">
        <v>2.2000000000000002</v>
      </c>
      <c r="C2">
        <v>50.0595</v>
      </c>
      <c r="D2">
        <v>203.2637</v>
      </c>
      <c r="E2">
        <v>55.29</v>
      </c>
      <c r="F2">
        <f>C2+D2+E2</f>
        <v>308.61320000000001</v>
      </c>
      <c r="G2">
        <f>F2/A2</f>
        <v>154.3066</v>
      </c>
    </row>
    <row r="3" spans="1:7" x14ac:dyDescent="0.25">
      <c r="A3">
        <v>2</v>
      </c>
      <c r="B3">
        <v>2.8</v>
      </c>
      <c r="C3">
        <v>71.008899999999997</v>
      </c>
      <c r="D3">
        <v>300.85000000000002</v>
      </c>
      <c r="E3">
        <v>48.266100000000002</v>
      </c>
      <c r="F3">
        <f>C3+D3+E3</f>
        <v>420.125</v>
      </c>
      <c r="G3">
        <f>F3/A3</f>
        <v>210.0625</v>
      </c>
    </row>
    <row r="4" spans="1:7" x14ac:dyDescent="0.25">
      <c r="A4">
        <v>2.2000000000000002</v>
      </c>
      <c r="B4">
        <v>3</v>
      </c>
      <c r="C4">
        <v>79.021500000000003</v>
      </c>
      <c r="D4">
        <v>333.64210000000003</v>
      </c>
      <c r="E4">
        <v>69.3489</v>
      </c>
      <c r="F4">
        <f>C4+D4+E4</f>
        <v>482.01250000000005</v>
      </c>
      <c r="G4">
        <f>F4/A4</f>
        <v>219.09659090909091</v>
      </c>
    </row>
    <row r="5" spans="1:7" x14ac:dyDescent="0.25">
      <c r="A5">
        <v>2.2000000000000002</v>
      </c>
      <c r="B5">
        <v>3.3</v>
      </c>
      <c r="C5">
        <v>153.87049999999999</v>
      </c>
      <c r="D5">
        <v>293.83300000000003</v>
      </c>
      <c r="E5">
        <v>87.819500000000005</v>
      </c>
      <c r="F5">
        <f>C5+D5+E5</f>
        <v>535.52300000000002</v>
      </c>
      <c r="G5">
        <f>F5/A5</f>
        <v>243.41954545454544</v>
      </c>
    </row>
    <row r="6" spans="1:7" x14ac:dyDescent="0.25">
      <c r="A6">
        <v>2.5</v>
      </c>
      <c r="B6">
        <v>3.3</v>
      </c>
      <c r="C6">
        <v>85.470399999999998</v>
      </c>
      <c r="D6">
        <v>268.26190000000003</v>
      </c>
      <c r="E6">
        <v>52.209200000000003</v>
      </c>
      <c r="F6">
        <f>C6+D6+E6</f>
        <v>405.94150000000002</v>
      </c>
      <c r="G6">
        <f>F6/A6</f>
        <v>162.3766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1A68-B64D-4DDA-8BBF-E3FF239C0241}">
  <dimension ref="A1:Q6"/>
  <sheetViews>
    <sheetView workbookViewId="0">
      <selection sqref="A1:Q6"/>
    </sheetView>
  </sheetViews>
  <sheetFormatPr defaultRowHeight="15" x14ac:dyDescent="0.25"/>
  <cols>
    <col min="1" max="2" width="5.42578125" customWidth="1"/>
    <col min="10" max="10" width="10.42578125" customWidth="1"/>
    <col min="13" max="13" width="11" customWidth="1"/>
    <col min="15" max="15" width="12.140625" customWidth="1"/>
    <col min="17" max="17" width="14.85546875" customWidth="1"/>
  </cols>
  <sheetData>
    <row r="1" spans="1:17" x14ac:dyDescent="0.25">
      <c r="A1" t="s">
        <v>29</v>
      </c>
      <c r="B1" t="s">
        <v>30</v>
      </c>
      <c r="C1" t="s">
        <v>0</v>
      </c>
      <c r="D1" t="s">
        <v>31</v>
      </c>
      <c r="E1" t="s">
        <v>24</v>
      </c>
      <c r="F1" t="s">
        <v>2</v>
      </c>
      <c r="G1" t="s">
        <v>32</v>
      </c>
      <c r="H1" t="s">
        <v>24</v>
      </c>
      <c r="I1" t="s">
        <v>4</v>
      </c>
      <c r="J1" t="s">
        <v>33</v>
      </c>
      <c r="K1" t="s">
        <v>24</v>
      </c>
      <c r="L1" t="s">
        <v>12</v>
      </c>
      <c r="M1" t="s">
        <v>34</v>
      </c>
      <c r="N1" t="s">
        <v>36</v>
      </c>
      <c r="O1" t="s">
        <v>35</v>
      </c>
      <c r="P1" t="s">
        <v>36</v>
      </c>
      <c r="Q1" t="s">
        <v>25</v>
      </c>
    </row>
    <row r="2" spans="1:17" x14ac:dyDescent="0.25">
      <c r="A2">
        <v>2</v>
      </c>
      <c r="B2">
        <v>2.2000000000000002</v>
      </c>
      <c r="C2">
        <v>13.4339</v>
      </c>
      <c r="D2">
        <v>4.452</v>
      </c>
      <c r="E2">
        <v>0.49566350104098245</v>
      </c>
      <c r="F2">
        <v>225.89099999999999</v>
      </c>
      <c r="G2">
        <v>120.4434</v>
      </c>
      <c r="H2">
        <v>1.1422109180294289</v>
      </c>
      <c r="I2">
        <v>90.597099999999998</v>
      </c>
      <c r="J2">
        <v>21.7119</v>
      </c>
      <c r="K2">
        <v>0.31518961983125549</v>
      </c>
      <c r="L2">
        <v>329.92199999999997</v>
      </c>
      <c r="M2">
        <v>244.62881999999996</v>
      </c>
      <c r="N2">
        <v>0.2585252877952971</v>
      </c>
      <c r="O2">
        <v>227.57018399999995</v>
      </c>
      <c r="P2">
        <v>0.31023034535435656</v>
      </c>
      <c r="Q2">
        <v>113.78509199999998</v>
      </c>
    </row>
    <row r="3" spans="1:17" x14ac:dyDescent="0.25">
      <c r="A3">
        <v>2</v>
      </c>
      <c r="B3">
        <v>2.8</v>
      </c>
      <c r="C3">
        <v>30.260400000000001</v>
      </c>
      <c r="D3">
        <v>3.0236000000000001</v>
      </c>
      <c r="E3">
        <v>0.11101157257827644</v>
      </c>
      <c r="F3">
        <v>311.28089999999997</v>
      </c>
      <c r="G3">
        <v>191.20660000000001</v>
      </c>
      <c r="H3">
        <v>1.592402370865373</v>
      </c>
      <c r="I3">
        <v>82.863699999999994</v>
      </c>
      <c r="J3">
        <v>18.094200000000001</v>
      </c>
      <c r="K3">
        <v>0.27936297176911978</v>
      </c>
      <c r="L3">
        <v>424.40499999999997</v>
      </c>
      <c r="M3">
        <v>361.61475999999999</v>
      </c>
      <c r="N3">
        <v>0.14794886959390202</v>
      </c>
      <c r="O3">
        <v>349.056712</v>
      </c>
      <c r="P3">
        <v>0.17753864351268239</v>
      </c>
      <c r="Q3">
        <v>174.528356</v>
      </c>
    </row>
    <row r="4" spans="1:17" x14ac:dyDescent="0.25">
      <c r="A4">
        <v>2.2000000000000002</v>
      </c>
      <c r="B4">
        <v>3</v>
      </c>
      <c r="C4">
        <v>35.471299999999999</v>
      </c>
      <c r="D4">
        <v>0</v>
      </c>
      <c r="E4">
        <v>0</v>
      </c>
      <c r="F4">
        <v>301.94380000000001</v>
      </c>
      <c r="G4">
        <v>195.31059999999999</v>
      </c>
      <c r="H4">
        <v>1.831611543121654</v>
      </c>
      <c r="I4">
        <v>60.055100000000003</v>
      </c>
      <c r="J4">
        <v>5.3888999999999996</v>
      </c>
      <c r="K4">
        <v>9.8578280546297331E-2</v>
      </c>
      <c r="L4">
        <v>397.47019999999998</v>
      </c>
      <c r="M4">
        <v>277.0505</v>
      </c>
      <c r="N4">
        <v>0.30296535438380029</v>
      </c>
      <c r="O4">
        <v>252.96656000000002</v>
      </c>
      <c r="P4">
        <v>0.36355842526056031</v>
      </c>
      <c r="Q4">
        <v>114.98479999999999</v>
      </c>
    </row>
    <row r="5" spans="1:17" x14ac:dyDescent="0.25">
      <c r="A5">
        <v>2.2000000000000002</v>
      </c>
      <c r="B5">
        <v>3</v>
      </c>
      <c r="C5">
        <v>46.383200000000002</v>
      </c>
      <c r="D5">
        <v>0</v>
      </c>
      <c r="E5">
        <v>0</v>
      </c>
      <c r="F5">
        <v>322.9246</v>
      </c>
      <c r="G5">
        <v>258.4889</v>
      </c>
      <c r="H5">
        <v>4.0115789849415773</v>
      </c>
      <c r="I5">
        <v>71.407799999999995</v>
      </c>
      <c r="J5">
        <v>17.0914</v>
      </c>
      <c r="K5">
        <v>0.31466371114433211</v>
      </c>
      <c r="L5">
        <v>440.71559999999999</v>
      </c>
      <c r="M5">
        <v>275.36741999999998</v>
      </c>
      <c r="N5">
        <v>0.37518113722318885</v>
      </c>
      <c r="O5">
        <v>242.29778399999998</v>
      </c>
      <c r="P5">
        <v>0.45021736466782664</v>
      </c>
      <c r="Q5">
        <v>110.13535636363635</v>
      </c>
    </row>
    <row r="6" spans="1:17" x14ac:dyDescent="0.25">
      <c r="A6">
        <v>2.5</v>
      </c>
      <c r="B6">
        <v>3.3</v>
      </c>
      <c r="C6">
        <v>48.823300000000003</v>
      </c>
      <c r="D6">
        <v>5.6742999999999997</v>
      </c>
      <c r="E6">
        <v>0.13150478574242738</v>
      </c>
      <c r="F6">
        <v>275.23950000000002</v>
      </c>
      <c r="G6">
        <v>188.52539999999999</v>
      </c>
      <c r="H6">
        <v>2.1741031735323313</v>
      </c>
      <c r="I6">
        <v>49.793999999999997</v>
      </c>
      <c r="J6">
        <v>2.6429</v>
      </c>
      <c r="K6">
        <v>5.6051714594145208E-2</v>
      </c>
      <c r="L6">
        <v>373.85680000000002</v>
      </c>
      <c r="M6">
        <v>316.50631000000004</v>
      </c>
      <c r="N6">
        <v>0.15340229200057343</v>
      </c>
      <c r="O6">
        <v>305.03621200000003</v>
      </c>
      <c r="P6">
        <v>0.18408275040068814</v>
      </c>
      <c r="Q6">
        <v>122.01448480000002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small step</vt:lpstr>
      <vt:lpstr>small step2</vt:lpstr>
      <vt:lpstr>big step</vt:lpstr>
      <vt:lpstr>bigger step</vt:lpstr>
      <vt:lpstr>big step 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lowlimb</dc:creator>
  <cp:lastModifiedBy>lowlimb</cp:lastModifiedBy>
  <dcterms:created xsi:type="dcterms:W3CDTF">2020-11-27T18:50:55Z</dcterms:created>
  <dcterms:modified xsi:type="dcterms:W3CDTF">2020-12-03T22:00:52Z</dcterms:modified>
</cp:coreProperties>
</file>