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180" yWindow="50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3" i="1" l="1"/>
  <c r="H53" i="1"/>
  <c r="J50" i="1"/>
  <c r="J51" i="1"/>
  <c r="J52" i="1"/>
  <c r="H51" i="1"/>
  <c r="H52" i="1"/>
  <c r="H50" i="1"/>
  <c r="C113" i="1"/>
  <c r="G113" i="1"/>
  <c r="D100" i="1"/>
  <c r="D101" i="1"/>
  <c r="D102" i="1"/>
  <c r="B102" i="1"/>
  <c r="B101" i="1"/>
  <c r="B100" i="1"/>
  <c r="I123" i="1"/>
  <c r="I122" i="1"/>
  <c r="I121" i="1"/>
  <c r="I120" i="1"/>
  <c r="I119" i="1"/>
  <c r="I118" i="1"/>
  <c r="I117" i="1"/>
  <c r="I116" i="1"/>
  <c r="C102" i="1"/>
  <c r="C101" i="1"/>
  <c r="C100" i="1"/>
  <c r="C88" i="1"/>
  <c r="C87" i="1"/>
  <c r="C86" i="1"/>
  <c r="C117" i="1"/>
  <c r="C118" i="1"/>
  <c r="C119" i="1"/>
  <c r="C120" i="1"/>
  <c r="C121" i="1"/>
  <c r="C122" i="1"/>
  <c r="C123" i="1"/>
  <c r="C116" i="1"/>
  <c r="H123" i="1"/>
  <c r="H120" i="1"/>
  <c r="H121" i="1"/>
  <c r="H122" i="1"/>
  <c r="H116" i="1"/>
  <c r="H117" i="1"/>
  <c r="H118" i="1"/>
  <c r="H119" i="1"/>
  <c r="C127" i="1"/>
  <c r="D95" i="1"/>
  <c r="D88" i="1"/>
  <c r="D94" i="1"/>
  <c r="D87" i="1"/>
  <c r="D93" i="1"/>
  <c r="D86" i="1"/>
  <c r="B95" i="1"/>
  <c r="B88" i="1"/>
  <c r="B94" i="1"/>
  <c r="B87" i="1"/>
  <c r="B93" i="1"/>
  <c r="B86" i="1"/>
  <c r="D108" i="1"/>
  <c r="D107" i="1"/>
  <c r="D106" i="1"/>
  <c r="B108" i="1"/>
  <c r="B107" i="1"/>
  <c r="B106" i="1"/>
</calcChain>
</file>

<file path=xl/sharedStrings.xml><?xml version="1.0" encoding="utf-8"?>
<sst xmlns="http://schemas.openxmlformats.org/spreadsheetml/2006/main" count="119" uniqueCount="62">
  <si>
    <t>App request completion rate</t>
  </si>
  <si>
    <t>Mean latency on successful requests</t>
  </si>
  <si>
    <t>Std-dev of latency on successful requests</t>
  </si>
  <si>
    <t>w/ Caching - All</t>
  </si>
  <si>
    <t>w/o Caching - Reads</t>
  </si>
  <si>
    <t>w/o Caching - Writes</t>
  </si>
  <si>
    <t>w/ Caching - Reads</t>
  </si>
  <si>
    <t>w/ Caching - Writes</t>
  </si>
  <si>
    <t>w/o Caching - All</t>
  </si>
  <si>
    <t>SMCLOUD</t>
  </si>
  <si>
    <t>Number of cloud accesses</t>
  </si>
  <si>
    <t>SMCLOUD simult w/o caching</t>
  </si>
  <si>
    <t>SMCLOUD simult w/ caching</t>
  </si>
  <si>
    <t>Number of requests</t>
  </si>
  <si>
    <t>w/o Caching - Tx #</t>
  </si>
  <si>
    <t>w/o Caching - Rx avg size</t>
  </si>
  <si>
    <t>w/o Caching - Tx avg size</t>
  </si>
  <si>
    <t>w/o Caching - Rx #</t>
  </si>
  <si>
    <t>w/ Caching - Tx #</t>
  </si>
  <si>
    <t>w/ Caching - Tx avg size</t>
  </si>
  <si>
    <t>w/ Caching - Rx #</t>
  </si>
  <si>
    <t>w/ Caching - Rx avg size</t>
  </si>
  <si>
    <t>Number of Packets</t>
  </si>
  <si>
    <t>Avg Size of Packets</t>
  </si>
  <si>
    <t>w/o Caching</t>
  </si>
  <si>
    <t>w/Caching</t>
  </si>
  <si>
    <t>WiFi Tx - 1k bytes</t>
  </si>
  <si>
    <t>WiFi Rx - 1k bytes</t>
  </si>
  <si>
    <t>Number of SUCCESSFUL requests</t>
  </si>
  <si>
    <t>3G access</t>
  </si>
  <si>
    <t># Packets</t>
  </si>
  <si>
    <t>Duration (ms)</t>
  </si>
  <si>
    <t>Current above baseline</t>
  </si>
  <si>
    <t>Battery (Volts)</t>
  </si>
  <si>
    <t>Energy per packet (joules)</t>
  </si>
  <si>
    <t>WiFi Tx - 2k bytes</t>
  </si>
  <si>
    <t>WiFi Tx - 4k bytes</t>
  </si>
  <si>
    <t>WiFi Rx - 2k bytes</t>
  </si>
  <si>
    <t>WiFi Rx - 4k bytes</t>
  </si>
  <si>
    <t>WiFi Tx - 8k bytes</t>
  </si>
  <si>
    <t>WiFi Rx - 8k bytes</t>
  </si>
  <si>
    <t>SMCloud</t>
  </si>
  <si>
    <t>Cumulative Runtime across all phones</t>
  </si>
  <si>
    <t>w/ Caching</t>
  </si>
  <si>
    <t>WiFi and 3G active + WiFi idle Power Per Successful Request</t>
  </si>
  <si>
    <t xml:space="preserve"> -- WiFi idle Power Per Successful Request</t>
  </si>
  <si>
    <t xml:space="preserve"> -- WiFi and 3G Active Power Per Successful Request</t>
  </si>
  <si>
    <t>mA</t>
  </si>
  <si>
    <t>Difference = WiFi Idle current</t>
  </si>
  <si>
    <t>Active Current (mA)</t>
  </si>
  <si>
    <t>CSM baseline</t>
  </si>
  <si>
    <t>SMCloud baseline</t>
  </si>
  <si>
    <t>Energy per Access</t>
  </si>
  <si>
    <t># Accesses</t>
  </si>
  <si>
    <t>Energy by regression calc</t>
  </si>
  <si>
    <t>Packet Size (1k bytes)</t>
  </si>
  <si>
    <t>Regresion slope</t>
  </si>
  <si>
    <t>Regression intercept</t>
  </si>
  <si>
    <t>Cloud accesses per successful request</t>
  </si>
  <si>
    <t>Avg:</t>
  </si>
  <si>
    <t xml:space="preserve"> -- WiFi and 3G Active Power Per Successful Request normalized to SMCloud</t>
  </si>
  <si>
    <t>CSM request completion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</si>
</sst>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User Request</a:t>
            </a:r>
            <a:r>
              <a:rPr lang="en-US" baseline="0"/>
              <a:t> Completion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w/o Caching - All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Sheet1!$B$9:$B$11</c:f>
              <c:numCache>
                <c:formatCode>General</c:formatCode>
                <c:ptCount val="3"/>
                <c:pt idx="0">
                  <c:v>42.44</c:v>
                </c:pt>
                <c:pt idx="1">
                  <c:v>57.52</c:v>
                </c:pt>
                <c:pt idx="2">
                  <c:v>50.57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w/o Caching - Reads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Sheet1!$C$9:$C$11</c:f>
              <c:numCache>
                <c:formatCode>General</c:formatCode>
                <c:ptCount val="3"/>
                <c:pt idx="0">
                  <c:v>52.07</c:v>
                </c:pt>
                <c:pt idx="1">
                  <c:v>56.26</c:v>
                </c:pt>
                <c:pt idx="2">
                  <c:v>50.27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w/o Caching - Writes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Sheet1!$D$9:$D$11</c:f>
              <c:numCache>
                <c:formatCode>General</c:formatCode>
                <c:ptCount val="3"/>
                <c:pt idx="0">
                  <c:v>38.07</c:v>
                </c:pt>
                <c:pt idx="1">
                  <c:v>59.89</c:v>
                </c:pt>
                <c:pt idx="2">
                  <c:v>53.1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Sheet1!$F$8</c:f>
              <c:strCache>
                <c:ptCount val="1"/>
                <c:pt idx="0">
                  <c:v>w/ Caching - All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Sheet1!$F$9:$F$11</c:f>
              <c:numCache>
                <c:formatCode>General</c:formatCode>
                <c:ptCount val="3"/>
                <c:pt idx="0">
                  <c:v>42.04</c:v>
                </c:pt>
                <c:pt idx="1">
                  <c:v>74.2</c:v>
                </c:pt>
                <c:pt idx="2">
                  <c:v>66.79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Sheet1!$G$8</c:f>
              <c:strCache>
                <c:ptCount val="1"/>
                <c:pt idx="0">
                  <c:v>w/ Caching - Reads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Sheet1!$G$9:$G$11</c:f>
              <c:numCache>
                <c:formatCode>General</c:formatCode>
                <c:ptCount val="3"/>
                <c:pt idx="0">
                  <c:v>49.71</c:v>
                </c:pt>
                <c:pt idx="1">
                  <c:v>81.27</c:v>
                </c:pt>
                <c:pt idx="2">
                  <c:v>68.76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Sheet1!$H$8</c:f>
              <c:strCache>
                <c:ptCount val="1"/>
                <c:pt idx="0">
                  <c:v>w/ Caching - Writes</c:v>
                </c:pt>
              </c:strCache>
            </c:strRef>
          </c:tx>
          <c:marker>
            <c:symbol val="none"/>
          </c:marker>
          <c:cat>
            <c:numRef>
              <c:f>Sheet1!$A$9:$A$11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Sheet1!$H$9:$H$11</c:f>
              <c:numCache>
                <c:formatCode>General</c:formatCode>
                <c:ptCount val="3"/>
                <c:pt idx="0">
                  <c:v>38.6</c:v>
                </c:pt>
                <c:pt idx="1">
                  <c:v>63.89</c:v>
                </c:pt>
                <c:pt idx="2">
                  <c:v>51.92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128408"/>
        <c:axId val="2098131608"/>
      </c:lineChart>
      <c:catAx>
        <c:axId val="2098128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8131608"/>
        <c:crosses val="autoZero"/>
        <c:auto val="1"/>
        <c:lblAlgn val="ctr"/>
        <c:lblOffset val="100"/>
        <c:noMultiLvlLbl val="0"/>
      </c:catAx>
      <c:valAx>
        <c:axId val="209813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12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Latency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w/o Caching - All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Sheet1!$B$15:$B$17</c:f>
              <c:numCache>
                <c:formatCode>General</c:formatCode>
                <c:ptCount val="3"/>
                <c:pt idx="0">
                  <c:v>188.0</c:v>
                </c:pt>
                <c:pt idx="1">
                  <c:v>190.0</c:v>
                </c:pt>
                <c:pt idx="2">
                  <c:v>208.0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w/o Caching - Reads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Sheet1!$C$15:$C$17</c:f>
              <c:numCache>
                <c:formatCode>General</c:formatCode>
                <c:ptCount val="3"/>
                <c:pt idx="0">
                  <c:v>171.0</c:v>
                </c:pt>
                <c:pt idx="1">
                  <c:v>193.0</c:v>
                </c:pt>
                <c:pt idx="2">
                  <c:v>210.0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w/o Caching - Writes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Sheet1!$D$15:$D$17</c:f>
              <c:numCache>
                <c:formatCode>General</c:formatCode>
                <c:ptCount val="3"/>
                <c:pt idx="0">
                  <c:v>199.0</c:v>
                </c:pt>
                <c:pt idx="1">
                  <c:v>186.0</c:v>
                </c:pt>
                <c:pt idx="2">
                  <c:v>192.0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w/ Caching - All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Sheet1!$F$15:$F$17</c:f>
              <c:numCache>
                <c:formatCode>General</c:formatCode>
                <c:ptCount val="3"/>
                <c:pt idx="0">
                  <c:v>690.0</c:v>
                </c:pt>
                <c:pt idx="1">
                  <c:v>375.0</c:v>
                </c:pt>
                <c:pt idx="2">
                  <c:v>135.0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Sheet1!$G$14</c:f>
              <c:strCache>
                <c:ptCount val="1"/>
                <c:pt idx="0">
                  <c:v>w/ Caching - Reads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Sheet1!$G$15:$G$17</c:f>
              <c:numCache>
                <c:formatCode>General</c:formatCode>
                <c:ptCount val="3"/>
                <c:pt idx="0">
                  <c:v>403.0</c:v>
                </c:pt>
                <c:pt idx="1">
                  <c:v>214.0</c:v>
                </c:pt>
                <c:pt idx="2">
                  <c:v>110.0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Sheet1!$H$14</c:f>
              <c:strCache>
                <c:ptCount val="1"/>
                <c:pt idx="0">
                  <c:v>w/ Caching - Writes</c:v>
                </c:pt>
              </c:strCache>
            </c:strRef>
          </c:tx>
          <c:marker>
            <c:symbol val="none"/>
          </c:marker>
          <c:cat>
            <c:numRef>
              <c:f>Sheet1!$A$15:$A$17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Sheet1!$H$15:$H$17</c:f>
              <c:numCache>
                <c:formatCode>General</c:formatCode>
                <c:ptCount val="3"/>
                <c:pt idx="0">
                  <c:v>857.0</c:v>
                </c:pt>
                <c:pt idx="1">
                  <c:v>674.0</c:v>
                </c:pt>
                <c:pt idx="2">
                  <c:v>386.0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40408"/>
        <c:axId val="2097437192"/>
      </c:lineChart>
      <c:catAx>
        <c:axId val="20974404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7437192"/>
        <c:crosses val="autoZero"/>
        <c:auto val="1"/>
        <c:lblAlgn val="ctr"/>
        <c:lblOffset val="100"/>
        <c:noMultiLvlLbl val="0"/>
      </c:catAx>
      <c:valAx>
        <c:axId val="209743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40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WiFi and 3G Active + WiFi Idle</a:t>
            </a:r>
            <a:r>
              <a:rPr lang="en-US" baseline="0"/>
              <a:t> power per request, in Joules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w/o Caching</c:v>
                </c:pt>
              </c:strCache>
            </c:strRef>
          </c:tx>
          <c:marker>
            <c:symbol val="none"/>
          </c:marker>
          <c:cat>
            <c:numRef>
              <c:f>Sheet1!$A$86:$A$88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Sheet1!$B$86:$B$88</c:f>
              <c:numCache>
                <c:formatCode>General</c:formatCode>
                <c:ptCount val="3"/>
                <c:pt idx="0">
                  <c:v>4.393072455702608</c:v>
                </c:pt>
                <c:pt idx="1">
                  <c:v>2.655095738617214</c:v>
                </c:pt>
                <c:pt idx="2">
                  <c:v>3.380837008497736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Sheet1!$C$85</c:f>
              <c:strCache>
                <c:ptCount val="1"/>
                <c:pt idx="0">
                  <c:v>SMCloud</c:v>
                </c:pt>
              </c:strCache>
            </c:strRef>
          </c:tx>
          <c:marker>
            <c:symbol val="none"/>
          </c:marker>
          <c:cat>
            <c:numRef>
              <c:f>Sheet1!$A$86:$A$88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Sheet1!$C$86:$C$88</c:f>
              <c:numCache>
                <c:formatCode>General</c:formatCode>
                <c:ptCount val="3"/>
                <c:pt idx="0">
                  <c:v>2.60905008</c:v>
                </c:pt>
                <c:pt idx="1">
                  <c:v>2.60905008</c:v>
                </c:pt>
                <c:pt idx="2">
                  <c:v>2.60905008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Sheet1!$D$85</c:f>
              <c:strCache>
                <c:ptCount val="1"/>
                <c:pt idx="0">
                  <c:v>w/Caching</c:v>
                </c:pt>
              </c:strCache>
            </c:strRef>
          </c:tx>
          <c:marker>
            <c:symbol val="none"/>
          </c:marker>
          <c:cat>
            <c:numRef>
              <c:f>Sheet1!$A$86:$A$88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Sheet1!$D$86:$D$88</c:f>
              <c:numCache>
                <c:formatCode>General</c:formatCode>
                <c:ptCount val="3"/>
                <c:pt idx="0">
                  <c:v>5.090190132556596</c:v>
                </c:pt>
                <c:pt idx="1">
                  <c:v>2.090389839274112</c:v>
                </c:pt>
                <c:pt idx="2">
                  <c:v>2.045922806023793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07048"/>
        <c:axId val="2097403960"/>
      </c:lineChart>
      <c:catAx>
        <c:axId val="20974070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7403960"/>
        <c:crosses val="autoZero"/>
        <c:auto val="1"/>
        <c:lblAlgn val="ctr"/>
        <c:lblOffset val="100"/>
        <c:noMultiLvlLbl val="0"/>
      </c:catAx>
      <c:valAx>
        <c:axId val="209740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40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Sheet1!$G$116:$G$119</c:f>
              <c:numCache>
                <c:formatCode>General</c:formatCode>
                <c:ptCount val="4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</c:numCache>
            </c:numRef>
          </c:xVal>
          <c:yVal>
            <c:numRef>
              <c:f>Sheet1!$H$116:$H$119</c:f>
              <c:numCache>
                <c:formatCode>General</c:formatCode>
                <c:ptCount val="4"/>
                <c:pt idx="0">
                  <c:v>0.00979608</c:v>
                </c:pt>
                <c:pt idx="1">
                  <c:v>0.018564042</c:v>
                </c:pt>
                <c:pt idx="2">
                  <c:v>0.03303678</c:v>
                </c:pt>
                <c:pt idx="3">
                  <c:v>0.066280368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72840"/>
        <c:axId val="2097369944"/>
      </c:scatterChart>
      <c:valAx>
        <c:axId val="209737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369944"/>
        <c:crosses val="autoZero"/>
        <c:crossBetween val="midCat"/>
      </c:valAx>
      <c:valAx>
        <c:axId val="209736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72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Sheet1!$G$120:$G$123</c:f>
              <c:numCache>
                <c:formatCode>General</c:formatCode>
                <c:ptCount val="4"/>
                <c:pt idx="0">
                  <c:v>1000.0</c:v>
                </c:pt>
                <c:pt idx="1">
                  <c:v>2000.0</c:v>
                </c:pt>
                <c:pt idx="2">
                  <c:v>4000.0</c:v>
                </c:pt>
                <c:pt idx="3">
                  <c:v>8000.0</c:v>
                </c:pt>
              </c:numCache>
            </c:numRef>
          </c:xVal>
          <c:yVal>
            <c:numRef>
              <c:f>Sheet1!$H$120:$H$123</c:f>
              <c:numCache>
                <c:formatCode>General</c:formatCode>
                <c:ptCount val="4"/>
                <c:pt idx="0">
                  <c:v>0.00058338</c:v>
                </c:pt>
                <c:pt idx="1">
                  <c:v>0.000983346</c:v>
                </c:pt>
                <c:pt idx="2">
                  <c:v>0.00151578</c:v>
                </c:pt>
                <c:pt idx="3">
                  <c:v>0.00211533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42776"/>
        <c:axId val="2097339880"/>
      </c:scatterChart>
      <c:valAx>
        <c:axId val="2097342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339880"/>
        <c:crosses val="autoZero"/>
        <c:crossBetween val="midCat"/>
      </c:valAx>
      <c:valAx>
        <c:axId val="209733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342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CSM Procedure</a:t>
            </a:r>
            <a:r>
              <a:rPr lang="en-US" baseline="0"/>
              <a:t> Call Completion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w/o Caching - All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Sheet1!$B$3:$B$5</c:f>
              <c:numCache>
                <c:formatCode>General</c:formatCode>
                <c:ptCount val="3"/>
                <c:pt idx="0">
                  <c:v>68.47</c:v>
                </c:pt>
                <c:pt idx="1">
                  <c:v>77.4</c:v>
                </c:pt>
                <c:pt idx="2">
                  <c:v>72.21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w/o Caching - Reads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78.45</c:v>
                </c:pt>
                <c:pt idx="1">
                  <c:v>77.63</c:v>
                </c:pt>
                <c:pt idx="2">
                  <c:v>72.1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w/o Caching - Writes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63.56</c:v>
                </c:pt>
                <c:pt idx="1">
                  <c:v>77.05</c:v>
                </c:pt>
                <c:pt idx="2">
                  <c:v>73.12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w/ Caching - All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70.47</c:v>
                </c:pt>
                <c:pt idx="1">
                  <c:v>90.93</c:v>
                </c:pt>
                <c:pt idx="2">
                  <c:v>95.32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w/ Caching - Reads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95.74</c:v>
                </c:pt>
                <c:pt idx="1">
                  <c:v>97.49</c:v>
                </c:pt>
                <c:pt idx="2">
                  <c:v>98.72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w/ Caching - Writes</c:v>
                </c:pt>
              </c:strCache>
            </c:strRef>
          </c:tx>
          <c:marker>
            <c:symbol val="none"/>
          </c:marker>
          <c:cat>
            <c:numRef>
              <c:f>Sheet1!$A$3:$A$5</c:f>
              <c:numCache>
                <c:formatCode>0%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60.89</c:v>
                </c:pt>
                <c:pt idx="1">
                  <c:v>80.98</c:v>
                </c:pt>
                <c:pt idx="2">
                  <c:v>71.54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682008"/>
        <c:axId val="2099464136"/>
      </c:lineChart>
      <c:catAx>
        <c:axId val="2101682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9464136"/>
        <c:crosses val="autoZero"/>
        <c:auto val="1"/>
        <c:lblAlgn val="ctr"/>
        <c:lblOffset val="100"/>
        <c:noMultiLvlLbl val="0"/>
      </c:catAx>
      <c:valAx>
        <c:axId val="209946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168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23</xdr:row>
      <xdr:rowOff>120650</xdr:rowOff>
    </xdr:from>
    <xdr:to>
      <xdr:col>6</xdr:col>
      <xdr:colOff>381000</xdr:colOff>
      <xdr:row>44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387350</xdr:colOff>
      <xdr:row>23</xdr:row>
      <xdr:rowOff>107950</xdr:rowOff>
    </xdr:from>
    <xdr:to>
      <xdr:col>12</xdr:col>
      <xdr:colOff>546100</xdr:colOff>
      <xdr:row>45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84</xdr:row>
      <xdr:rowOff>38100</xdr:rowOff>
    </xdr:from>
    <xdr:to>
      <xdr:col>7</xdr:col>
      <xdr:colOff>114300</xdr:colOff>
      <xdr:row>108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125</xdr:row>
      <xdr:rowOff>95250</xdr:rowOff>
    </xdr:from>
    <xdr:to>
      <xdr:col>6</xdr:col>
      <xdr:colOff>590550</xdr:colOff>
      <xdr:row>139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666750</xdr:colOff>
      <xdr:row>125</xdr:row>
      <xdr:rowOff>95250</xdr:rowOff>
    </xdr:from>
    <xdr:to>
      <xdr:col>8</xdr:col>
      <xdr:colOff>1708150</xdr:colOff>
      <xdr:row>139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584200</xdr:colOff>
      <xdr:row>8</xdr:row>
      <xdr:rowOff>127000</xdr:rowOff>
    </xdr:from>
    <xdr:to>
      <xdr:col>12</xdr:col>
      <xdr:colOff>584200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showRuler="0" workbookViewId="0">
      <selection activeCell="G9" sqref="G9"/>
    </sheetView>
  </sheetViews>
  <sheetFormatPr baseColWidth="10" defaultRowHeight="15" x14ac:dyDescent="0"/>
  <cols>
    <col min="1" max="1" width="17.33203125" style="1" customWidth="1"/>
    <col min="2" max="7" width="19.5" customWidth="1"/>
    <col min="8" max="8" width="26.83203125" customWidth="1"/>
    <col min="9" max="9" width="22.83203125" customWidth="1"/>
    <col min="10" max="10" width="12.1640625" bestFit="1" customWidth="1"/>
    <col min="12" max="13" width="12.1640625" bestFit="1" customWidth="1"/>
  </cols>
  <sheetData>
    <row r="1" spans="1:9">
      <c r="A1" s="1" t="s">
        <v>61</v>
      </c>
    </row>
    <row r="2" spans="1:9" s="1" customFormat="1">
      <c r="B2" s="1" t="s">
        <v>8</v>
      </c>
      <c r="C2" s="1" t="s">
        <v>4</v>
      </c>
      <c r="D2" s="1" t="s">
        <v>5</v>
      </c>
      <c r="F2" s="1" t="s">
        <v>3</v>
      </c>
      <c r="G2" s="1" t="s">
        <v>6</v>
      </c>
      <c r="H2" s="1" t="s">
        <v>7</v>
      </c>
    </row>
    <row r="3" spans="1:9">
      <c r="A3" s="2">
        <v>0.3</v>
      </c>
      <c r="B3">
        <v>68.47</v>
      </c>
      <c r="C3">
        <v>78.45</v>
      </c>
      <c r="D3">
        <v>63.56</v>
      </c>
      <c r="F3">
        <v>70.47</v>
      </c>
      <c r="G3">
        <v>95.74</v>
      </c>
      <c r="H3">
        <v>60.89</v>
      </c>
    </row>
    <row r="4" spans="1:9">
      <c r="A4" s="2">
        <v>0.6</v>
      </c>
      <c r="B4">
        <v>77.400000000000006</v>
      </c>
      <c r="C4">
        <v>77.63</v>
      </c>
      <c r="D4">
        <v>77.05</v>
      </c>
      <c r="F4">
        <v>90.93</v>
      </c>
      <c r="G4">
        <v>97.49</v>
      </c>
      <c r="H4">
        <v>80.98</v>
      </c>
    </row>
    <row r="5" spans="1:9">
      <c r="A5" s="2">
        <v>0.9</v>
      </c>
      <c r="B5">
        <v>72.209999999999994</v>
      </c>
      <c r="C5">
        <v>72.099999999999994</v>
      </c>
      <c r="D5">
        <v>73.12</v>
      </c>
      <c r="F5">
        <v>95.32</v>
      </c>
      <c r="G5">
        <v>98.72</v>
      </c>
      <c r="H5">
        <v>71.540000000000006</v>
      </c>
    </row>
    <row r="7" spans="1:9">
      <c r="A7" s="1" t="s">
        <v>0</v>
      </c>
    </row>
    <row r="8" spans="1:9" s="1" customFormat="1">
      <c r="B8" s="1" t="s">
        <v>8</v>
      </c>
      <c r="C8" s="1" t="s">
        <v>4</v>
      </c>
      <c r="D8" s="1" t="s">
        <v>5</v>
      </c>
      <c r="F8" s="1" t="s">
        <v>3</v>
      </c>
      <c r="G8" s="1" t="s">
        <v>6</v>
      </c>
      <c r="H8" s="1" t="s">
        <v>7</v>
      </c>
    </row>
    <row r="9" spans="1:9">
      <c r="A9" s="2">
        <v>0.3</v>
      </c>
      <c r="B9">
        <v>42.44</v>
      </c>
      <c r="C9">
        <v>52.07</v>
      </c>
      <c r="D9">
        <v>38.07</v>
      </c>
      <c r="F9">
        <v>42.04</v>
      </c>
      <c r="G9">
        <v>49.71</v>
      </c>
      <c r="H9">
        <v>38.6</v>
      </c>
    </row>
    <row r="10" spans="1:9">
      <c r="A10" s="2">
        <v>0.6</v>
      </c>
      <c r="B10">
        <v>57.52</v>
      </c>
      <c r="C10">
        <v>56.26</v>
      </c>
      <c r="D10">
        <v>59.89</v>
      </c>
      <c r="F10">
        <v>74.2</v>
      </c>
      <c r="G10">
        <v>81.27</v>
      </c>
      <c r="H10">
        <v>63.89</v>
      </c>
    </row>
    <row r="11" spans="1:9">
      <c r="A11" s="2">
        <v>0.9</v>
      </c>
      <c r="B11">
        <v>50.57</v>
      </c>
      <c r="C11">
        <v>50.27</v>
      </c>
      <c r="D11">
        <v>53.1</v>
      </c>
      <c r="F11">
        <v>66.790000000000006</v>
      </c>
      <c r="G11">
        <v>68.760000000000005</v>
      </c>
      <c r="H11">
        <v>51.92</v>
      </c>
    </row>
    <row r="13" spans="1:9">
      <c r="A13" s="1" t="s">
        <v>1</v>
      </c>
    </row>
    <row r="14" spans="1:9" s="1" customFormat="1">
      <c r="B14" s="1" t="s">
        <v>8</v>
      </c>
      <c r="C14" s="1" t="s">
        <v>4</v>
      </c>
      <c r="D14" s="1" t="s">
        <v>5</v>
      </c>
      <c r="E14" s="1" t="s">
        <v>9</v>
      </c>
      <c r="F14" s="1" t="s">
        <v>3</v>
      </c>
      <c r="G14" s="1" t="s">
        <v>6</v>
      </c>
      <c r="H14" s="1" t="s">
        <v>7</v>
      </c>
      <c r="I14" s="1" t="s">
        <v>9</v>
      </c>
    </row>
    <row r="15" spans="1:9">
      <c r="A15" s="2">
        <v>0.3</v>
      </c>
      <c r="B15">
        <v>188</v>
      </c>
      <c r="C15">
        <v>171</v>
      </c>
      <c r="D15">
        <v>199</v>
      </c>
      <c r="E15">
        <v>5616</v>
      </c>
      <c r="F15">
        <v>690</v>
      </c>
      <c r="G15">
        <v>403</v>
      </c>
      <c r="H15">
        <v>857</v>
      </c>
      <c r="I15">
        <v>3517</v>
      </c>
    </row>
    <row r="16" spans="1:9">
      <c r="A16" s="2">
        <v>0.6</v>
      </c>
      <c r="B16">
        <v>190</v>
      </c>
      <c r="C16">
        <v>193</v>
      </c>
      <c r="D16">
        <v>186</v>
      </c>
      <c r="E16">
        <v>5968</v>
      </c>
      <c r="F16">
        <v>375</v>
      </c>
      <c r="G16">
        <v>214</v>
      </c>
      <c r="H16">
        <v>674</v>
      </c>
      <c r="I16">
        <v>3660</v>
      </c>
    </row>
    <row r="17" spans="1:9">
      <c r="A17" s="2">
        <v>0.9</v>
      </c>
      <c r="B17">
        <v>208</v>
      </c>
      <c r="C17">
        <v>210</v>
      </c>
      <c r="D17">
        <v>192</v>
      </c>
      <c r="E17">
        <v>5086</v>
      </c>
      <c r="F17">
        <v>135</v>
      </c>
      <c r="G17">
        <v>110</v>
      </c>
      <c r="H17">
        <v>386</v>
      </c>
      <c r="I17">
        <v>5555</v>
      </c>
    </row>
    <row r="19" spans="1:9">
      <c r="A19" s="1" t="s">
        <v>2</v>
      </c>
    </row>
    <row r="20" spans="1:9" s="1" customFormat="1">
      <c r="B20" s="1" t="s">
        <v>8</v>
      </c>
      <c r="C20" s="1" t="s">
        <v>4</v>
      </c>
      <c r="D20" s="1" t="s">
        <v>5</v>
      </c>
      <c r="E20" s="1" t="s">
        <v>9</v>
      </c>
      <c r="F20" s="1" t="s">
        <v>3</v>
      </c>
      <c r="G20" s="1" t="s">
        <v>6</v>
      </c>
      <c r="H20" s="1" t="s">
        <v>7</v>
      </c>
      <c r="I20" s="1" t="s">
        <v>9</v>
      </c>
    </row>
    <row r="21" spans="1:9">
      <c r="A21" s="2">
        <v>0.3</v>
      </c>
      <c r="B21">
        <v>260</v>
      </c>
      <c r="C21">
        <v>225</v>
      </c>
      <c r="D21">
        <v>280</v>
      </c>
      <c r="E21">
        <v>10436</v>
      </c>
      <c r="F21">
        <v>762</v>
      </c>
      <c r="G21">
        <v>683</v>
      </c>
      <c r="H21">
        <v>756</v>
      </c>
      <c r="I21">
        <v>7331</v>
      </c>
    </row>
    <row r="22" spans="1:9">
      <c r="A22" s="2">
        <v>0.6</v>
      </c>
      <c r="B22">
        <v>235</v>
      </c>
      <c r="C22">
        <v>240</v>
      </c>
      <c r="D22">
        <v>227</v>
      </c>
      <c r="E22">
        <v>10714</v>
      </c>
      <c r="F22">
        <v>591</v>
      </c>
      <c r="G22">
        <v>349</v>
      </c>
      <c r="H22">
        <v>795</v>
      </c>
      <c r="I22">
        <v>9431</v>
      </c>
    </row>
    <row r="23" spans="1:9">
      <c r="A23" s="2">
        <v>0.9</v>
      </c>
      <c r="B23">
        <v>304</v>
      </c>
      <c r="C23">
        <v>310</v>
      </c>
      <c r="D23">
        <v>246</v>
      </c>
      <c r="E23">
        <v>10192</v>
      </c>
      <c r="F23">
        <v>186</v>
      </c>
      <c r="G23">
        <v>95</v>
      </c>
      <c r="H23">
        <v>473</v>
      </c>
      <c r="I23">
        <v>11523</v>
      </c>
    </row>
    <row r="27" spans="1:9">
      <c r="A27" s="2"/>
    </row>
    <row r="28" spans="1:9">
      <c r="A28" s="2"/>
    </row>
    <row r="29" spans="1:9">
      <c r="A29" s="2"/>
    </row>
    <row r="47" spans="1:10">
      <c r="A47" s="1" t="s">
        <v>10</v>
      </c>
    </row>
    <row r="48" spans="1:10">
      <c r="B48" s="1" t="s">
        <v>8</v>
      </c>
      <c r="C48" s="1" t="s">
        <v>11</v>
      </c>
      <c r="D48" s="1" t="s">
        <v>3</v>
      </c>
      <c r="E48" s="1" t="s">
        <v>12</v>
      </c>
      <c r="G48" s="1" t="s">
        <v>58</v>
      </c>
      <c r="H48" s="1"/>
      <c r="I48" s="1"/>
      <c r="J48" s="1"/>
    </row>
    <row r="49" spans="1:10">
      <c r="A49" s="2">
        <v>0.3</v>
      </c>
      <c r="B49">
        <v>75</v>
      </c>
      <c r="C49">
        <v>264</v>
      </c>
      <c r="D49">
        <v>62</v>
      </c>
      <c r="E49">
        <v>438</v>
      </c>
      <c r="G49" s="1"/>
      <c r="H49" s="1" t="s">
        <v>24</v>
      </c>
      <c r="I49" s="1"/>
      <c r="J49" s="1" t="s">
        <v>43</v>
      </c>
    </row>
    <row r="50" spans="1:10">
      <c r="A50" s="2">
        <v>0.6</v>
      </c>
      <c r="B50">
        <v>140</v>
      </c>
      <c r="C50">
        <v>438</v>
      </c>
      <c r="D50">
        <v>54</v>
      </c>
      <c r="E50">
        <v>271</v>
      </c>
      <c r="G50" s="2">
        <v>0.3</v>
      </c>
      <c r="H50">
        <f>B49/B67</f>
        <v>0.32608695652173914</v>
      </c>
      <c r="J50">
        <f>D49/F67</f>
        <v>0.26382978723404255</v>
      </c>
    </row>
    <row r="51" spans="1:10">
      <c r="A51" s="2">
        <v>0.9</v>
      </c>
      <c r="B51">
        <v>127</v>
      </c>
      <c r="C51">
        <v>729</v>
      </c>
      <c r="D51">
        <v>97</v>
      </c>
      <c r="E51">
        <v>407</v>
      </c>
      <c r="G51" s="2">
        <v>0.6</v>
      </c>
      <c r="H51">
        <f t="shared" ref="H51:H52" si="0">B50/B68</f>
        <v>0.15855039637599094</v>
      </c>
      <c r="J51">
        <f>D50/F68</f>
        <v>0.13705583756345177</v>
      </c>
    </row>
    <row r="52" spans="1:10">
      <c r="A52" s="2"/>
      <c r="G52" s="2">
        <v>0.9</v>
      </c>
      <c r="H52">
        <f t="shared" si="0"/>
        <v>0.23962264150943396</v>
      </c>
      <c r="J52">
        <f>D51/F69</f>
        <v>0.10886644219977554</v>
      </c>
    </row>
    <row r="53" spans="1:10" s="1" customFormat="1">
      <c r="A53" s="1" t="s">
        <v>42</v>
      </c>
      <c r="G53" s="1" t="s">
        <v>59</v>
      </c>
      <c r="H53" s="1">
        <f>SUM(B49:B51)/SUM(B67:B69)</f>
        <v>0.20815581253804016</v>
      </c>
      <c r="J53" s="1">
        <f>SUM(D49:D51)/SUM(F67:F69)</f>
        <v>0.14013157894736841</v>
      </c>
    </row>
    <row r="54" spans="1:10" s="1" customFormat="1">
      <c r="B54" s="1" t="s">
        <v>24</v>
      </c>
      <c r="D54" s="1" t="s">
        <v>43</v>
      </c>
    </row>
    <row r="55" spans="1:10">
      <c r="A55" s="2">
        <v>0.3</v>
      </c>
      <c r="B55">
        <v>2687</v>
      </c>
      <c r="D55">
        <v>2900</v>
      </c>
    </row>
    <row r="56" spans="1:10">
      <c r="A56" s="2">
        <v>0.6</v>
      </c>
      <c r="B56">
        <v>6498</v>
      </c>
      <c r="D56">
        <v>1894</v>
      </c>
    </row>
    <row r="57" spans="1:10">
      <c r="A57" s="2">
        <v>0.9</v>
      </c>
      <c r="B57">
        <v>4796</v>
      </c>
      <c r="D57">
        <v>5003</v>
      </c>
    </row>
    <row r="59" spans="1:10">
      <c r="A59" s="1" t="s">
        <v>13</v>
      </c>
    </row>
    <row r="60" spans="1:10">
      <c r="B60" s="1" t="s">
        <v>8</v>
      </c>
      <c r="C60" s="1" t="s">
        <v>4</v>
      </c>
      <c r="D60" s="1" t="s">
        <v>5</v>
      </c>
      <c r="E60" s="1" t="s">
        <v>9</v>
      </c>
      <c r="F60" s="1" t="s">
        <v>3</v>
      </c>
      <c r="G60" s="1" t="s">
        <v>6</v>
      </c>
      <c r="H60" s="1" t="s">
        <v>7</v>
      </c>
      <c r="I60" s="1" t="s">
        <v>9</v>
      </c>
    </row>
    <row r="61" spans="1:10">
      <c r="A61" s="2">
        <v>0.3</v>
      </c>
      <c r="B61">
        <v>542</v>
      </c>
      <c r="C61">
        <v>169</v>
      </c>
      <c r="D61">
        <v>373</v>
      </c>
      <c r="E61">
        <v>264</v>
      </c>
      <c r="F61">
        <v>559</v>
      </c>
      <c r="G61">
        <v>173</v>
      </c>
      <c r="H61">
        <v>386</v>
      </c>
      <c r="I61">
        <v>438</v>
      </c>
    </row>
    <row r="62" spans="1:10">
      <c r="A62" s="2">
        <v>0.6</v>
      </c>
      <c r="B62">
        <v>1535</v>
      </c>
      <c r="C62">
        <v>999</v>
      </c>
      <c r="D62">
        <v>536</v>
      </c>
      <c r="E62">
        <v>438</v>
      </c>
      <c r="F62">
        <v>531</v>
      </c>
      <c r="G62">
        <v>315</v>
      </c>
      <c r="H62">
        <v>216</v>
      </c>
      <c r="I62">
        <v>271</v>
      </c>
    </row>
    <row r="63" spans="1:10">
      <c r="A63" s="2">
        <v>0.9</v>
      </c>
      <c r="B63">
        <v>1048</v>
      </c>
      <c r="C63">
        <v>935</v>
      </c>
      <c r="D63">
        <v>113</v>
      </c>
      <c r="E63">
        <v>729</v>
      </c>
      <c r="F63">
        <v>1334</v>
      </c>
      <c r="G63">
        <v>1178</v>
      </c>
      <c r="H63">
        <v>156</v>
      </c>
      <c r="I63">
        <v>407</v>
      </c>
    </row>
    <row r="64" spans="1:10">
      <c r="A64" s="2"/>
    </row>
    <row r="65" spans="1:9">
      <c r="A65" s="1" t="s">
        <v>28</v>
      </c>
    </row>
    <row r="66" spans="1:9">
      <c r="B66" s="1" t="s">
        <v>8</v>
      </c>
      <c r="C66" s="1" t="s">
        <v>4</v>
      </c>
      <c r="D66" s="1" t="s">
        <v>5</v>
      </c>
      <c r="E66" s="1" t="s">
        <v>9</v>
      </c>
      <c r="F66" s="1" t="s">
        <v>3</v>
      </c>
      <c r="G66" s="1" t="s">
        <v>6</v>
      </c>
      <c r="H66" s="1" t="s">
        <v>7</v>
      </c>
      <c r="I66" s="1" t="s">
        <v>9</v>
      </c>
    </row>
    <row r="67" spans="1:9">
      <c r="A67" s="2">
        <v>0.3</v>
      </c>
      <c r="B67">
        <v>230</v>
      </c>
      <c r="C67" s="3">
        <v>88</v>
      </c>
      <c r="D67">
        <v>142</v>
      </c>
      <c r="F67">
        <v>235</v>
      </c>
      <c r="G67">
        <v>86</v>
      </c>
      <c r="H67">
        <v>149</v>
      </c>
    </row>
    <row r="68" spans="1:9">
      <c r="A68" s="2">
        <v>0.6</v>
      </c>
      <c r="B68">
        <v>883</v>
      </c>
      <c r="C68">
        <v>562</v>
      </c>
      <c r="D68">
        <v>321</v>
      </c>
      <c r="F68">
        <v>394</v>
      </c>
      <c r="G68">
        <v>256</v>
      </c>
      <c r="H68">
        <v>138</v>
      </c>
    </row>
    <row r="69" spans="1:9">
      <c r="A69" s="2">
        <v>0.9</v>
      </c>
      <c r="B69">
        <v>530</v>
      </c>
      <c r="C69">
        <v>470</v>
      </c>
      <c r="D69">
        <v>60</v>
      </c>
      <c r="F69">
        <v>891</v>
      </c>
      <c r="G69">
        <v>810</v>
      </c>
      <c r="H69">
        <v>81</v>
      </c>
    </row>
    <row r="71" spans="1:9">
      <c r="A71" s="1" t="s">
        <v>22</v>
      </c>
    </row>
    <row r="72" spans="1:9" s="1" customFormat="1">
      <c r="B72" s="1" t="s">
        <v>14</v>
      </c>
      <c r="C72" s="1" t="s">
        <v>17</v>
      </c>
      <c r="D72" s="1" t="s">
        <v>18</v>
      </c>
      <c r="E72" s="1" t="s">
        <v>20</v>
      </c>
    </row>
    <row r="73" spans="1:9">
      <c r="A73" s="2">
        <v>0.3</v>
      </c>
      <c r="B73">
        <v>2255</v>
      </c>
      <c r="C73">
        <v>19923</v>
      </c>
      <c r="D73">
        <v>3041</v>
      </c>
      <c r="E73">
        <v>22584</v>
      </c>
    </row>
    <row r="74" spans="1:9">
      <c r="A74" s="2">
        <v>0.6</v>
      </c>
      <c r="B74">
        <v>6339</v>
      </c>
      <c r="C74">
        <v>57635</v>
      </c>
      <c r="D74">
        <v>3068</v>
      </c>
      <c r="E74">
        <v>25410</v>
      </c>
    </row>
    <row r="75" spans="1:9">
      <c r="A75" s="2">
        <v>0.9</v>
      </c>
      <c r="B75">
        <v>4863</v>
      </c>
      <c r="C75">
        <v>39033</v>
      </c>
      <c r="D75">
        <v>4974</v>
      </c>
      <c r="E75">
        <v>41152</v>
      </c>
    </row>
    <row r="76" spans="1:9">
      <c r="A76" s="2"/>
    </row>
    <row r="77" spans="1:9">
      <c r="A77" s="1" t="s">
        <v>23</v>
      </c>
    </row>
    <row r="78" spans="1:9">
      <c r="B78" s="1" t="s">
        <v>16</v>
      </c>
      <c r="C78" s="1" t="s">
        <v>15</v>
      </c>
      <c r="D78" s="1" t="s">
        <v>19</v>
      </c>
      <c r="E78" s="1" t="s">
        <v>21</v>
      </c>
    </row>
    <row r="79" spans="1:9">
      <c r="A79" s="2">
        <v>0.3</v>
      </c>
      <c r="B79">
        <v>980</v>
      </c>
      <c r="C79">
        <v>946</v>
      </c>
      <c r="D79">
        <v>6873</v>
      </c>
      <c r="E79">
        <v>1951</v>
      </c>
    </row>
    <row r="80" spans="1:9">
      <c r="A80" s="2">
        <v>0.6</v>
      </c>
      <c r="B80">
        <v>874</v>
      </c>
      <c r="C80">
        <v>863</v>
      </c>
      <c r="D80">
        <v>4263</v>
      </c>
      <c r="E80">
        <v>1931</v>
      </c>
    </row>
    <row r="81" spans="1:5">
      <c r="A81" s="2">
        <v>0.9</v>
      </c>
      <c r="B81">
        <v>887</v>
      </c>
      <c r="C81">
        <v>863</v>
      </c>
      <c r="D81">
        <v>1975</v>
      </c>
      <c r="E81">
        <v>1268</v>
      </c>
    </row>
    <row r="82" spans="1:5">
      <c r="A82" s="2"/>
    </row>
    <row r="83" spans="1:5">
      <c r="A83" s="2"/>
    </row>
    <row r="84" spans="1:5">
      <c r="A84" s="1" t="s">
        <v>44</v>
      </c>
    </row>
    <row r="85" spans="1:5">
      <c r="B85" s="1" t="s">
        <v>24</v>
      </c>
      <c r="C85" s="1" t="s">
        <v>41</v>
      </c>
      <c r="D85" s="1" t="s">
        <v>25</v>
      </c>
    </row>
    <row r="86" spans="1:5">
      <c r="A86" s="2">
        <v>0.3</v>
      </c>
      <c r="B86" s="4">
        <f>B93+B100</f>
        <v>4.3930724557026091</v>
      </c>
      <c r="C86" s="4">
        <f>$G$113</f>
        <v>2.6090500800000003</v>
      </c>
      <c r="D86" s="4">
        <f>D93+D100</f>
        <v>5.0901901325565957</v>
      </c>
    </row>
    <row r="87" spans="1:5">
      <c r="A87" s="2">
        <v>0.6</v>
      </c>
      <c r="B87" s="4">
        <f>B94+B101</f>
        <v>2.6550957386172138</v>
      </c>
      <c r="C87" s="4">
        <f>$G$113</f>
        <v>2.6090500800000003</v>
      </c>
      <c r="D87" s="4">
        <f>D94+D101</f>
        <v>2.0903898392741116</v>
      </c>
    </row>
    <row r="88" spans="1:5">
      <c r="A88" s="2">
        <v>0.9</v>
      </c>
      <c r="B88" s="4">
        <f>B95+B102</f>
        <v>3.3808370084977364</v>
      </c>
      <c r="C88" s="4">
        <f>$G$113</f>
        <v>2.6090500800000003</v>
      </c>
      <c r="D88" s="4">
        <f>D95+D102</f>
        <v>2.0459228060237935</v>
      </c>
    </row>
    <row r="89" spans="1:5">
      <c r="A89" s="2"/>
    </row>
    <row r="90" spans="1:5">
      <c r="A90" s="2"/>
    </row>
    <row r="91" spans="1:5">
      <c r="A91" s="1" t="s">
        <v>45</v>
      </c>
    </row>
    <row r="92" spans="1:5">
      <c r="B92" s="1" t="s">
        <v>24</v>
      </c>
      <c r="C92" s="1" t="s">
        <v>41</v>
      </c>
      <c r="D92" s="1" t="s">
        <v>25</v>
      </c>
    </row>
    <row r="93" spans="1:5">
      <c r="A93" s="2">
        <v>0.3</v>
      </c>
      <c r="B93" s="4">
        <f>$C$127*B55/B67*4.2*10^-3</f>
        <v>3.3856200000000003</v>
      </c>
      <c r="C93" s="4">
        <v>0</v>
      </c>
      <c r="D93" s="4">
        <f>$C$127*D55/F67*4.2*10^-3</f>
        <v>3.5762553191489364</v>
      </c>
    </row>
    <row r="94" spans="1:5">
      <c r="A94" s="2">
        <v>0.6</v>
      </c>
      <c r="B94" s="4">
        <f>$C$127*B56/B68*4.2*10^-3</f>
        <v>2.1326391845979615</v>
      </c>
      <c r="C94" s="4">
        <v>0</v>
      </c>
      <c r="D94" s="4">
        <f>$C$127*D56/F68*4.2*10^-3</f>
        <v>1.3930994923857869</v>
      </c>
    </row>
    <row r="95" spans="1:5">
      <c r="A95" s="2">
        <v>0.9</v>
      </c>
      <c r="B95" s="4">
        <f>$C$127*B57/B69*4.2*10^-3</f>
        <v>2.6224166037735857</v>
      </c>
      <c r="C95">
        <v>0</v>
      </c>
      <c r="D95" s="4">
        <f>$C$127*D57/F69*4.2*10^-3</f>
        <v>1.6272383838383839</v>
      </c>
    </row>
    <row r="96" spans="1:5">
      <c r="A96" s="2"/>
    </row>
    <row r="98" spans="1:7">
      <c r="A98" s="1" t="s">
        <v>46</v>
      </c>
    </row>
    <row r="99" spans="1:7" s="1" customFormat="1">
      <c r="B99" s="1" t="s">
        <v>24</v>
      </c>
      <c r="C99" s="1" t="s">
        <v>41</v>
      </c>
      <c r="D99" s="1" t="s">
        <v>25</v>
      </c>
    </row>
    <row r="100" spans="1:7" s="4" customFormat="1">
      <c r="A100" s="2">
        <v>0.3</v>
      </c>
      <c r="B100" s="4">
        <f>(((B79*$J$116+$K$116)*B73+(C79*$J$120+$K$120)*C73)+B49*$G$113)/B67</f>
        <v>1.0074524557026088</v>
      </c>
      <c r="C100" s="4">
        <f>$G$113</f>
        <v>2.6090500800000003</v>
      </c>
      <c r="D100" s="4">
        <f>(((D79*$J$116+$K$116)*D73+(E79*$J$120+$K$120)*E73)+D49*$G$113)/F67</f>
        <v>1.5139348134076596</v>
      </c>
    </row>
    <row r="101" spans="1:7" s="4" customFormat="1">
      <c r="A101" s="2">
        <v>0.6</v>
      </c>
      <c r="B101" s="4">
        <f>(((B80*$J$116+$K$116)*B74+(C80*$J$120+$K$120)*C74)+B50*$G$113)/B68</f>
        <v>0.52245655401925251</v>
      </c>
      <c r="C101" s="4">
        <f>$G$113</f>
        <v>2.6090500800000003</v>
      </c>
      <c r="D101" s="4">
        <f>(((D80*$J$116+$K$116)*D74+(E80*$J$120+$K$120)*E74)+D50*$G$113)/F68</f>
        <v>0.69729034688832492</v>
      </c>
    </row>
    <row r="102" spans="1:7">
      <c r="A102" s="2">
        <v>0.9</v>
      </c>
      <c r="B102" s="4">
        <f>(((B81*$J$116+$K$116)*B75+(C81*$J$120+$K$120)*C75)+B51*$G$113)/B69</f>
        <v>0.75842040472415095</v>
      </c>
      <c r="C102" s="4">
        <f>$G$113</f>
        <v>2.6090500800000003</v>
      </c>
      <c r="D102" s="4">
        <f>(((D81*$J$116+$K$116)*D75+(E81*$J$120+$K$120)*E75)+D51*$G$113)/F69</f>
        <v>0.41868442218540969</v>
      </c>
    </row>
    <row r="104" spans="1:7">
      <c r="A104" s="1" t="s">
        <v>60</v>
      </c>
    </row>
    <row r="105" spans="1:7" s="1" customFormat="1">
      <c r="B105" s="5" t="s">
        <v>24</v>
      </c>
      <c r="C105" s="1" t="s">
        <v>41</v>
      </c>
      <c r="D105" s="5" t="s">
        <v>25</v>
      </c>
    </row>
    <row r="106" spans="1:7">
      <c r="A106" s="2">
        <v>0.3</v>
      </c>
      <c r="B106">
        <f>B100/$G$113</f>
        <v>0.38613764581422244</v>
      </c>
      <c r="C106">
        <v>1</v>
      </c>
      <c r="D106">
        <f>D100/$G$113</f>
        <v>0.5802628416422192</v>
      </c>
    </row>
    <row r="107" spans="1:7">
      <c r="A107" s="2">
        <v>0.6</v>
      </c>
      <c r="B107">
        <f>B101/$G$113</f>
        <v>0.20024780590614513</v>
      </c>
      <c r="C107">
        <v>1</v>
      </c>
      <c r="D107">
        <f>D101/$G$113</f>
        <v>0.26725832218917195</v>
      </c>
    </row>
    <row r="108" spans="1:7">
      <c r="A108" s="2">
        <v>0.9</v>
      </c>
      <c r="B108">
        <f>B102/$G$113</f>
        <v>0.29068832773196551</v>
      </c>
      <c r="C108">
        <v>1</v>
      </c>
      <c r="D108">
        <f>D102/$G$113</f>
        <v>0.16047389254613681</v>
      </c>
    </row>
    <row r="112" spans="1:7">
      <c r="B112" s="1" t="s">
        <v>49</v>
      </c>
      <c r="C112" s="1" t="s">
        <v>32</v>
      </c>
      <c r="D112" s="1" t="s">
        <v>53</v>
      </c>
      <c r="E112" s="1" t="s">
        <v>31</v>
      </c>
      <c r="F112" s="1" t="s">
        <v>33</v>
      </c>
      <c r="G112" s="1" t="s">
        <v>52</v>
      </c>
    </row>
    <row r="113" spans="1:11">
      <c r="A113" s="1" t="s">
        <v>29</v>
      </c>
      <c r="B113">
        <v>331</v>
      </c>
      <c r="C113">
        <f>B113-C126</f>
        <v>182</v>
      </c>
      <c r="D113">
        <v>100</v>
      </c>
      <c r="E113">
        <v>341320</v>
      </c>
      <c r="F113">
        <v>4.2</v>
      </c>
      <c r="G113">
        <f>C113*E113*F113*10^-6/D113</f>
        <v>2.6090500800000003</v>
      </c>
    </row>
    <row r="115" spans="1:11" s="1" customFormat="1">
      <c r="B115" s="1" t="s">
        <v>49</v>
      </c>
      <c r="C115" s="1" t="s">
        <v>32</v>
      </c>
      <c r="D115" s="1" t="s">
        <v>30</v>
      </c>
      <c r="E115" s="1" t="s">
        <v>31</v>
      </c>
      <c r="F115" s="1" t="s">
        <v>33</v>
      </c>
      <c r="G115" s="1" t="s">
        <v>55</v>
      </c>
      <c r="H115" s="1" t="s">
        <v>34</v>
      </c>
      <c r="I115" s="1" t="s">
        <v>54</v>
      </c>
      <c r="J115" s="1" t="s">
        <v>56</v>
      </c>
      <c r="K115" s="1" t="s">
        <v>57</v>
      </c>
    </row>
    <row r="116" spans="1:11">
      <c r="A116" s="1" t="s">
        <v>26</v>
      </c>
      <c r="B116">
        <v>463</v>
      </c>
      <c r="C116">
        <f t="shared" ref="C116:C123" si="1">B116-$C$125</f>
        <v>245</v>
      </c>
      <c r="D116">
        <v>1000</v>
      </c>
      <c r="E116">
        <v>9520</v>
      </c>
      <c r="F116">
        <v>4.2</v>
      </c>
      <c r="G116">
        <v>1000</v>
      </c>
      <c r="H116">
        <f t="shared" ref="H116:H123" si="2">10^-6*C116*E116*F116/D116</f>
        <v>9.7960800000000004E-3</v>
      </c>
      <c r="I116">
        <f t="shared" ref="I116:I123" si="3">G116*J116+K116</f>
        <v>9.869000000000001E-3</v>
      </c>
      <c r="J116">
        <v>8.0180000000000001E-6</v>
      </c>
      <c r="K116">
        <v>1.851E-3</v>
      </c>
    </row>
    <row r="117" spans="1:11">
      <c r="A117" s="1" t="s">
        <v>35</v>
      </c>
      <c r="B117">
        <v>451</v>
      </c>
      <c r="C117">
        <f t="shared" si="1"/>
        <v>233</v>
      </c>
      <c r="D117">
        <v>1000</v>
      </c>
      <c r="E117">
        <v>18970</v>
      </c>
      <c r="F117">
        <v>4.2</v>
      </c>
      <c r="G117">
        <v>2000</v>
      </c>
      <c r="H117">
        <f t="shared" si="2"/>
        <v>1.8564041999999999E-2</v>
      </c>
      <c r="I117">
        <f t="shared" si="3"/>
        <v>1.7887E-2</v>
      </c>
      <c r="J117">
        <v>8.0180000000000001E-6</v>
      </c>
      <c r="K117">
        <v>1.851E-3</v>
      </c>
    </row>
    <row r="118" spans="1:11">
      <c r="A118" s="1" t="s">
        <v>36</v>
      </c>
      <c r="B118">
        <v>456</v>
      </c>
      <c r="C118">
        <f t="shared" si="1"/>
        <v>238</v>
      </c>
      <c r="D118">
        <v>1000</v>
      </c>
      <c r="E118">
        <v>33050</v>
      </c>
      <c r="F118">
        <v>4.2</v>
      </c>
      <c r="G118">
        <v>4000</v>
      </c>
      <c r="H118">
        <f t="shared" si="2"/>
        <v>3.3036780000000002E-2</v>
      </c>
      <c r="I118">
        <f t="shared" si="3"/>
        <v>3.3923000000000002E-2</v>
      </c>
      <c r="J118">
        <v>8.0180000000000001E-6</v>
      </c>
      <c r="K118">
        <v>1.851E-3</v>
      </c>
    </row>
    <row r="119" spans="1:11">
      <c r="A119" s="1" t="s">
        <v>39</v>
      </c>
      <c r="B119">
        <v>445</v>
      </c>
      <c r="C119">
        <f t="shared" si="1"/>
        <v>227</v>
      </c>
      <c r="D119">
        <v>1000</v>
      </c>
      <c r="E119">
        <v>69520</v>
      </c>
      <c r="F119">
        <v>4.2</v>
      </c>
      <c r="G119">
        <v>8000</v>
      </c>
      <c r="H119">
        <f t="shared" si="2"/>
        <v>6.6280367999999992E-2</v>
      </c>
      <c r="I119">
        <f t="shared" si="3"/>
        <v>6.5995000000000012E-2</v>
      </c>
      <c r="J119">
        <v>8.0180000000000001E-6</v>
      </c>
      <c r="K119">
        <v>1.851E-3</v>
      </c>
    </row>
    <row r="120" spans="1:11">
      <c r="A120" s="1" t="s">
        <v>27</v>
      </c>
      <c r="B120">
        <v>233</v>
      </c>
      <c r="C120">
        <f t="shared" si="1"/>
        <v>15</v>
      </c>
      <c r="D120">
        <v>1000</v>
      </c>
      <c r="E120">
        <v>9260</v>
      </c>
      <c r="F120">
        <v>4.2</v>
      </c>
      <c r="G120">
        <v>1000</v>
      </c>
      <c r="H120">
        <f t="shared" si="2"/>
        <v>5.8337999999999999E-4</v>
      </c>
      <c r="I120">
        <f t="shared" si="3"/>
        <v>7.2119999999999997E-4</v>
      </c>
      <c r="J120">
        <v>2.1019999999999999E-7</v>
      </c>
      <c r="K120">
        <v>5.1099999999999995E-4</v>
      </c>
    </row>
    <row r="121" spans="1:11">
      <c r="A121" s="1" t="s">
        <v>37</v>
      </c>
      <c r="B121">
        <v>231</v>
      </c>
      <c r="C121">
        <f t="shared" si="1"/>
        <v>13</v>
      </c>
      <c r="D121">
        <v>1000</v>
      </c>
      <c r="E121">
        <v>18010</v>
      </c>
      <c r="F121">
        <v>4.2</v>
      </c>
      <c r="G121">
        <v>2000</v>
      </c>
      <c r="H121">
        <f t="shared" si="2"/>
        <v>9.8334599999999996E-4</v>
      </c>
      <c r="I121">
        <f t="shared" si="3"/>
        <v>9.3139999999999998E-4</v>
      </c>
      <c r="J121">
        <v>2.1019999999999999E-7</v>
      </c>
      <c r="K121">
        <v>5.1099999999999995E-4</v>
      </c>
    </row>
    <row r="122" spans="1:11">
      <c r="A122" s="1" t="s">
        <v>38</v>
      </c>
      <c r="B122">
        <v>228</v>
      </c>
      <c r="C122">
        <f t="shared" si="1"/>
        <v>10</v>
      </c>
      <c r="D122">
        <v>1000</v>
      </c>
      <c r="E122">
        <v>36090</v>
      </c>
      <c r="F122">
        <v>4.2</v>
      </c>
      <c r="G122">
        <v>4000</v>
      </c>
      <c r="H122">
        <f t="shared" si="2"/>
        <v>1.51578E-3</v>
      </c>
      <c r="I122">
        <f t="shared" si="3"/>
        <v>1.3517999999999998E-3</v>
      </c>
      <c r="J122">
        <v>2.1019999999999999E-7</v>
      </c>
      <c r="K122">
        <v>5.1099999999999995E-4</v>
      </c>
    </row>
    <row r="123" spans="1:11">
      <c r="A123" s="1" t="s">
        <v>40</v>
      </c>
      <c r="B123">
        <v>225</v>
      </c>
      <c r="C123">
        <f t="shared" si="1"/>
        <v>7</v>
      </c>
      <c r="D123">
        <v>1000</v>
      </c>
      <c r="E123">
        <v>71950</v>
      </c>
      <c r="F123">
        <v>4.2</v>
      </c>
      <c r="G123">
        <v>8000</v>
      </c>
      <c r="H123">
        <f t="shared" si="2"/>
        <v>2.1153300000000003E-3</v>
      </c>
      <c r="I123">
        <f t="shared" si="3"/>
        <v>2.1925999999999998E-3</v>
      </c>
      <c r="J123">
        <v>2.1019999999999999E-7</v>
      </c>
      <c r="K123">
        <v>5.1099999999999995E-4</v>
      </c>
    </row>
    <row r="125" spans="1:11">
      <c r="A125" s="1" t="s">
        <v>50</v>
      </c>
      <c r="C125">
        <v>218</v>
      </c>
      <c r="D125" t="s">
        <v>47</v>
      </c>
    </row>
    <row r="126" spans="1:11">
      <c r="A126" s="1" t="s">
        <v>51</v>
      </c>
      <c r="C126">
        <v>149</v>
      </c>
      <c r="D126" t="s">
        <v>47</v>
      </c>
    </row>
    <row r="127" spans="1:11">
      <c r="A127" s="1" t="s">
        <v>48</v>
      </c>
      <c r="C127">
        <f>C125-C126</f>
        <v>69</v>
      </c>
      <c r="D127" t="s">
        <v>47</v>
      </c>
    </row>
  </sheetData>
  <conditionalFormatting sqref="H116:H12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{F4BA4CAE-DC1F-3746-9AB9-C64EFA86EF9E}</x14:id>
        </ext>
      </extLst>
    </cfRule>
  </conditionalFormatting>
  <conditionalFormatting sqref="B100:D102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{29F5AB03-3B49-1D42-B8EE-6BF2CF6144FE}</x14:id>
        </ext>
      </extLst>
    </cfRule>
  </conditionalFormatting>
  <conditionalFormatting sqref="B93:D95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{C32F0E10-DC8C-DA45-B4A9-0C75BAF9E39D}</x14:id>
        </ext>
      </extLst>
    </cfRule>
  </conditionalFormatting>
  <conditionalFormatting sqref="B86:D8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{0C2EA3B4-EF5B-5F42-AE0A-B5C92C6243A1}</x14:id>
        </ext>
      </extLst>
    </cfRule>
  </conditionalFormatting>
  <conditionalFormatting sqref="G116:G119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{34459476-CA40-494C-927B-AC6A6B290CB7}</x14:id>
        </ext>
      </extLst>
    </cfRule>
  </conditionalFormatting>
  <conditionalFormatting sqref="B93:D95 B86:D88 B100:D10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{40EFF318-B83D-0B45-96DF-07B615BF2567}</x14:id>
        </ext>
      </extLst>
    </cfRule>
  </conditionalFormatting>
  <conditionalFormatting sqref="C10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{8713E105-D1F4-5542-AEB6-9773244F6067}</x14:id>
        </ext>
      </extLst>
    </cfRule>
  </conditionalFormatting>
  <conditionalFormatting sqref="C10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{E94BE841-54A5-C741-8AD9-21C861380D12}</x14:id>
        </ext>
      </extLst>
    </cfRule>
  </conditionalFormatting>
  <conditionalFormatting sqref="C10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{F7682339-F562-1C41-9D37-4F53DB3B145A}</x14:id>
        </ext>
      </extLst>
    </cfRule>
  </conditionalFormatting>
  <conditionalFormatting sqref="B86:D88 B93:D95 B100:D10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{E669C7CB-C850-1E4F-B663-335B2EA77F58}</x14:id>
        </ext>
      </extLst>
    </cfRule>
  </conditionalFormatting>
  <conditionalFormatting sqref="G120:G12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{F4D052E6-B2D8-6B42-86B7-99EFA1D0D584}</x14:id>
        </ext>
      </extLst>
    </cfRule>
  </conditionalFormatting>
  <pageMargins left="0.75" right="0.75" top="1" bottom="1" header="0.5" footer="0.5"/>
  <pageSetup orientation="portrait" horizontalDpi="4294967292" verticalDpi="429496729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BA4CAE-DC1F-3746-9AB9-C64EFA86EF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H116:H123</xm:sqref>
        </x14:conditionalFormatting>
        <x14:conditionalFormatting xmlns:xm="http://schemas.microsoft.com/office/excel/2006/main">
          <x14:cfRule type="dataBar" id="{29F5AB03-3B49-1D42-B8EE-6BF2CF6144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B100:D102</xm:sqref>
        </x14:conditionalFormatting>
        <x14:conditionalFormatting xmlns:xm="http://schemas.microsoft.com/office/excel/2006/main">
          <x14:cfRule type="dataBar" id="{C32F0E10-DC8C-DA45-B4A9-0C75BAF9E3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B93:D95</xm:sqref>
        </x14:conditionalFormatting>
        <x14:conditionalFormatting xmlns:xm="http://schemas.microsoft.com/office/excel/2006/main">
          <x14:cfRule type="dataBar" id="{0C2EA3B4-EF5B-5F42-AE0A-B5C92C6243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B86:D88</xm:sqref>
        </x14:conditionalFormatting>
        <x14:conditionalFormatting xmlns:xm="http://schemas.microsoft.com/office/excel/2006/main">
          <x14:cfRule type="dataBar" id="{34459476-CA40-494C-927B-AC6A6B290C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G116:G119</xm:sqref>
        </x14:conditionalFormatting>
        <x14:conditionalFormatting xmlns:xm="http://schemas.microsoft.com/office/excel/2006/main">
          <x14:cfRule type="dataBar" id="{40EFF318-B83D-0B45-96DF-07B615BF25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B93:D95 B86:D88 B100:D102</xm:sqref>
        </x14:conditionalFormatting>
        <x14:conditionalFormatting xmlns:xm="http://schemas.microsoft.com/office/excel/2006/main">
          <x14:cfRule type="dataBar" id="{8713E105-D1F4-5542-AEB6-9773244F6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E94BE841-54A5-C741-8AD9-21C861380D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C101</xm:sqref>
        </x14:conditionalFormatting>
        <x14:conditionalFormatting xmlns:xm="http://schemas.microsoft.com/office/excel/2006/main">
          <x14:cfRule type="dataBar" id="{F7682339-F562-1C41-9D37-4F53DB3B14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E669C7CB-C850-1E4F-B663-335B2EA77F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B86:D88 B93:D95 B100:D102</xm:sqref>
        </x14:conditionalFormatting>
        <x14:conditionalFormatting xmlns:xm="http://schemas.microsoft.com/office/excel/2006/main">
          <x14:cfRule type="dataBar" id="{F4D052E6-B2D8-6B42-86B7-99EFA1D0D58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G120:G123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Gao</dc:creator>
  <cp:lastModifiedBy>Jason Gao</cp:lastModifiedBy>
  <dcterms:created xsi:type="dcterms:W3CDTF">2011-07-21T19:17:19Z</dcterms:created>
  <dcterms:modified xsi:type="dcterms:W3CDTF">2011-07-25T01:46:50Z</dcterms:modified>
</cp:coreProperties>
</file>