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15"/>
  </bookViews>
  <sheets>
    <sheet name="Sheet1" sheetId="1" r:id="rId1"/>
  </sheets>
  <calcPr calcId="145621" concurrentCalc="0"/>
</workbook>
</file>

<file path=xl/calcChain.xml><?xml version="1.0" encoding="utf-8"?>
<calcChain xmlns="http://schemas.openxmlformats.org/spreadsheetml/2006/main">
  <c r="F59" i="1" l="1" a="1"/>
  <c r="F59" i="1"/>
  <c r="G59" i="1"/>
  <c r="B59" i="1" a="1"/>
  <c r="B59" i="1"/>
  <c r="C59" i="1"/>
  <c r="J41" i="1" a="1"/>
  <c r="J41" i="1"/>
  <c r="K41" i="1"/>
  <c r="G41" i="1" a="1"/>
  <c r="G41" i="1"/>
  <c r="H41" i="1"/>
  <c r="D41" i="1" a="1"/>
  <c r="D41" i="1"/>
  <c r="E41" i="1"/>
  <c r="A41" i="1" a="1"/>
  <c r="A41" i="1"/>
  <c r="B41" i="1"/>
  <c r="H19" i="1"/>
  <c r="J19" i="1"/>
  <c r="H18" i="1"/>
  <c r="J18" i="1"/>
  <c r="J17" i="1"/>
  <c r="H17" i="1"/>
  <c r="J16" i="1"/>
  <c r="H16" i="1"/>
  <c r="H15" i="1"/>
  <c r="H14" i="1"/>
  <c r="C14" i="1"/>
  <c r="E14" i="1"/>
  <c r="I14" i="1"/>
  <c r="H13" i="1"/>
  <c r="C13" i="1"/>
  <c r="E13" i="1"/>
  <c r="I13" i="1"/>
  <c r="H12" i="1"/>
  <c r="E12" i="1"/>
  <c r="I12" i="1"/>
  <c r="N9" i="1"/>
  <c r="N8" i="1"/>
  <c r="N7" i="1"/>
  <c r="N6" i="1"/>
  <c r="N5" i="1"/>
  <c r="N4" i="1"/>
  <c r="N3" i="1"/>
  <c r="C3" i="1"/>
  <c r="C4" i="1"/>
  <c r="N2" i="1"/>
  <c r="E2" i="1"/>
  <c r="I2" i="1"/>
  <c r="C5" i="1"/>
  <c r="E4" i="1"/>
  <c r="I4" i="1"/>
  <c r="E3" i="1"/>
  <c r="I3" i="1"/>
  <c r="C15" i="1"/>
  <c r="C16" i="1"/>
  <c r="E15" i="1"/>
  <c r="I15" i="1"/>
  <c r="C6" i="1"/>
  <c r="E5" i="1"/>
  <c r="I5" i="1"/>
  <c r="J15" i="1"/>
  <c r="J13" i="1"/>
  <c r="J14" i="1"/>
  <c r="J12" i="1"/>
  <c r="C7" i="1"/>
  <c r="E6" i="1"/>
  <c r="I6" i="1"/>
  <c r="C17" i="1"/>
  <c r="E16" i="1"/>
  <c r="I16" i="1"/>
  <c r="C18" i="1"/>
  <c r="E17" i="1"/>
  <c r="I17" i="1"/>
  <c r="C8" i="1"/>
  <c r="E7" i="1"/>
  <c r="I7" i="1"/>
  <c r="C9" i="1"/>
  <c r="E9" i="1"/>
  <c r="I9" i="1"/>
  <c r="E8" i="1"/>
  <c r="I8" i="1"/>
  <c r="C19" i="1"/>
  <c r="E19" i="1"/>
  <c r="I19" i="1"/>
  <c r="E18" i="1"/>
  <c r="I18" i="1"/>
</calcChain>
</file>

<file path=xl/sharedStrings.xml><?xml version="1.0" encoding="utf-8"?>
<sst xmlns="http://schemas.openxmlformats.org/spreadsheetml/2006/main" count="51" uniqueCount="34">
  <si>
    <t>Type</t>
  </si>
  <si>
    <t>Access Size (bytes)</t>
  </si>
  <si>
    <t>App Idle Power (mW)</t>
  </si>
  <si>
    <t>Active Power (mW)</t>
  </si>
  <si>
    <t>Power above baseline (mW)</t>
  </si>
  <si>
    <t># Accesses</t>
  </si>
  <si>
    <t>Duration (ms)</t>
  </si>
  <si>
    <t>Energy per Access (J)</t>
  </si>
  <si>
    <t>Predicted Energy</t>
  </si>
  <si>
    <t>Power above baseline including tail (mW)</t>
  </si>
  <si>
    <t>Duration including tail (ms)</t>
  </si>
  <si>
    <t>Energy per Access including tail (J)</t>
  </si>
  <si>
    <t>4G Upload</t>
  </si>
  <si>
    <t>4G Download</t>
  </si>
  <si>
    <t>Packet Size (bytes)</t>
  </si>
  <si>
    <t>App Idle Power</t>
  </si>
  <si>
    <t>Active Power</t>
  </si>
  <si>
    <t>Power above baseline</t>
  </si>
  <si>
    <t># Packets</t>
  </si>
  <si>
    <t>Packet Size (1k bytes)</t>
  </si>
  <si>
    <t>Energy per packet (joules)</t>
  </si>
  <si>
    <t>Energy by regression calc</t>
  </si>
  <si>
    <t>Regresion slope</t>
  </si>
  <si>
    <t>Regression intercept</t>
  </si>
  <si>
    <t>WiFi Tx</t>
  </si>
  <si>
    <t>TODO</t>
  </si>
  <si>
    <t>WiFi Rx</t>
  </si>
  <si>
    <t>WiFi Idle power</t>
  </si>
  <si>
    <t>4G download reg.</t>
  </si>
  <si>
    <t>Wifi Rx Regression</t>
  </si>
  <si>
    <t>4G Upload reg</t>
  </si>
  <si>
    <t>Wifi Tx regression</t>
  </si>
  <si>
    <t>4G Upload w tail</t>
  </si>
  <si>
    <t>4G Download W 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</si>
</sst>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A7EBB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xVal>
            <c:numRef>
              <c:f>Sheet1!$H$12:$H$15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16000</c:v>
                </c:pt>
                <c:pt idx="3">
                  <c:v>32000</c:v>
                </c:pt>
              </c:numCache>
            </c:numRef>
          </c:xVal>
          <c:yVal>
            <c:numRef>
              <c:f>Sheet1!$I$12:$I$15</c:f>
              <c:numCache>
                <c:formatCode>General</c:formatCode>
                <c:ptCount val="4"/>
                <c:pt idx="0">
                  <c:v>5.8772999999999992E-2</c:v>
                </c:pt>
                <c:pt idx="1">
                  <c:v>0.1045759</c:v>
                </c:pt>
                <c:pt idx="2">
                  <c:v>0.20934439999999999</c:v>
                </c:pt>
                <c:pt idx="3">
                  <c:v>0.40484399999999998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98304"/>
        <c:axId val="84499840"/>
      </c:scatterChart>
      <c:valAx>
        <c:axId val="84498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499840"/>
        <c:crossesAt val="0"/>
        <c:crossBetween val="midCat"/>
      </c:valAx>
      <c:valAx>
        <c:axId val="84499840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crossAx val="84498304"/>
        <c:crossesAt val="0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xVal>
            <c:numRef>
              <c:f>Sheet1!$H$16:$H$19</c:f>
              <c:numCache>
                <c:formatCode>General</c:formatCode>
                <c:ptCount val="4"/>
                <c:pt idx="0">
                  <c:v>4000</c:v>
                </c:pt>
                <c:pt idx="1">
                  <c:v>8000</c:v>
                </c:pt>
                <c:pt idx="2">
                  <c:v>16000</c:v>
                </c:pt>
                <c:pt idx="3">
                  <c:v>32000</c:v>
                </c:pt>
              </c:numCache>
            </c:numRef>
          </c:xVal>
          <c:yVal>
            <c:numRef>
              <c:f>Sheet1!$I$16:$I$19</c:f>
              <c:numCache>
                <c:formatCode>General</c:formatCode>
                <c:ptCount val="4"/>
                <c:pt idx="0">
                  <c:v>9.4742999999999997E-3</c:v>
                </c:pt>
                <c:pt idx="1">
                  <c:v>2.03032E-2</c:v>
                </c:pt>
                <c:pt idx="2">
                  <c:v>4.6446399999999999E-2</c:v>
                </c:pt>
                <c:pt idx="3">
                  <c:v>0.10068879999999998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7264"/>
        <c:axId val="84517248"/>
      </c:scatterChart>
      <c:valAx>
        <c:axId val="84507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517248"/>
        <c:crossesAt val="0"/>
        <c:crossBetween val="midCat"/>
      </c:valAx>
      <c:valAx>
        <c:axId val="84517248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crossAx val="84507264"/>
        <c:crossesAt val="0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xVal>
            <c:numRef>
              <c:f>Sheet1!$H$2:$H$5</c:f>
              <c:numCache>
                <c:formatCode>General</c:formatCode>
                <c:ptCount val="4"/>
                <c:pt idx="0">
                  <c:v>1000</c:v>
                </c:pt>
                <c:pt idx="1">
                  <c:v>4000</c:v>
                </c:pt>
                <c:pt idx="2">
                  <c:v>16000</c:v>
                </c:pt>
                <c:pt idx="3">
                  <c:v>64000</c:v>
                </c:pt>
              </c:numCache>
            </c:numRef>
          </c:xVal>
          <c:yVal>
            <c:numRef>
              <c:f>Sheet1!$I$2:$I$5</c:f>
              <c:numCache>
                <c:formatCode>General</c:formatCode>
                <c:ptCount val="4"/>
                <c:pt idx="0">
                  <c:v>0.34055999999999997</c:v>
                </c:pt>
                <c:pt idx="1">
                  <c:v>0.38565099999999997</c:v>
                </c:pt>
                <c:pt idx="2">
                  <c:v>0.31439699999999998</c:v>
                </c:pt>
                <c:pt idx="3">
                  <c:v>0.4126169999999999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28512"/>
        <c:axId val="84538496"/>
      </c:scatterChart>
      <c:valAx>
        <c:axId val="84528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538496"/>
        <c:crossesAt val="0"/>
        <c:crossBetween val="midCat"/>
      </c:valAx>
      <c:valAx>
        <c:axId val="84538496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crossAx val="84528512"/>
        <c:crossesAt val="0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xVal>
            <c:numRef>
              <c:f>Sheet1!$H$6:$H$9</c:f>
              <c:numCache>
                <c:formatCode>General</c:formatCode>
                <c:ptCount val="4"/>
                <c:pt idx="0">
                  <c:v>1000</c:v>
                </c:pt>
                <c:pt idx="1">
                  <c:v>4000</c:v>
                </c:pt>
                <c:pt idx="2">
                  <c:v>16000</c:v>
                </c:pt>
                <c:pt idx="3">
                  <c:v>64000</c:v>
                </c:pt>
              </c:numCache>
            </c:numRef>
          </c:xVal>
          <c:yVal>
            <c:numRef>
              <c:f>Sheet1!$I$6:$I$9</c:f>
              <c:numCache>
                <c:formatCode>General</c:formatCode>
                <c:ptCount val="4"/>
                <c:pt idx="0">
                  <c:v>0.29452</c:v>
                </c:pt>
                <c:pt idx="1">
                  <c:v>0.41176800000000002</c:v>
                </c:pt>
                <c:pt idx="2">
                  <c:v>0.44670599999999999</c:v>
                </c:pt>
                <c:pt idx="3">
                  <c:v>0.49135499999999999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08960"/>
        <c:axId val="93210496"/>
      </c:scatterChart>
      <c:valAx>
        <c:axId val="93208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210496"/>
        <c:crossesAt val="0"/>
        <c:crossBetween val="midCat"/>
      </c:valAx>
      <c:valAx>
        <c:axId val="93210496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crossAx val="93208960"/>
        <c:crossesAt val="0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xVal>
            <c:numRef>
              <c:f>Sheet1!$M$2:$M$5</c:f>
              <c:numCache>
                <c:formatCode>General</c:formatCode>
                <c:ptCount val="4"/>
                <c:pt idx="0">
                  <c:v>1000</c:v>
                </c:pt>
                <c:pt idx="1">
                  <c:v>4000</c:v>
                </c:pt>
                <c:pt idx="2">
                  <c:v>16000</c:v>
                </c:pt>
                <c:pt idx="3">
                  <c:v>64000</c:v>
                </c:pt>
              </c:numCache>
            </c:numRef>
          </c:xVal>
          <c:yVal>
            <c:numRef>
              <c:f>Sheet1!$N$2:$N$5</c:f>
              <c:numCache>
                <c:formatCode>General</c:formatCode>
                <c:ptCount val="4"/>
                <c:pt idx="0">
                  <c:v>3.1421539999999997</c:v>
                </c:pt>
                <c:pt idx="1">
                  <c:v>3.0322400000000003</c:v>
                </c:pt>
                <c:pt idx="2">
                  <c:v>2.6232359999999995</c:v>
                </c:pt>
                <c:pt idx="3">
                  <c:v>3.2899599999999998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26112"/>
        <c:axId val="93227648"/>
      </c:scatterChart>
      <c:valAx>
        <c:axId val="93226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227648"/>
        <c:crossesAt val="0"/>
        <c:crossBetween val="midCat"/>
      </c:valAx>
      <c:valAx>
        <c:axId val="93227648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crossAx val="93226112"/>
        <c:crossesAt val="0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xVal>
            <c:numRef>
              <c:f>Sheet1!$M$6:$M$9</c:f>
              <c:numCache>
                <c:formatCode>General</c:formatCode>
                <c:ptCount val="4"/>
                <c:pt idx="0">
                  <c:v>1000</c:v>
                </c:pt>
                <c:pt idx="1">
                  <c:v>4000</c:v>
                </c:pt>
                <c:pt idx="2">
                  <c:v>16000</c:v>
                </c:pt>
                <c:pt idx="3">
                  <c:v>64000</c:v>
                </c:pt>
              </c:numCache>
            </c:numRef>
          </c:xVal>
          <c:yVal>
            <c:numRef>
              <c:f>Sheet1!$N$6:$N$9</c:f>
              <c:numCache>
                <c:formatCode>General</c:formatCode>
                <c:ptCount val="4"/>
                <c:pt idx="0">
                  <c:v>3.0379100000000001</c:v>
                </c:pt>
                <c:pt idx="1">
                  <c:v>3.2876639999999995</c:v>
                </c:pt>
                <c:pt idx="2">
                  <c:v>3.3115879999999995</c:v>
                </c:pt>
                <c:pt idx="3">
                  <c:v>3.41736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34688"/>
        <c:axId val="93236224"/>
      </c:scatterChart>
      <c:valAx>
        <c:axId val="93234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236224"/>
        <c:crossesAt val="0"/>
        <c:crossBetween val="midCat"/>
      </c:valAx>
      <c:valAx>
        <c:axId val="93236224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crossAx val="93234688"/>
        <c:crossesAt val="0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910800</xdr:colOff>
      <xdr:row>28</xdr:row>
      <xdr:rowOff>141840</xdr:rowOff>
    </xdr:from>
    <xdr:to>
      <xdr:col>2</xdr:col>
      <xdr:colOff>897480</xdr:colOff>
      <xdr:row>39</xdr:row>
      <xdr:rowOff>1740</xdr:rowOff>
    </xdr:to>
    <xdr:graphicFrame macro="">
      <xdr:nvGraphicFramePr>
        <xdr:cNvPr id="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1563855</xdr:colOff>
      <xdr:row>28</xdr:row>
      <xdr:rowOff>198690</xdr:rowOff>
    </xdr:from>
    <xdr:to>
      <xdr:col>5</xdr:col>
      <xdr:colOff>559815</xdr:colOff>
      <xdr:row>39</xdr:row>
      <xdr:rowOff>31815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922815</xdr:colOff>
      <xdr:row>28</xdr:row>
      <xdr:rowOff>196095</xdr:rowOff>
    </xdr:from>
    <xdr:to>
      <xdr:col>8</xdr:col>
      <xdr:colOff>1652535</xdr:colOff>
      <xdr:row>39</xdr:row>
      <xdr:rowOff>37110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92690</xdr:colOff>
      <xdr:row>28</xdr:row>
      <xdr:rowOff>121510</xdr:rowOff>
    </xdr:from>
    <xdr:to>
      <xdr:col>10</xdr:col>
      <xdr:colOff>1822490</xdr:colOff>
      <xdr:row>38</xdr:row>
      <xdr:rowOff>166150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2805480</xdr:colOff>
      <xdr:row>44</xdr:row>
      <xdr:rowOff>189720</xdr:rowOff>
    </xdr:from>
    <xdr:to>
      <xdr:col>3</xdr:col>
      <xdr:colOff>464400</xdr:colOff>
      <xdr:row>55</xdr:row>
      <xdr:rowOff>43920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</xdr:col>
      <xdr:colOff>1706760</xdr:colOff>
      <xdr:row>45</xdr:row>
      <xdr:rowOff>36360</xdr:rowOff>
    </xdr:from>
    <xdr:to>
      <xdr:col>7</xdr:col>
      <xdr:colOff>1532160</xdr:colOff>
      <xdr:row>55</xdr:row>
      <xdr:rowOff>82800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tabSelected="1" topLeftCell="A23" zoomScale="84" zoomScaleNormal="84" workbookViewId="0">
      <selection activeCell="E67" sqref="E67"/>
    </sheetView>
  </sheetViews>
  <sheetFormatPr defaultRowHeight="15.75" x14ac:dyDescent="0.25"/>
  <cols>
    <col min="1" max="1" width="36.375" style="1"/>
    <col min="2" max="2" width="23.875" style="1"/>
    <col min="3" max="3" width="20.875" style="1"/>
    <col min="4" max="4" width="19.625" style="1"/>
    <col min="5" max="5" width="32.75" style="1"/>
    <col min="6" max="6" width="12.125" style="1"/>
    <col min="7" max="7" width="15" style="1"/>
    <col min="8" max="8" width="23.375" style="1"/>
    <col min="9" max="9" width="26.125" style="1"/>
    <col min="10" max="10" width="37.375" style="1"/>
    <col min="11" max="11" width="27" style="1"/>
    <col min="12" max="12" width="32.125" style="1"/>
    <col min="13" max="13" width="19.125" style="1"/>
    <col min="14" max="1025" width="10.875" style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</v>
      </c>
      <c r="N1" s="2" t="s">
        <v>11</v>
      </c>
    </row>
    <row r="2" spans="1:14" x14ac:dyDescent="0.25">
      <c r="A2" s="1" t="s">
        <v>12</v>
      </c>
      <c r="B2" s="1">
        <v>1000</v>
      </c>
      <c r="C2" s="1">
        <v>1110</v>
      </c>
      <c r="D2" s="1">
        <v>2529</v>
      </c>
      <c r="E2" s="1">
        <f t="shared" ref="E2:E9" si="0">D2-C2</f>
        <v>1419</v>
      </c>
      <c r="F2" s="1">
        <v>10</v>
      </c>
      <c r="G2" s="1">
        <v>2400</v>
      </c>
      <c r="H2" s="1">
        <v>1000</v>
      </c>
      <c r="I2" s="1">
        <f t="shared" ref="I2:I9" si="1">10^-6*G2*E2/F2</f>
        <v>0.34055999999999997</v>
      </c>
      <c r="K2" s="1">
        <v>2246</v>
      </c>
      <c r="L2" s="1">
        <v>13990</v>
      </c>
      <c r="M2" s="1">
        <v>1000</v>
      </c>
      <c r="N2" s="1">
        <f t="shared" ref="N2:N9" si="2">10^-6*K2*L2/F2</f>
        <v>3.1421539999999997</v>
      </c>
    </row>
    <row r="3" spans="1:14" x14ac:dyDescent="0.25">
      <c r="A3" s="1" t="s">
        <v>12</v>
      </c>
      <c r="B3" s="1">
        <v>4000</v>
      </c>
      <c r="C3" s="1">
        <f t="shared" ref="C3:C9" si="3">C2</f>
        <v>1110</v>
      </c>
      <c r="D3" s="1">
        <v>2599</v>
      </c>
      <c r="E3" s="1">
        <f t="shared" si="0"/>
        <v>1489</v>
      </c>
      <c r="F3" s="1">
        <v>10</v>
      </c>
      <c r="G3" s="1">
        <v>2590</v>
      </c>
      <c r="H3" s="1">
        <v>4000</v>
      </c>
      <c r="I3" s="1">
        <f t="shared" si="1"/>
        <v>0.38565099999999997</v>
      </c>
      <c r="K3" s="1">
        <v>2320</v>
      </c>
      <c r="L3" s="1">
        <v>13070</v>
      </c>
      <c r="M3" s="1">
        <v>4000</v>
      </c>
      <c r="N3" s="1">
        <f t="shared" si="2"/>
        <v>3.0322400000000003</v>
      </c>
    </row>
    <row r="4" spans="1:14" x14ac:dyDescent="0.25">
      <c r="A4" s="1" t="s">
        <v>12</v>
      </c>
      <c r="B4" s="1">
        <v>16000</v>
      </c>
      <c r="C4" s="1">
        <f t="shared" si="3"/>
        <v>1110</v>
      </c>
      <c r="D4" s="1">
        <v>2847</v>
      </c>
      <c r="E4" s="1">
        <f t="shared" si="0"/>
        <v>1737</v>
      </c>
      <c r="F4" s="1">
        <v>10</v>
      </c>
      <c r="G4" s="1">
        <v>1810</v>
      </c>
      <c r="H4" s="1">
        <v>16000</v>
      </c>
      <c r="I4" s="1">
        <f t="shared" si="1"/>
        <v>0.31439699999999998</v>
      </c>
      <c r="K4" s="1">
        <v>2338</v>
      </c>
      <c r="L4" s="1">
        <v>11220</v>
      </c>
      <c r="M4" s="1">
        <v>16000</v>
      </c>
      <c r="N4" s="1">
        <f t="shared" si="2"/>
        <v>2.6232359999999995</v>
      </c>
    </row>
    <row r="5" spans="1:14" x14ac:dyDescent="0.25">
      <c r="A5" s="1" t="s">
        <v>12</v>
      </c>
      <c r="B5" s="1">
        <v>64000</v>
      </c>
      <c r="C5" s="1">
        <f t="shared" si="3"/>
        <v>1110</v>
      </c>
      <c r="D5" s="1">
        <v>2851</v>
      </c>
      <c r="E5" s="1">
        <f t="shared" si="0"/>
        <v>1741</v>
      </c>
      <c r="F5" s="1">
        <v>10</v>
      </c>
      <c r="G5" s="1">
        <v>2370</v>
      </c>
      <c r="H5" s="1">
        <v>64000</v>
      </c>
      <c r="I5" s="1">
        <f t="shared" si="1"/>
        <v>0.4126169999999999</v>
      </c>
      <c r="K5" s="1">
        <v>2330</v>
      </c>
      <c r="L5" s="1">
        <v>14120</v>
      </c>
      <c r="M5" s="1">
        <v>64000</v>
      </c>
      <c r="N5" s="1">
        <f t="shared" si="2"/>
        <v>3.2899599999999998</v>
      </c>
    </row>
    <row r="6" spans="1:14" x14ac:dyDescent="0.25">
      <c r="A6" s="1" t="s">
        <v>13</v>
      </c>
      <c r="B6" s="1">
        <v>1000</v>
      </c>
      <c r="C6" s="1">
        <f t="shared" si="3"/>
        <v>1110</v>
      </c>
      <c r="D6" s="1">
        <v>2702</v>
      </c>
      <c r="E6" s="1">
        <f t="shared" si="0"/>
        <v>1592</v>
      </c>
      <c r="F6" s="1">
        <v>10</v>
      </c>
      <c r="G6" s="1">
        <v>1850</v>
      </c>
      <c r="H6" s="1">
        <v>1000</v>
      </c>
      <c r="I6" s="1">
        <f t="shared" si="1"/>
        <v>0.29452</v>
      </c>
      <c r="K6" s="1">
        <v>2242</v>
      </c>
      <c r="L6" s="1">
        <v>13550</v>
      </c>
      <c r="M6" s="1">
        <v>1000</v>
      </c>
      <c r="N6" s="1">
        <f t="shared" si="2"/>
        <v>3.0379100000000001</v>
      </c>
    </row>
    <row r="7" spans="1:14" x14ac:dyDescent="0.25">
      <c r="A7" s="1" t="s">
        <v>13</v>
      </c>
      <c r="B7" s="1">
        <v>4000</v>
      </c>
      <c r="C7" s="1">
        <f t="shared" si="3"/>
        <v>1110</v>
      </c>
      <c r="D7" s="1">
        <v>2706</v>
      </c>
      <c r="E7" s="1">
        <f t="shared" si="0"/>
        <v>1596</v>
      </c>
      <c r="F7" s="1">
        <v>10</v>
      </c>
      <c r="G7" s="1">
        <v>2580</v>
      </c>
      <c r="H7" s="1">
        <v>4000</v>
      </c>
      <c r="I7" s="1">
        <f t="shared" si="1"/>
        <v>0.41176800000000002</v>
      </c>
      <c r="K7" s="1">
        <v>2312</v>
      </c>
      <c r="L7" s="1">
        <v>14220</v>
      </c>
      <c r="M7" s="1">
        <v>4000</v>
      </c>
      <c r="N7" s="1">
        <f t="shared" si="2"/>
        <v>3.2876639999999995</v>
      </c>
    </row>
    <row r="8" spans="1:14" x14ac:dyDescent="0.25">
      <c r="A8" s="1" t="s">
        <v>13</v>
      </c>
      <c r="B8" s="1">
        <v>16000</v>
      </c>
      <c r="C8" s="1">
        <f t="shared" si="3"/>
        <v>1110</v>
      </c>
      <c r="D8" s="1">
        <v>2904</v>
      </c>
      <c r="E8" s="1">
        <f t="shared" si="0"/>
        <v>1794</v>
      </c>
      <c r="F8" s="1">
        <v>10</v>
      </c>
      <c r="G8" s="1">
        <v>2490</v>
      </c>
      <c r="H8" s="1">
        <v>16000</v>
      </c>
      <c r="I8" s="1">
        <f t="shared" si="1"/>
        <v>0.44670599999999999</v>
      </c>
      <c r="K8" s="1">
        <v>2342</v>
      </c>
      <c r="L8" s="1">
        <v>14140</v>
      </c>
      <c r="M8" s="1">
        <v>16000</v>
      </c>
      <c r="N8" s="1">
        <f t="shared" si="2"/>
        <v>3.3115879999999995</v>
      </c>
    </row>
    <row r="9" spans="1:14" x14ac:dyDescent="0.25">
      <c r="A9" s="1" t="s">
        <v>13</v>
      </c>
      <c r="B9" s="1">
        <v>64000</v>
      </c>
      <c r="C9" s="1">
        <f t="shared" si="3"/>
        <v>1110</v>
      </c>
      <c r="D9" s="1">
        <v>2721</v>
      </c>
      <c r="E9" s="1">
        <f t="shared" si="0"/>
        <v>1611</v>
      </c>
      <c r="F9" s="1">
        <v>10</v>
      </c>
      <c r="G9" s="1">
        <v>3050</v>
      </c>
      <c r="H9" s="1">
        <v>64000</v>
      </c>
      <c r="I9" s="1">
        <f t="shared" si="1"/>
        <v>0.49135499999999999</v>
      </c>
      <c r="K9" s="1">
        <v>2320</v>
      </c>
      <c r="L9" s="1">
        <v>14730</v>
      </c>
      <c r="M9" s="1">
        <v>64000</v>
      </c>
      <c r="N9" s="1">
        <f t="shared" si="2"/>
        <v>3.41736</v>
      </c>
    </row>
    <row r="11" spans="1:14" s="2" customFormat="1" x14ac:dyDescent="0.25">
      <c r="A11" s="2" t="s">
        <v>0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6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</row>
    <row r="12" spans="1:14" x14ac:dyDescent="0.25">
      <c r="A12" s="1" t="s">
        <v>24</v>
      </c>
      <c r="B12" s="1">
        <v>4000</v>
      </c>
      <c r="C12" s="1">
        <v>928</v>
      </c>
      <c r="D12" s="1">
        <v>2358</v>
      </c>
      <c r="E12" s="1">
        <f t="shared" ref="E12:E19" si="4">D12-C12</f>
        <v>1430</v>
      </c>
      <c r="F12" s="1">
        <v>100</v>
      </c>
      <c r="G12" s="1">
        <v>4110</v>
      </c>
      <c r="H12" s="1">
        <f t="shared" ref="H12:H19" si="5">B12</f>
        <v>4000</v>
      </c>
      <c r="I12" s="1">
        <f t="shared" ref="I12:I19" si="6">10^-6*E12*G12/F12</f>
        <v>5.8772999999999992E-2</v>
      </c>
      <c r="J12" s="3">
        <f>A41*H12+A42</f>
        <v>4.9679635652173912E-2</v>
      </c>
      <c r="K12" s="4" t="s">
        <v>25</v>
      </c>
      <c r="L12" s="1" t="s">
        <v>25</v>
      </c>
    </row>
    <row r="13" spans="1:14" x14ac:dyDescent="0.25">
      <c r="A13" s="1" t="s">
        <v>24</v>
      </c>
      <c r="B13" s="1">
        <v>8000</v>
      </c>
      <c r="C13" s="1">
        <f t="shared" ref="C13:C19" si="7">C12</f>
        <v>928</v>
      </c>
      <c r="D13" s="1">
        <v>2267</v>
      </c>
      <c r="E13" s="1">
        <f t="shared" si="4"/>
        <v>1339</v>
      </c>
      <c r="F13" s="1">
        <v>100</v>
      </c>
      <c r="G13" s="1">
        <v>7810</v>
      </c>
      <c r="H13" s="1">
        <f t="shared" si="5"/>
        <v>8000</v>
      </c>
      <c r="I13" s="1">
        <f t="shared" si="6"/>
        <v>0.1045759</v>
      </c>
      <c r="J13" s="3">
        <f>A41*H13+A42</f>
        <v>9.9359271304347824E-2</v>
      </c>
      <c r="K13" s="4"/>
    </row>
    <row r="14" spans="1:14" x14ac:dyDescent="0.25">
      <c r="A14" s="1" t="s">
        <v>24</v>
      </c>
      <c r="B14" s="1">
        <v>16000</v>
      </c>
      <c r="C14" s="1">
        <f t="shared" si="7"/>
        <v>928</v>
      </c>
      <c r="D14" s="1">
        <v>2276</v>
      </c>
      <c r="E14" s="1">
        <f t="shared" si="4"/>
        <v>1348</v>
      </c>
      <c r="F14" s="1">
        <v>100</v>
      </c>
      <c r="G14" s="1">
        <v>15530</v>
      </c>
      <c r="H14" s="1">
        <f t="shared" si="5"/>
        <v>16000</v>
      </c>
      <c r="I14" s="1">
        <f t="shared" si="6"/>
        <v>0.20934439999999999</v>
      </c>
      <c r="J14" s="3">
        <f>A41*H14+A42</f>
        <v>0.19871854260869565</v>
      </c>
      <c r="K14" s="4"/>
    </row>
    <row r="15" spans="1:14" x14ac:dyDescent="0.25">
      <c r="A15" s="1" t="s">
        <v>24</v>
      </c>
      <c r="B15" s="1">
        <v>32000</v>
      </c>
      <c r="C15" s="1">
        <f t="shared" si="7"/>
        <v>928</v>
      </c>
      <c r="D15" s="1">
        <v>2248</v>
      </c>
      <c r="E15" s="1">
        <f t="shared" si="4"/>
        <v>1320</v>
      </c>
      <c r="F15" s="1">
        <v>100</v>
      </c>
      <c r="G15" s="1">
        <v>30670</v>
      </c>
      <c r="H15" s="1">
        <f t="shared" si="5"/>
        <v>32000</v>
      </c>
      <c r="I15" s="1">
        <f t="shared" si="6"/>
        <v>0.40484399999999998</v>
      </c>
      <c r="J15" s="3">
        <f>A41*H15+A42</f>
        <v>0.39743708521739129</v>
      </c>
      <c r="K15" s="4"/>
    </row>
    <row r="16" spans="1:14" x14ac:dyDescent="0.25">
      <c r="A16" s="1" t="s">
        <v>26</v>
      </c>
      <c r="B16" s="1">
        <v>4000</v>
      </c>
      <c r="C16" s="1">
        <f t="shared" si="7"/>
        <v>928</v>
      </c>
      <c r="D16" s="1">
        <v>1225</v>
      </c>
      <c r="E16" s="1">
        <f t="shared" si="4"/>
        <v>297</v>
      </c>
      <c r="F16" s="1">
        <v>100</v>
      </c>
      <c r="G16" s="1">
        <v>3190</v>
      </c>
      <c r="H16" s="1">
        <f t="shared" si="5"/>
        <v>4000</v>
      </c>
      <c r="I16" s="1">
        <f t="shared" si="6"/>
        <v>9.4742999999999997E-3</v>
      </c>
      <c r="J16" s="3">
        <f>A42*H16+A43</f>
        <v>0</v>
      </c>
      <c r="K16" s="4"/>
    </row>
    <row r="17" spans="1:11" x14ac:dyDescent="0.25">
      <c r="A17" s="1" t="s">
        <v>26</v>
      </c>
      <c r="B17" s="1">
        <v>8000</v>
      </c>
      <c r="C17" s="1">
        <f t="shared" si="7"/>
        <v>928</v>
      </c>
      <c r="D17" s="1">
        <v>1256</v>
      </c>
      <c r="E17" s="1">
        <f t="shared" si="4"/>
        <v>328</v>
      </c>
      <c r="F17" s="1">
        <v>100</v>
      </c>
      <c r="G17" s="1">
        <v>6190</v>
      </c>
      <c r="H17" s="1">
        <f t="shared" si="5"/>
        <v>8000</v>
      </c>
      <c r="I17" s="1">
        <f t="shared" si="6"/>
        <v>2.03032E-2</v>
      </c>
      <c r="J17" s="1">
        <f>H17*K17+L17</f>
        <v>0</v>
      </c>
      <c r="K17" s="4"/>
    </row>
    <row r="18" spans="1:11" x14ac:dyDescent="0.25">
      <c r="A18" s="1" t="s">
        <v>26</v>
      </c>
      <c r="B18" s="1">
        <v>16000</v>
      </c>
      <c r="C18" s="1">
        <f t="shared" si="7"/>
        <v>928</v>
      </c>
      <c r="D18" s="1">
        <v>1247</v>
      </c>
      <c r="E18" s="1">
        <f t="shared" si="4"/>
        <v>319</v>
      </c>
      <c r="F18" s="1">
        <v>100</v>
      </c>
      <c r="G18" s="1">
        <v>14560</v>
      </c>
      <c r="H18" s="1">
        <f t="shared" si="5"/>
        <v>16000</v>
      </c>
      <c r="I18" s="1">
        <f t="shared" si="6"/>
        <v>4.6446399999999999E-2</v>
      </c>
      <c r="J18" s="1">
        <f>H18*K18+L18</f>
        <v>0</v>
      </c>
      <c r="K18" s="4"/>
    </row>
    <row r="19" spans="1:11" x14ac:dyDescent="0.25">
      <c r="A19" s="1" t="s">
        <v>26</v>
      </c>
      <c r="B19" s="1">
        <v>32000</v>
      </c>
      <c r="C19" s="1">
        <f t="shared" si="7"/>
        <v>928</v>
      </c>
      <c r="D19" s="1">
        <v>1272</v>
      </c>
      <c r="E19" s="1">
        <f t="shared" si="4"/>
        <v>344</v>
      </c>
      <c r="F19" s="1">
        <v>100</v>
      </c>
      <c r="G19" s="1">
        <v>29270</v>
      </c>
      <c r="H19" s="1">
        <f t="shared" si="5"/>
        <v>32000</v>
      </c>
      <c r="I19" s="1">
        <f t="shared" si="6"/>
        <v>0.10068879999999998</v>
      </c>
      <c r="J19" s="1">
        <f>H19*K19+L19</f>
        <v>0</v>
      </c>
      <c r="K19" s="4"/>
    </row>
    <row r="21" spans="1:11" x14ac:dyDescent="0.25">
      <c r="A21" s="1" t="s">
        <v>27</v>
      </c>
      <c r="B21" s="1">
        <v>228</v>
      </c>
    </row>
    <row r="24" spans="1:11" x14ac:dyDescent="0.25">
      <c r="H24"/>
    </row>
    <row r="25" spans="1:11" x14ac:dyDescent="0.25">
      <c r="B25"/>
      <c r="D25"/>
    </row>
    <row r="27" spans="1:11" x14ac:dyDescent="0.25">
      <c r="B27" s="1" t="s">
        <v>31</v>
      </c>
      <c r="E27" s="1" t="s">
        <v>29</v>
      </c>
      <c r="H27" s="1" t="s">
        <v>30</v>
      </c>
      <c r="J27" s="1" t="s">
        <v>28</v>
      </c>
    </row>
    <row r="41" spans="1:11" x14ac:dyDescent="0.25">
      <c r="A41" s="1">
        <f t="array" ref="A41:B41">LINEST(I12:I15,H12:H15)</f>
        <v>1.2419908913043478E-5</v>
      </c>
      <c r="B41" s="1">
        <v>8.0856913043478307E-3</v>
      </c>
      <c r="D41" s="1">
        <f t="array" ref="D41:E41">LINEST(I16:I19,H16:H19)</f>
        <v>3.2865571739130426E-6</v>
      </c>
      <c r="E41" s="1">
        <v>-5.070182608695642E-3</v>
      </c>
      <c r="G41" s="1">
        <f t="array" ref="G41:H41">LINEST(I2:I5,H2:H5)</f>
        <v>9.5209160081943109E-7</v>
      </c>
      <c r="H41" s="1">
        <v>0.34307430348258705</v>
      </c>
      <c r="J41" s="1">
        <f t="array" ref="J41:K41">LINEST(I6:I9,H6:H9)</f>
        <v>2.1824960491659344E-6</v>
      </c>
      <c r="K41" s="1">
        <v>0.36470920895522391</v>
      </c>
    </row>
    <row r="44" spans="1:11" x14ac:dyDescent="0.25">
      <c r="C44" s="1" t="s">
        <v>32</v>
      </c>
      <c r="G44" s="1" t="s">
        <v>33</v>
      </c>
    </row>
    <row r="59" spans="2:7" x14ac:dyDescent="0.25">
      <c r="B59" s="1">
        <f t="array" ref="B59:C59">LINEST(N2:N5,M2:M5)</f>
        <v>4.2684781972490466E-6</v>
      </c>
      <c r="C59" s="1">
        <v>2.9311923383084575</v>
      </c>
      <c r="F59" s="1">
        <f t="array" ref="F59:G59">LINEST(N6:N9,M6:M9)</f>
        <v>4.087960784313728E-6</v>
      </c>
      <c r="G59" s="1">
        <v>3.1767613333333333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cp:revision>0</cp:revision>
  <dcterms:modified xsi:type="dcterms:W3CDTF">2012-04-13T02:10:29Z</dcterms:modified>
</cp:coreProperties>
</file>