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836D5B2D-ADA3-4531-908E-ED29382EEBF2}" xr6:coauthVersionLast="36" xr6:coauthVersionMax="36" xr10:uidLastSave="{00000000-0000-0000-0000-000000000000}"/>
  <bookViews>
    <workbookView xWindow="150" yWindow="60" windowWidth="22965" windowHeight="9585" activeTab="2"/>
  </bookViews>
  <sheets>
    <sheet name="data" sheetId="7" r:id="rId1"/>
    <sheet name="走勢圖" sheetId="49" r:id="rId2"/>
    <sheet name="印表" sheetId="6" r:id="rId3"/>
  </sheets>
  <definedNames>
    <definedName name="CNH價格">OFFSET(走勢圖!$B$2,COUNTA(走勢圖!$B$2:$B$9660)-20,0,20,1)</definedName>
    <definedName name="CNT價格">OFFSET(走勢圖!$C$2,COUNTA(走勢圖!$C$2:$C$9660)-20,0,20,1)</definedName>
    <definedName name="_xlnm.Print_Area" localSheetId="2">印表!$A$1:$K$148</definedName>
    <definedName name="RHF未平倉量">OFFSET(#REF!,COUNTA(#REF!)-印表!$N$6,0,印表!$N$6,1)</definedName>
    <definedName name="RHF交易量">OFFSET(#REF!,COUNTA(#REF!)-印表!$N$6,0,印表!$N$6,1)</definedName>
    <definedName name="RHF價格">OFFSET(走勢圖!$D$2,COUNTA(走勢圖!$D$2:$D$9660)-20,0,20,1)</definedName>
    <definedName name="RHO未平倉量">OFFSET(#REF!,COUNTA(#REF!)-印表!$N$6,0,印表!$N$6,1)</definedName>
    <definedName name="RHO交易量">OFFSET(#REF!,COUNTA(#REF!)-印表!$N$6,0,印表!$N$6,1)</definedName>
    <definedName name="RTF未平倉量">OFFSET(#REF!,COUNTA(#REF!)-印表!$N$6,0,印表!$N$6,1)</definedName>
    <definedName name="RTF交易量">OFFSET(#REF!,COUNTA(#REF!)-印表!$N$6,0,印表!$N$6,1)</definedName>
    <definedName name="RTF價格">OFFSET(走勢圖!$E$2,COUNTA(走勢圖!$E$2:$E$9660)-20,0,20,1)</definedName>
    <definedName name="RTO未平倉量">OFFSET(#REF!,COUNTA(#REF!)-印表!$N$6,0,印表!$N$6,1)</definedName>
    <definedName name="RTO交易量">OFFSET(#REF!,COUNTA(#REF!)-印表!$N$6,0,印表!$N$6,1)</definedName>
    <definedName name="日期">OFFSET(#REF!,COUNTA(#REF!)-印表!$N$6,0,印表!$N$6,1)</definedName>
    <definedName name="日期1">OFFSET(走勢圖!$A$2,COUNTA(走勢圖!$A$2:$A$9660)-20,0,20,1)</definedName>
    <definedName name="日期OP">OFFSET(#REF!,COUNTA(#REF!)-印表!$N$6,0,印表!$N$6,1)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27" i="7" l="1"/>
  <c r="F27" i="7"/>
  <c r="H25" i="7"/>
  <c r="F25" i="7"/>
  <c r="C1" i="7"/>
  <c r="I23" i="7" s="1"/>
  <c r="B1" i="7"/>
  <c r="A23" i="7" s="1"/>
  <c r="B25" i="7"/>
  <c r="D27" i="7"/>
  <c r="D25" i="7"/>
  <c r="B27" i="7"/>
  <c r="H23" i="7"/>
  <c r="F23" i="7"/>
  <c r="B55" i="6" s="1"/>
  <c r="D23" i="7"/>
  <c r="B23" i="7"/>
  <c r="B6" i="6" s="1"/>
  <c r="A5" i="6" l="1"/>
  <c r="G73" i="6"/>
  <c r="B36" i="6"/>
  <c r="G23" i="7"/>
  <c r="K3" i="6"/>
  <c r="G36" i="6"/>
  <c r="B86" i="6"/>
  <c r="B24" i="6"/>
  <c r="C23" i="7"/>
  <c r="B10" i="6" s="1"/>
  <c r="B73" i="6"/>
  <c r="G24" i="6"/>
  <c r="E23" i="7"/>
  <c r="G86" i="6"/>
  <c r="B59" i="6"/>
  <c r="K52" i="6"/>
  <c r="A54" i="6"/>
</calcChain>
</file>

<file path=xl/sharedStrings.xml><?xml version="1.0" encoding="utf-8"?>
<sst xmlns="http://schemas.openxmlformats.org/spreadsheetml/2006/main" count="66" uniqueCount="36">
  <si>
    <t>RTF</t>
    <phoneticPr fontId="1" type="noConversion"/>
  </si>
  <si>
    <t>RHF</t>
    <phoneticPr fontId="1" type="noConversion"/>
  </si>
  <si>
    <t>CNH</t>
    <phoneticPr fontId="3" type="noConversion"/>
  </si>
  <si>
    <t>CNT</t>
    <phoneticPr fontId="3" type="noConversion"/>
  </si>
  <si>
    <t>RHF(近月)</t>
    <phoneticPr fontId="3" type="noConversion"/>
  </si>
  <si>
    <t>RTF(近月)</t>
    <phoneticPr fontId="3" type="noConversion"/>
  </si>
  <si>
    <t>Ø</t>
    <phoneticPr fontId="1" type="noConversion"/>
  </si>
  <si>
    <r>
      <t>RTF</t>
    </r>
    <r>
      <rPr>
        <sz val="12"/>
        <color indexed="8"/>
        <rFont val="標楷體"/>
        <family val="4"/>
        <charset val="136"/>
      </rPr>
      <t>交易量及未平倉量</t>
    </r>
    <r>
      <rPr>
        <sz val="12"/>
        <color indexed="8"/>
        <rFont val="Times New Roman"/>
        <family val="1"/>
      </rPr>
      <t xml:space="preserve">  </t>
    </r>
  </si>
  <si>
    <r>
      <t xml:space="preserve">  RHF</t>
    </r>
    <r>
      <rPr>
        <sz val="12"/>
        <color indexed="8"/>
        <rFont val="標楷體"/>
        <family val="4"/>
        <charset val="136"/>
      </rPr>
      <t>交易量及未平倉量</t>
    </r>
    <phoneticPr fontId="1" type="noConversion"/>
  </si>
  <si>
    <r>
      <rPr>
        <sz val="12"/>
        <color indexed="8"/>
        <rFont val="標楷體"/>
        <family val="4"/>
        <charset val="136"/>
      </rPr>
      <t>日期</t>
    </r>
    <phoneticPr fontId="1" type="noConversion"/>
  </si>
  <si>
    <r>
      <rPr>
        <sz val="12"/>
        <color indexed="63"/>
        <rFont val="標楷體"/>
        <family val="4"/>
        <charset val="136"/>
      </rPr>
      <t>交易量</t>
    </r>
    <phoneticPr fontId="1" type="noConversion"/>
  </si>
  <si>
    <r>
      <rPr>
        <sz val="12"/>
        <color indexed="8"/>
        <rFont val="標楷體"/>
        <family val="4"/>
        <charset val="136"/>
      </rPr>
      <t>未平倉量</t>
    </r>
    <phoneticPr fontId="1" type="noConversion"/>
  </si>
  <si>
    <t>RTO</t>
    <phoneticPr fontId="1" type="noConversion"/>
  </si>
  <si>
    <t>RHO</t>
    <phoneticPr fontId="1" type="noConversion"/>
  </si>
  <si>
    <r>
      <t>RTO</t>
    </r>
    <r>
      <rPr>
        <sz val="12"/>
        <color indexed="8"/>
        <rFont val="標楷體"/>
        <family val="4"/>
        <charset val="136"/>
      </rPr>
      <t>交易量及未平倉量</t>
    </r>
    <r>
      <rPr>
        <sz val="12"/>
        <color indexed="8"/>
        <rFont val="Times New Roman"/>
        <family val="1"/>
      </rPr>
      <t xml:space="preserve">  </t>
    </r>
    <phoneticPr fontId="1" type="noConversion"/>
  </si>
  <si>
    <r>
      <t>RHO</t>
    </r>
    <r>
      <rPr>
        <sz val="12"/>
        <color indexed="8"/>
        <rFont val="標楷體"/>
        <family val="4"/>
        <charset val="136"/>
      </rPr>
      <t>交易量及未平倉量</t>
    </r>
    <r>
      <rPr>
        <sz val="12"/>
        <color indexed="8"/>
        <rFont val="Times New Roman"/>
        <family val="1"/>
      </rPr>
      <t xml:space="preserve">  </t>
    </r>
    <phoneticPr fontId="1" type="noConversion"/>
  </si>
  <si>
    <t>人民幣匯率期(現)貨價格走勢圖</t>
  </si>
  <si>
    <t>人民幣匯率期貨與選擇權契約規格</t>
    <phoneticPr fontId="1" type="noConversion"/>
  </si>
  <si>
    <t xml:space="preserve">     匯率期貨及選擇權週報</t>
    <phoneticPr fontId="1" type="noConversion"/>
  </si>
  <si>
    <t>近月</t>
    <phoneticPr fontId="1" type="noConversion"/>
  </si>
  <si>
    <t>次近月</t>
    <phoneticPr fontId="1" type="noConversion"/>
  </si>
  <si>
    <t>第1季月</t>
    <phoneticPr fontId="1" type="noConversion"/>
  </si>
  <si>
    <t>第3季月</t>
    <phoneticPr fontId="1" type="noConversion"/>
  </si>
  <si>
    <t>第4季月</t>
    <phoneticPr fontId="1" type="noConversion"/>
  </si>
  <si>
    <t>第2季月</t>
    <phoneticPr fontId="1" type="noConversion"/>
  </si>
  <si>
    <r>
      <rPr>
        <sz val="12"/>
        <color indexed="8"/>
        <rFont val="標楷體"/>
        <family val="4"/>
        <charset val="136"/>
      </rPr>
      <t>未平倉量</t>
    </r>
    <r>
      <rPr>
        <sz val="12"/>
        <color indexed="8"/>
        <rFont val="標楷體"/>
        <family val="4"/>
        <charset val="136"/>
      </rPr>
      <t/>
    </r>
    <phoneticPr fontId="1" type="noConversion"/>
  </si>
  <si>
    <r>
      <rPr>
        <sz val="12"/>
        <color indexed="8"/>
        <rFont val="標楷體"/>
        <family val="4"/>
        <charset val="136"/>
      </rPr>
      <t>未平倉量</t>
    </r>
    <r>
      <rPr>
        <sz val="12"/>
        <color indexed="8"/>
        <rFont val="Tahoma"/>
        <family val="2"/>
      </rPr>
      <t/>
    </r>
    <phoneticPr fontId="1" type="noConversion"/>
  </si>
  <si>
    <t>期間</t>
    <phoneticPr fontId="1" type="noConversion"/>
  </si>
  <si>
    <r>
      <t>成交名目本金
(人民幣)</t>
    </r>
    <r>
      <rPr>
        <sz val="12"/>
        <color indexed="12"/>
        <rFont val="新細明體"/>
        <family val="1"/>
        <charset val="136"/>
      </rPr>
      <t>億元</t>
    </r>
    <phoneticPr fontId="1" type="noConversion"/>
  </si>
  <si>
    <r>
      <t>成交名目本金
(人民幣)</t>
    </r>
    <r>
      <rPr>
        <sz val="12"/>
        <color indexed="12"/>
        <rFont val="新細明體"/>
        <family val="1"/>
        <charset val="136"/>
      </rPr>
      <t>元</t>
    </r>
    <phoneticPr fontId="1" type="noConversion"/>
  </si>
  <si>
    <r>
      <t>成交名目本金
(美金)</t>
    </r>
    <r>
      <rPr>
        <sz val="12"/>
        <color indexed="12"/>
        <rFont val="新細明體"/>
        <family val="1"/>
        <charset val="136"/>
      </rPr>
      <t>元</t>
    </r>
    <phoneticPr fontId="1" type="noConversion"/>
  </si>
  <si>
    <r>
      <t>成交名目本金
(美金)</t>
    </r>
    <r>
      <rPr>
        <sz val="12"/>
        <color indexed="12"/>
        <rFont val="新細明體"/>
        <family val="1"/>
        <charset val="136"/>
      </rPr>
      <t>億元</t>
    </r>
    <phoneticPr fontId="1" type="noConversion"/>
  </si>
  <si>
    <t>到期月份</t>
    <phoneticPr fontId="1" type="noConversion"/>
  </si>
  <si>
    <r>
      <rPr>
        <sz val="12"/>
        <color indexed="8"/>
        <rFont val="標楷體"/>
        <family val="4"/>
        <charset val="136"/>
      </rPr>
      <t>本周</t>
    </r>
  </si>
  <si>
    <r>
      <rPr>
        <sz val="12"/>
        <color indexed="8"/>
        <rFont val="標楷體"/>
        <family val="4"/>
        <charset val="136"/>
      </rPr>
      <t>日均量</t>
    </r>
  </si>
  <si>
    <r>
      <rPr>
        <sz val="12"/>
        <color indexed="8"/>
        <rFont val="標楷體"/>
        <family val="4"/>
        <charset val="136"/>
      </rPr>
      <t>收盤</t>
    </r>
    <r>
      <rPr>
        <sz val="12"/>
        <color indexed="8"/>
        <rFont val="Tahoma"/>
        <family val="2"/>
      </rPr>
      <t>OI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</si>
</sst>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76" formatCode="_-* #,##0_-;\-* #,##0_-;_-* &quot;-&quot;??_-;_-@_-"/>
    <numFmt numFmtId="177" formatCode="0_ "/>
    <numFmt numFmtId="178" formatCode="0.00_ "/>
    <numFmt numFmtId="179" formatCode="0_);[Red]\(0\)"/>
  </numFmts>
  <fonts count="38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indexed="63"/>
      <name val="標楷體"/>
      <family val="4"/>
      <charset val="136"/>
    </font>
    <font>
      <sz val="9"/>
      <name val="新細明體"/>
      <family val="1"/>
      <charset val="136"/>
    </font>
    <font>
      <sz val="12"/>
      <color indexed="8"/>
      <name val="標楷體"/>
      <family val="4"/>
      <charset val="136"/>
    </font>
    <font>
      <sz val="12"/>
      <color indexed="8"/>
      <name val="Times New Roman"/>
      <family val="1"/>
    </font>
    <font>
      <sz val="12"/>
      <name val="標楷體"/>
      <family val="4"/>
      <charset val="136"/>
    </font>
    <font>
      <sz val="12"/>
      <color indexed="8"/>
      <name val="Tahoma"/>
      <family val="2"/>
    </font>
    <font>
      <sz val="12"/>
      <color indexed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rgb="FF0000FF"/>
      <name val="新細明體"/>
      <family val="1"/>
      <charset val="136"/>
      <scheme val="minor"/>
    </font>
    <font>
      <sz val="15"/>
      <color rgb="FF0000FF"/>
      <name val="標楷體"/>
      <family val="4"/>
      <charset val="136"/>
    </font>
    <font>
      <sz val="10"/>
      <color rgb="FF0000FF"/>
      <name val="Times New Roman"/>
      <family val="1"/>
    </font>
    <font>
      <b/>
      <sz val="14"/>
      <color theme="1"/>
      <name val="標楷體"/>
      <family val="4"/>
      <charset val="136"/>
    </font>
    <font>
      <sz val="14"/>
      <color theme="1"/>
      <name val="Wingdings"/>
      <charset val="2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sz val="12"/>
      <color theme="1"/>
      <name val="Tahoma"/>
      <family val="2"/>
    </font>
    <font>
      <sz val="12"/>
      <color rgb="FF333333"/>
      <name val="Tahoma"/>
      <family val="2"/>
    </font>
    <font>
      <sz val="12"/>
      <color theme="1"/>
      <name val="細明體"/>
      <family val="3"/>
      <charset val="136"/>
    </font>
    <font>
      <sz val="14"/>
      <color theme="1"/>
      <name val="標楷體"/>
      <family val="4"/>
      <charset val="136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rgb="FF0000FF"/>
      </bottom>
      <diagonal/>
    </border>
    <border>
      <left/>
      <right/>
      <top style="medium">
        <color rgb="FF0000FF"/>
      </top>
      <bottom/>
      <diagonal/>
    </border>
  </borders>
  <cellStyleXfs count="4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0" borderId="0"/>
    <xf numFmtId="43" fontId="9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4" fillId="22" borderId="2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23" borderId="4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30" borderId="2" applyNumberFormat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23" fillId="31" borderId="9" applyNumberFormat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176" fontId="9" fillId="0" borderId="0" xfId="20" applyNumberFormat="1" applyFon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26" fillId="0" borderId="0" xfId="0" applyFont="1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9" fillId="0" borderId="0" xfId="19" applyAlignment="1">
      <alignment horizontal="center"/>
    </xf>
    <xf numFmtId="0" fontId="9" fillId="0" borderId="0" xfId="19"/>
    <xf numFmtId="0" fontId="0" fillId="0" borderId="0" xfId="0" applyBorder="1">
      <alignment vertical="center"/>
    </xf>
    <xf numFmtId="0" fontId="27" fillId="0" borderId="0" xfId="0" applyFont="1" applyBorder="1">
      <alignment vertical="center"/>
    </xf>
    <xf numFmtId="0" fontId="27" fillId="0" borderId="10" xfId="0" applyFont="1" applyBorder="1">
      <alignment vertical="center"/>
    </xf>
    <xf numFmtId="0" fontId="0" fillId="0" borderId="10" xfId="0" applyBorder="1">
      <alignment vertical="center"/>
    </xf>
    <xf numFmtId="0" fontId="28" fillId="0" borderId="10" xfId="0" applyFont="1" applyBorder="1">
      <alignment vertical="center"/>
    </xf>
    <xf numFmtId="14" fontId="29" fillId="0" borderId="10" xfId="0" applyNumberFormat="1" applyFont="1" applyBorder="1" applyAlignment="1"/>
    <xf numFmtId="0" fontId="30" fillId="0" borderId="0" xfId="0" applyFont="1">
      <alignment vertical="center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0" fillId="0" borderId="10" xfId="0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28" fillId="0" borderId="10" xfId="0" quotePrefix="1" applyFont="1" applyBorder="1" applyAlignment="1"/>
    <xf numFmtId="0" fontId="6" fillId="0" borderId="0" xfId="0" applyFont="1">
      <alignment vertical="center"/>
    </xf>
    <xf numFmtId="0" fontId="26" fillId="0" borderId="0" xfId="0" applyFont="1" applyFill="1">
      <alignment vertical="center"/>
    </xf>
    <xf numFmtId="0" fontId="32" fillId="0" borderId="0" xfId="0" quotePrefix="1" applyFont="1">
      <alignment vertical="center"/>
    </xf>
    <xf numFmtId="0" fontId="0" fillId="0" borderId="0" xfId="0" applyFill="1">
      <alignment vertical="center"/>
    </xf>
    <xf numFmtId="14" fontId="26" fillId="0" borderId="0" xfId="0" applyNumberFormat="1" applyFont="1" applyFill="1">
      <alignment vertical="center"/>
    </xf>
    <xf numFmtId="14" fontId="26" fillId="0" borderId="0" xfId="0" applyNumberFormat="1" applyFont="1" applyFill="1" applyAlignment="1">
      <alignment vertical="center" wrapText="1"/>
    </xf>
    <xf numFmtId="0" fontId="26" fillId="0" borderId="0" xfId="0" applyFont="1" applyFill="1" applyAlignment="1">
      <alignment vertical="center" wrapText="1"/>
    </xf>
    <xf numFmtId="0" fontId="6" fillId="0" borderId="0" xfId="0" quotePrefix="1" applyFont="1">
      <alignment vertical="center"/>
    </xf>
    <xf numFmtId="0" fontId="34" fillId="33" borderId="0" xfId="0" applyFont="1" applyFill="1" applyAlignment="1">
      <alignment horizontal="center" vertical="center"/>
    </xf>
    <xf numFmtId="0" fontId="35" fillId="33" borderId="0" xfId="0" applyFont="1" applyFill="1" applyAlignment="1">
      <alignment horizontal="center" vertical="center"/>
    </xf>
    <xf numFmtId="0" fontId="25" fillId="0" borderId="0" xfId="0" applyFont="1" applyFill="1">
      <alignment vertical="center"/>
    </xf>
    <xf numFmtId="178" fontId="25" fillId="0" borderId="0" xfId="0" applyNumberFormat="1" applyFont="1" applyFill="1">
      <alignment vertical="center"/>
    </xf>
    <xf numFmtId="14" fontId="9" fillId="0" borderId="0" xfId="19" applyNumberFormat="1" applyAlignment="1">
      <alignment horizontal="left"/>
    </xf>
    <xf numFmtId="0" fontId="0" fillId="0" borderId="0" xfId="0">
      <alignment vertical="center"/>
    </xf>
    <xf numFmtId="0" fontId="32" fillId="0" borderId="10" xfId="0" applyFont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1" xfId="0" applyBorder="1">
      <alignment vertical="center"/>
    </xf>
    <xf numFmtId="0" fontId="32" fillId="0" borderId="11" xfId="0" applyFont="1" applyBorder="1" applyAlignment="1">
      <alignment horizontal="center" vertical="center"/>
    </xf>
    <xf numFmtId="177" fontId="10" fillId="0" borderId="0" xfId="0" applyNumberFormat="1" applyFont="1">
      <alignment vertical="center"/>
    </xf>
    <xf numFmtId="0" fontId="10" fillId="0" borderId="0" xfId="0" applyFont="1">
      <alignment vertical="center"/>
    </xf>
    <xf numFmtId="0" fontId="10" fillId="0" borderId="0" xfId="0" applyFont="1" applyFill="1">
      <alignment vertical="center"/>
    </xf>
    <xf numFmtId="0" fontId="10" fillId="0" borderId="0" xfId="0" applyFont="1" applyFill="1">
      <alignment vertical="center"/>
    </xf>
    <xf numFmtId="176" fontId="10" fillId="0" borderId="0" xfId="20" applyNumberFormat="1" applyFont="1" applyFill="1">
      <alignment vertical="center"/>
    </xf>
    <xf numFmtId="0" fontId="10" fillId="0" borderId="0" xfId="0" applyFont="1">
      <alignment vertical="center"/>
    </xf>
    <xf numFmtId="0" fontId="26" fillId="0" borderId="0" xfId="0" applyFont="1" applyFill="1" applyAlignment="1">
      <alignment horizontal="left" vertical="center"/>
    </xf>
    <xf numFmtId="0" fontId="25" fillId="0" borderId="0" xfId="0" applyNumberFormat="1" applyFont="1">
      <alignment vertical="center"/>
    </xf>
    <xf numFmtId="179" fontId="25" fillId="0" borderId="0" xfId="24" applyNumberFormat="1" applyFont="1">
      <alignment vertical="center"/>
    </xf>
    <xf numFmtId="0" fontId="25" fillId="0" borderId="0" xfId="0" applyFont="1">
      <alignment vertical="center"/>
    </xf>
    <xf numFmtId="176" fontId="25" fillId="0" borderId="0" xfId="20" applyNumberFormat="1" applyFont="1">
      <alignment vertical="center"/>
    </xf>
    <xf numFmtId="0" fontId="33" fillId="33" borderId="0" xfId="0" applyFont="1" applyFill="1" applyAlignment="1">
      <alignment horizontal="center" vertical="center"/>
    </xf>
    <xf numFmtId="179" fontId="25" fillId="0" borderId="0" xfId="20" applyNumberFormat="1" applyFont="1">
      <alignment vertical="center"/>
    </xf>
    <xf numFmtId="176" fontId="0" fillId="0" borderId="0" xfId="0" applyNumberFormat="1">
      <alignment vertical="center"/>
    </xf>
    <xf numFmtId="179" fontId="0" fillId="0" borderId="0" xfId="0" applyNumberFormat="1">
      <alignment vertical="center"/>
    </xf>
    <xf numFmtId="14" fontId="26" fillId="0" borderId="0" xfId="0" applyNumberFormat="1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36" fillId="33" borderId="0" xfId="0" applyFont="1" applyFill="1" applyAlignment="1">
      <alignment horizontal="center" vertical="center"/>
    </xf>
    <xf numFmtId="0" fontId="0" fillId="0" borderId="0" xfId="0" applyFont="1">
      <alignment vertical="center"/>
    </xf>
    <xf numFmtId="0" fontId="34" fillId="0" borderId="0" xfId="0" applyFont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37" fillId="0" borderId="0" xfId="0" applyFont="1" applyAlignment="1">
      <alignment vertical="top" wrapText="1"/>
    </xf>
    <xf numFmtId="0" fontId="33" fillId="0" borderId="0" xfId="0" applyFont="1">
      <alignment vertical="center"/>
    </xf>
    <xf numFmtId="0" fontId="37" fillId="0" borderId="0" xfId="0" applyFont="1" applyAlignment="1">
      <alignment vertical="center" wrapText="1"/>
    </xf>
  </cellXfs>
  <cellStyles count="45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/>
    <cellStyle name="一般 2" xfId="19"/>
    <cellStyle name="千分位" xfId="20" builtinId="3"/>
    <cellStyle name="中等" xfId="21" builtinId="28" customBuiltin="1"/>
    <cellStyle name="合計" xfId="22" builtinId="25" customBuiltin="1"/>
    <cellStyle name="好" xfId="23" builtinId="26" customBuiltin="1"/>
    <cellStyle name="百分比" xfId="24" builtinId="5"/>
    <cellStyle name="計算方式" xfId="25" builtinId="22" customBuiltin="1"/>
    <cellStyle name="連結的儲存格" xfId="26" builtinId="24" customBuiltin="1"/>
    <cellStyle name="備註" xfId="27" builtinId="10" customBuiltin="1"/>
    <cellStyle name="說明文字" xfId="28" builtinId="53" customBuiltin="1"/>
    <cellStyle name="輔色1" xfId="29" builtinId="29" customBuiltin="1"/>
    <cellStyle name="輔色2" xfId="30" builtinId="33" customBuiltin="1"/>
    <cellStyle name="輔色3" xfId="31" builtinId="37" customBuiltin="1"/>
    <cellStyle name="輔色4" xfId="32" builtinId="41" customBuiltin="1"/>
    <cellStyle name="輔色5" xfId="33" builtinId="45" customBuiltin="1"/>
    <cellStyle name="輔色6" xfId="34" builtinId="49" customBuiltin="1"/>
    <cellStyle name="標題" xfId="35" builtinId="15" customBuiltin="1"/>
    <cellStyle name="標題 1" xfId="36" builtinId="16" customBuiltin="1"/>
    <cellStyle name="標題 2" xfId="37" builtinId="17" customBuiltin="1"/>
    <cellStyle name="標題 3" xfId="38" builtinId="18" customBuiltin="1"/>
    <cellStyle name="標題 4" xfId="39" builtinId="19" customBuiltin="1"/>
    <cellStyle name="輸入" xfId="40" builtinId="20" customBuiltin="1"/>
    <cellStyle name="輸出" xfId="41" builtinId="21" customBuiltin="1"/>
    <cellStyle name="檢查儲存格" xfId="42" builtinId="23" customBuiltin="1"/>
    <cellStyle name="壞" xfId="43" builtinId="27" customBuiltin="1"/>
    <cellStyle name="警告文字" xfId="4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006874140733401"/>
          <c:y val="4.5936061271029713E-2"/>
          <c:w val="0.81639513730861091"/>
          <c:h val="0.803895271287829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data!$B$13</c:f>
              <c:strCache>
                <c:ptCount val="1"/>
                <c:pt idx="0">
                  <c:v>交易量</c:v>
                </c:pt>
              </c:strCache>
            </c:strRef>
          </c:tx>
          <c:spPr>
            <a:solidFill>
              <a:srgbClr val="FF9999"/>
            </a:solidFill>
          </c:spPr>
          <c:invertIfNegative val="0"/>
          <c:dLbls>
            <c:dLbl>
              <c:idx val="1"/>
              <c:layout>
                <c:manualLayout>
                  <c:x val="-1.8477457501847747E-2"/>
                  <c:y val="2.7546066127399606E-2"/>
                </c:manualLayout>
              </c:layout>
              <c:numFmt formatCode="#,##0_);[Red]\(#,##0\)" sourceLinked="0"/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180-4AA7-908B-11C9898F4896}"/>
                </c:ext>
              </c:extLst>
            </c:dLbl>
            <c:dLbl>
              <c:idx val="2"/>
              <c:layout>
                <c:manualLayout>
                  <c:x val="-7.3909830007391824E-3"/>
                  <c:y val="5.6882821387942133E-3"/>
                </c:manualLayout>
              </c:layout>
              <c:numFmt formatCode="#,##0_);[Red]\(#,##0\)" sourceLinked="0"/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180-4AA7-908B-11C9898F4896}"/>
                </c:ext>
              </c:extLst>
            </c:dLbl>
            <c:dLbl>
              <c:idx val="3"/>
              <c:layout>
                <c:manualLayout>
                  <c:x val="-7.3909830007390983E-3"/>
                  <c:y val="0"/>
                </c:manualLayout>
              </c:layout>
              <c:numFmt formatCode="#,##0_);[Red]\(#,##0\)" sourceLinked="0"/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180-4AA7-908B-11C9898F4896}"/>
                </c:ext>
              </c:extLst>
            </c:dLbl>
            <c:dLbl>
              <c:idx val="4"/>
              <c:layout>
                <c:manualLayout>
                  <c:x val="-3.8118849334520559E-4"/>
                  <c:y val="2.9068017521700892E-2"/>
                </c:manualLayout>
              </c:layout>
              <c:numFmt formatCode="#,##0_);[Red]\(#,##0\)" sourceLinked="0"/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180-4AA7-908B-11C9898F4896}"/>
                </c:ext>
              </c:extLst>
            </c:dLbl>
            <c:dLbl>
              <c:idx val="5"/>
              <c:layout>
                <c:manualLayout>
                  <c:x val="0"/>
                  <c:y val="2.1857923497267812E-2"/>
                </c:manualLayout>
              </c:layout>
              <c:numFmt formatCode="#,##0_);[Red]\(#,##0\)" sourceLinked="0"/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180-4AA7-908B-11C9898F4896}"/>
                </c:ext>
              </c:extLst>
            </c:dLbl>
            <c:numFmt formatCode="#,##0_);[Red]\(#,##0\)" sourceLinked="0"/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data!$A$14:$A$18</c:f>
              <c:numCache>
                <c:formatCode>m/d/yyyy</c:formatCode>
                <c:ptCount val="5"/>
              </c:numCache>
            </c:numRef>
          </c:cat>
          <c:val>
            <c:numRef>
              <c:f>data!$B$14:$B$18</c:f>
              <c:numCache>
                <c:formatCode>_-* #,##0_-;\-* #,##0_-;_-* "-"??_-;_-@_-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5-8180-4AA7-908B-11C9898F4896}"/>
            </c:ext>
          </c:extLst>
        </c:ser>
        <c:ser>
          <c:idx val="1"/>
          <c:order val="1"/>
          <c:tx>
            <c:strRef>
              <c:f>data!$C$13</c:f>
              <c:strCache>
                <c:ptCount val="1"/>
                <c:pt idx="0">
                  <c:v>未平倉量</c:v>
                </c:pt>
              </c:strCache>
            </c:strRef>
          </c:tx>
          <c:spPr>
            <a:solidFill>
              <a:srgbClr val="0099FF"/>
            </a:solidFill>
          </c:spPr>
          <c:invertIfNegative val="0"/>
          <c:cat>
            <c:numRef>
              <c:f>data!$A$14:$A$18</c:f>
              <c:numCache>
                <c:formatCode>m/d/yyyy</c:formatCode>
                <c:ptCount val="5"/>
              </c:numCache>
            </c:numRef>
          </c:cat>
          <c:val>
            <c:numRef>
              <c:f>data!$C$14:$C$18</c:f>
              <c:numCache>
                <c:formatCode>_-* #,##0_-;\-* #,##0_-;_-* "-"??_-;_-@_-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6-8180-4AA7-908B-11C9898F48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6082056"/>
        <c:axId val="1"/>
      </c:barChart>
      <c:catAx>
        <c:axId val="346082056"/>
        <c:scaling>
          <c:orientation val="minMax"/>
        </c:scaling>
        <c:delete val="0"/>
        <c:axPos val="b"/>
        <c:numFmt formatCode="m/d;@" sourceLinked="0"/>
        <c:majorTickMark val="out"/>
        <c:minorTickMark val="none"/>
        <c:tickLblPos val="nextTo"/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chemeClr val="bg1"/>
              </a:solidFill>
            </a:ln>
          </c:spPr>
        </c:majorGridlines>
        <c:numFmt formatCode="#,##0_);[Red]\(#,##0\)" sourceLinked="0"/>
        <c:majorTickMark val="out"/>
        <c:minorTickMark val="none"/>
        <c:tickLblPos val="nextTo"/>
        <c:crossAx val="346082056"/>
        <c:crosses val="autoZero"/>
        <c:crossBetween val="between"/>
        <c:majorUnit val="2000"/>
      </c:valAx>
      <c:spPr>
        <a:ln w="3175">
          <a:solidFill>
            <a:schemeClr val="bg1">
              <a:lumMod val="50000"/>
            </a:schemeClr>
          </a:solidFill>
        </a:ln>
      </c:spPr>
    </c:plotArea>
    <c:legend>
      <c:legendPos val="r"/>
      <c:layout>
        <c:manualLayout>
          <c:xMode val="edge"/>
          <c:yMode val="edge"/>
          <c:x val="0.68688097748465193"/>
          <c:y val="5.860167931497251E-2"/>
          <c:w val="0.28085724327194139"/>
          <c:h val="0.15648175199819481"/>
        </c:manualLayout>
      </c:layout>
      <c:overlay val="0"/>
      <c:txPr>
        <a:bodyPr/>
        <a:lstStyle/>
        <a:p>
          <a:pPr>
            <a:defRPr>
              <a:latin typeface="Times New Roman" pitchFamily="18" charset="0"/>
              <a:ea typeface="標楷體" pitchFamily="65" charset="-120"/>
              <a:cs typeface="Times New Roman" pitchFamily="18" charset="0"/>
            </a:defRPr>
          </a:pPr>
          <a:endParaRPr lang="zh-TW"/>
        </a:p>
      </c:txPr>
    </c:legend>
    <c:plotVisOnly val="1"/>
    <c:dispBlanksAs val="gap"/>
    <c:showDLblsOverMax val="0"/>
  </c:chart>
  <c:printSettings>
    <c:headerFooter/>
    <c:pageMargins b="0.55118110236220452" l="0.43307086614173451" r="0.43307086614173451" t="0.55118110236220452" header="0.30000000000000032" footer="0.30000000000000032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006874140733376"/>
          <c:y val="4.5936061271029713E-2"/>
          <c:w val="0.8161373690181305"/>
          <c:h val="0.8038952712878293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data!$D$13</c:f>
              <c:strCache>
                <c:ptCount val="1"/>
                <c:pt idx="0">
                  <c:v>交易量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dLbls>
            <c:dLbl>
              <c:idx val="1"/>
              <c:layout>
                <c:manualLayout>
                  <c:x val="-1.8477457501847747E-2"/>
                  <c:y val="2.7546066127399606E-2"/>
                </c:manualLayout>
              </c:layout>
              <c:numFmt formatCode="#,##0_);[Red]\(#,##0\)" sourceLinked="0"/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892-4E64-9CAA-1B918814FCB9}"/>
                </c:ext>
              </c:extLst>
            </c:dLbl>
            <c:dLbl>
              <c:idx val="2"/>
              <c:layout>
                <c:manualLayout>
                  <c:x val="-7.3909830007391824E-3"/>
                  <c:y val="5.6882821387942133E-3"/>
                </c:manualLayout>
              </c:layout>
              <c:numFmt formatCode="#,##0_);[Red]\(#,##0\)" sourceLinked="0"/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892-4E64-9CAA-1B918814FCB9}"/>
                </c:ext>
              </c:extLst>
            </c:dLbl>
            <c:dLbl>
              <c:idx val="3"/>
              <c:layout>
                <c:manualLayout>
                  <c:x val="-7.3909830007390983E-3"/>
                  <c:y val="0"/>
                </c:manualLayout>
              </c:layout>
              <c:numFmt formatCode="#,##0_);[Red]\(#,##0\)" sourceLinked="0"/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892-4E64-9CAA-1B918814FCB9}"/>
                </c:ext>
              </c:extLst>
            </c:dLbl>
            <c:dLbl>
              <c:idx val="4"/>
              <c:layout>
                <c:manualLayout>
                  <c:x val="-3.8118849334520559E-4"/>
                  <c:y val="2.9068017521700892E-2"/>
                </c:manualLayout>
              </c:layout>
              <c:numFmt formatCode="#,##0_);[Red]\(#,##0\)" sourceLinked="0"/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892-4E64-9CAA-1B918814FCB9}"/>
                </c:ext>
              </c:extLst>
            </c:dLbl>
            <c:dLbl>
              <c:idx val="5"/>
              <c:layout>
                <c:manualLayout>
                  <c:x val="0"/>
                  <c:y val="2.1857923497267812E-2"/>
                </c:manualLayout>
              </c:layout>
              <c:numFmt formatCode="#,##0_);[Red]\(#,##0\)" sourceLinked="0"/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892-4E64-9CAA-1B918814FCB9}"/>
                </c:ext>
              </c:extLst>
            </c:dLbl>
            <c:numFmt formatCode="#,##0_);[Red]\(#,##0\)" sourceLinked="0"/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data!$A$14:$A$18</c:f>
              <c:numCache>
                <c:formatCode>m/d/yyyy</c:formatCode>
                <c:ptCount val="5"/>
              </c:numCache>
            </c:numRef>
          </c:cat>
          <c:val>
            <c:numRef>
              <c:f>data!$D$14:$D$18</c:f>
              <c:numCache>
                <c:formatCode>_-* #,##0_-;\-* #,##0_-;_-* "-"??_-;_-@_-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5-0892-4E64-9CAA-1B918814FCB9}"/>
            </c:ext>
          </c:extLst>
        </c:ser>
        <c:ser>
          <c:idx val="1"/>
          <c:order val="1"/>
          <c:tx>
            <c:strRef>
              <c:f>data!$E$13</c:f>
              <c:strCache>
                <c:ptCount val="1"/>
                <c:pt idx="0">
                  <c:v>未平倉量</c:v>
                </c:pt>
              </c:strCache>
            </c:strRef>
          </c:tx>
          <c:invertIfNegative val="0"/>
          <c:cat>
            <c:numRef>
              <c:f>data!$A$14:$A$18</c:f>
              <c:numCache>
                <c:formatCode>m/d/yyyy</c:formatCode>
                <c:ptCount val="5"/>
              </c:numCache>
            </c:numRef>
          </c:cat>
          <c:val>
            <c:numRef>
              <c:f>data!$E$14:$E$18</c:f>
              <c:numCache>
                <c:formatCode>_-* #,##0_-;\-* #,##0_-;_-* "-"??_-;_-@_-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6-0892-4E64-9CAA-1B918814FC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6087632"/>
        <c:axId val="1"/>
      </c:barChart>
      <c:catAx>
        <c:axId val="346087632"/>
        <c:scaling>
          <c:orientation val="minMax"/>
        </c:scaling>
        <c:delete val="0"/>
        <c:axPos val="b"/>
        <c:numFmt formatCode="m/d;@" sourceLinked="0"/>
        <c:majorTickMark val="out"/>
        <c:minorTickMark val="none"/>
        <c:tickLblPos val="nextTo"/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chemeClr val="bg1"/>
              </a:solidFill>
            </a:ln>
          </c:spPr>
        </c:majorGridlines>
        <c:numFmt formatCode="#,##0_);[Red]\(#,##0\)" sourceLinked="0"/>
        <c:majorTickMark val="out"/>
        <c:minorTickMark val="none"/>
        <c:tickLblPos val="nextTo"/>
        <c:crossAx val="346087632"/>
        <c:crosses val="autoZero"/>
        <c:crossBetween val="between"/>
      </c:valAx>
      <c:spPr>
        <a:ln w="3175">
          <a:solidFill>
            <a:schemeClr val="bg1">
              <a:lumMod val="50000"/>
            </a:schemeClr>
          </a:solidFill>
        </a:ln>
      </c:spPr>
    </c:plotArea>
    <c:legend>
      <c:legendPos val="r"/>
      <c:layout>
        <c:manualLayout>
          <c:xMode val="edge"/>
          <c:yMode val="edge"/>
          <c:x val="0.65856390678437926"/>
          <c:y val="4.652445717012646E-2"/>
          <c:w val="0.28085739282589672"/>
          <c:h val="0.15648198520639464"/>
        </c:manualLayout>
      </c:layout>
      <c:overlay val="0"/>
      <c:txPr>
        <a:bodyPr/>
        <a:lstStyle/>
        <a:p>
          <a:pPr>
            <a:defRPr>
              <a:latin typeface="Times New Roman" pitchFamily="18" charset="0"/>
              <a:ea typeface="標楷體" pitchFamily="65" charset="-120"/>
              <a:cs typeface="Times New Roman" pitchFamily="18" charset="0"/>
            </a:defRPr>
          </a:pPr>
          <a:endParaRPr lang="zh-TW"/>
        </a:p>
      </c:txPr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735747498567756"/>
          <c:y val="1.8469210579446796E-2"/>
          <c:w val="0.78485617597289958"/>
          <c:h val="0.95148717948717954"/>
        </c:manualLayout>
      </c:layout>
      <c:pieChart>
        <c:varyColors val="1"/>
        <c:ser>
          <c:idx val="1"/>
          <c:order val="0"/>
          <c:explosion val="2"/>
          <c:dPt>
            <c:idx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0-657E-4E3A-A5EB-57E215993C8F}"/>
              </c:ext>
            </c:extLst>
          </c:dPt>
          <c:dPt>
            <c:idx val="1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1-657E-4E3A-A5EB-57E215993C8F}"/>
              </c:ext>
            </c:extLst>
          </c:dPt>
          <c:dPt>
            <c:idx val="2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2-657E-4E3A-A5EB-57E215993C8F}"/>
              </c:ext>
            </c:extLst>
          </c:dPt>
          <c:dPt>
            <c:idx val="3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3-657E-4E3A-A5EB-57E215993C8F}"/>
              </c:ext>
            </c:extLst>
          </c:dPt>
          <c:dPt>
            <c:idx val="4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4-657E-4E3A-A5EB-57E215993C8F}"/>
              </c:ext>
            </c:extLst>
          </c:dPt>
          <c:dPt>
            <c:idx val="5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5-657E-4E3A-A5EB-57E215993C8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latin typeface="標楷體" pitchFamily="65" charset="-120"/>
                    <a:ea typeface="標楷體" pitchFamily="65" charset="-120"/>
                    <a:cs typeface="Times New Roman" pitchFamily="18" charset="0"/>
                  </a:defRPr>
                </a:pPr>
                <a:endParaRPr lang="zh-TW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data!$A$5:$A$10</c:f>
              <c:strCache>
                <c:ptCount val="6"/>
                <c:pt idx="0">
                  <c:v>近月</c:v>
                </c:pt>
                <c:pt idx="1">
                  <c:v>次近月</c:v>
                </c:pt>
                <c:pt idx="2">
                  <c:v>第1季月</c:v>
                </c:pt>
                <c:pt idx="3">
                  <c:v>第2季月</c:v>
                </c:pt>
                <c:pt idx="4">
                  <c:v>第3季月</c:v>
                </c:pt>
                <c:pt idx="5">
                  <c:v>第4季月</c:v>
                </c:pt>
              </c:strCache>
            </c:strRef>
          </c:cat>
          <c:val>
            <c:numRef>
              <c:f>data!$B$5:$B$10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6-657E-4E3A-A5EB-57E215993C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318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ln w="3175">
      <a:solidFill>
        <a:schemeClr val="tx1">
          <a:lumMod val="50000"/>
          <a:lumOff val="50000"/>
        </a:schemeClr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735747498567756"/>
          <c:y val="1.8469210579446796E-2"/>
          <c:w val="0.78485617597289958"/>
          <c:h val="0.95148717948717954"/>
        </c:manualLayout>
      </c:layout>
      <c:pieChart>
        <c:varyColors val="1"/>
        <c:ser>
          <c:idx val="1"/>
          <c:order val="0"/>
          <c:explosion val="2"/>
          <c:dPt>
            <c:idx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0-FC71-4429-994E-070182EA0F03}"/>
              </c:ext>
            </c:extLst>
          </c:dPt>
          <c:dPt>
            <c:idx val="1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1-FC71-4429-994E-070182EA0F03}"/>
              </c:ext>
            </c:extLst>
          </c:dPt>
          <c:dPt>
            <c:idx val="2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2-FC71-4429-994E-070182EA0F03}"/>
              </c:ext>
            </c:extLst>
          </c:dPt>
          <c:dPt>
            <c:idx val="3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3-FC71-4429-994E-070182EA0F03}"/>
              </c:ext>
            </c:extLst>
          </c:dPt>
          <c:dPt>
            <c:idx val="4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4-FC71-4429-994E-070182EA0F03}"/>
              </c:ext>
            </c:extLst>
          </c:dPt>
          <c:dPt>
            <c:idx val="5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5-FC71-4429-994E-070182EA0F0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latin typeface="標楷體" pitchFamily="65" charset="-120"/>
                    <a:ea typeface="標楷體" pitchFamily="65" charset="-120"/>
                    <a:cs typeface="Times New Roman" pitchFamily="18" charset="0"/>
                  </a:defRPr>
                </a:pPr>
                <a:endParaRPr lang="zh-TW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data!$A$5:$A$10</c:f>
              <c:strCache>
                <c:ptCount val="6"/>
                <c:pt idx="0">
                  <c:v>近月</c:v>
                </c:pt>
                <c:pt idx="1">
                  <c:v>次近月</c:v>
                </c:pt>
                <c:pt idx="2">
                  <c:v>第1季月</c:v>
                </c:pt>
                <c:pt idx="3">
                  <c:v>第2季月</c:v>
                </c:pt>
                <c:pt idx="4">
                  <c:v>第3季月</c:v>
                </c:pt>
                <c:pt idx="5">
                  <c:v>第4季月</c:v>
                </c:pt>
              </c:strCache>
            </c:strRef>
          </c:cat>
          <c:val>
            <c:numRef>
              <c:f>data!$D$5:$D$10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6-FC71-4429-994E-070182EA0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318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ln w="3175">
      <a:solidFill>
        <a:schemeClr val="tx1">
          <a:lumMod val="50000"/>
          <a:lumOff val="50000"/>
        </a:schemeClr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75"/>
      <c:rotY val="28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2494603513206268"/>
          <c:y val="1.84691987031033E-2"/>
          <c:w val="0.78485617597289958"/>
          <c:h val="0.95148717948717954"/>
        </c:manualLayout>
      </c:layout>
      <c:pie3DChart>
        <c:varyColors val="1"/>
        <c:ser>
          <c:idx val="1"/>
          <c:order val="0"/>
          <c:explosion val="4"/>
          <c:dPt>
            <c:idx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0-350B-4031-9AB1-F69136046CF0}"/>
              </c:ext>
            </c:extLst>
          </c:dPt>
          <c:dPt>
            <c:idx val="1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1-350B-4031-9AB1-F69136046CF0}"/>
              </c:ext>
            </c:extLst>
          </c:dPt>
          <c:dPt>
            <c:idx val="2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2-350B-4031-9AB1-F69136046CF0}"/>
              </c:ext>
            </c:extLst>
          </c:dPt>
          <c:dPt>
            <c:idx val="3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3-350B-4031-9AB1-F69136046CF0}"/>
              </c:ext>
            </c:extLst>
          </c:dPt>
          <c:dPt>
            <c:idx val="4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4-350B-4031-9AB1-F69136046CF0}"/>
              </c:ext>
            </c:extLst>
          </c:dPt>
          <c:dPt>
            <c:idx val="5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5-350B-4031-9AB1-F69136046CF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latin typeface="標楷體" pitchFamily="65" charset="-120"/>
                    <a:ea typeface="標楷體" pitchFamily="65" charset="-120"/>
                    <a:cs typeface="Times New Roman" pitchFamily="18" charset="0"/>
                  </a:defRPr>
                </a:pPr>
                <a:endParaRPr lang="zh-TW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data!$A$5:$A$10</c:f>
              <c:strCache>
                <c:ptCount val="6"/>
                <c:pt idx="0">
                  <c:v>近月</c:v>
                </c:pt>
                <c:pt idx="1">
                  <c:v>次近月</c:v>
                </c:pt>
                <c:pt idx="2">
                  <c:v>第1季月</c:v>
                </c:pt>
                <c:pt idx="3">
                  <c:v>第2季月</c:v>
                </c:pt>
                <c:pt idx="4">
                  <c:v>第3季月</c:v>
                </c:pt>
                <c:pt idx="5">
                  <c:v>第4季月</c:v>
                </c:pt>
              </c:strCache>
            </c:strRef>
          </c:cat>
          <c:val>
            <c:numRef>
              <c:f>data!$C$5:$C$10</c:f>
              <c:numCache>
                <c:formatCode>0_);[Red]\(0\)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6-350B-4031-9AB1-F69136046C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 w="25400">
          <a:noFill/>
        </a:ln>
      </c:spPr>
    </c:plotArea>
    <c:plotVisOnly val="1"/>
    <c:dispBlanksAs val="zero"/>
    <c:showDLblsOverMax val="0"/>
  </c:chart>
  <c:spPr>
    <a:ln w="3175">
      <a:solidFill>
        <a:schemeClr val="tx1">
          <a:lumMod val="50000"/>
          <a:lumOff val="50000"/>
        </a:schemeClr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75"/>
      <c:rotY val="328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1735747498567756"/>
          <c:y val="1.8469210579446796E-2"/>
          <c:w val="0.78485617597289969"/>
          <c:h val="0.95148717948717954"/>
        </c:manualLayout>
      </c:layout>
      <c:pie3DChart>
        <c:varyColors val="1"/>
        <c:ser>
          <c:idx val="1"/>
          <c:order val="0"/>
          <c:explosion val="4"/>
          <c:dPt>
            <c:idx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0-F881-47E7-B527-2328E64C45E1}"/>
              </c:ext>
            </c:extLst>
          </c:dPt>
          <c:dPt>
            <c:idx val="1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1-F881-47E7-B527-2328E64C45E1}"/>
              </c:ext>
            </c:extLst>
          </c:dPt>
          <c:dPt>
            <c:idx val="2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2-F881-47E7-B527-2328E64C45E1}"/>
              </c:ext>
            </c:extLst>
          </c:dPt>
          <c:dPt>
            <c:idx val="3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3-F881-47E7-B527-2328E64C45E1}"/>
              </c:ext>
            </c:extLst>
          </c:dPt>
          <c:dPt>
            <c:idx val="4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4-F881-47E7-B527-2328E64C45E1}"/>
              </c:ext>
            </c:extLst>
          </c:dPt>
          <c:dPt>
            <c:idx val="5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5-F881-47E7-B527-2328E64C45E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latin typeface="標楷體" pitchFamily="65" charset="-120"/>
                    <a:ea typeface="標楷體" pitchFamily="65" charset="-120"/>
                    <a:cs typeface="Times New Roman" pitchFamily="18" charset="0"/>
                  </a:defRPr>
                </a:pPr>
                <a:endParaRPr lang="zh-TW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data!$A$5:$A$10</c:f>
              <c:strCache>
                <c:ptCount val="6"/>
                <c:pt idx="0">
                  <c:v>近月</c:v>
                </c:pt>
                <c:pt idx="1">
                  <c:v>次近月</c:v>
                </c:pt>
                <c:pt idx="2">
                  <c:v>第1季月</c:v>
                </c:pt>
                <c:pt idx="3">
                  <c:v>第2季月</c:v>
                </c:pt>
                <c:pt idx="4">
                  <c:v>第3季月</c:v>
                </c:pt>
                <c:pt idx="5">
                  <c:v>第4季月</c:v>
                </c:pt>
              </c:strCache>
            </c:strRef>
          </c:cat>
          <c:val>
            <c:numRef>
              <c:f>data!$E$5:$E$10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6-F881-47E7-B527-2328E64C4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 w="25400">
          <a:noFill/>
        </a:ln>
      </c:spPr>
    </c:plotArea>
    <c:plotVisOnly val="1"/>
    <c:dispBlanksAs val="zero"/>
    <c:showDLblsOverMax val="0"/>
  </c:chart>
  <c:spPr>
    <a:ln w="3175">
      <a:solidFill>
        <a:schemeClr val="tx1">
          <a:lumMod val="50000"/>
          <a:lumOff val="50000"/>
        </a:schemeClr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5713224125579995E-2"/>
          <c:y val="3.7950993066165256E-2"/>
          <c:w val="0.89993749262509426"/>
          <c:h val="0.71357141458064621"/>
        </c:manualLayout>
      </c:layout>
      <c:lineChart>
        <c:grouping val="standard"/>
        <c:varyColors val="0"/>
        <c:ser>
          <c:idx val="0"/>
          <c:order val="0"/>
          <c:tx>
            <c:strRef>
              <c:f>走勢圖!$B$1</c:f>
              <c:strCache>
                <c:ptCount val="1"/>
                <c:pt idx="0">
                  <c:v>CNH</c:v>
                </c:pt>
              </c:strCache>
            </c:strRef>
          </c:tx>
          <c:spPr>
            <a:ln w="19050">
              <a:solidFill>
                <a:schemeClr val="accent1">
                  <a:lumMod val="75000"/>
                </a:schemeClr>
              </a:solidFill>
              <a:prstDash val="dash"/>
            </a:ln>
          </c:spPr>
          <c:marker>
            <c:symbol val="none"/>
          </c:marker>
          <c:cat>
            <c:numRef>
              <c:f>[0]!日期1</c:f>
              <c:numCache>
                <c:formatCode>m/d/yyyy</c:formatCode>
                <c:ptCount val="20"/>
                <c:pt idx="0">
                  <c:v>42702</c:v>
                </c:pt>
                <c:pt idx="1">
                  <c:v>42703</c:v>
                </c:pt>
                <c:pt idx="2">
                  <c:v>42704</c:v>
                </c:pt>
                <c:pt idx="3">
                  <c:v>42705</c:v>
                </c:pt>
                <c:pt idx="4">
                  <c:v>42706</c:v>
                </c:pt>
                <c:pt idx="5">
                  <c:v>42709</c:v>
                </c:pt>
                <c:pt idx="6">
                  <c:v>42710</c:v>
                </c:pt>
                <c:pt idx="7">
                  <c:v>42711</c:v>
                </c:pt>
                <c:pt idx="8">
                  <c:v>42712</c:v>
                </c:pt>
                <c:pt idx="9">
                  <c:v>42713</c:v>
                </c:pt>
                <c:pt idx="10">
                  <c:v>42716</c:v>
                </c:pt>
                <c:pt idx="11">
                  <c:v>42717</c:v>
                </c:pt>
                <c:pt idx="12">
                  <c:v>42718</c:v>
                </c:pt>
                <c:pt idx="13">
                  <c:v>42719</c:v>
                </c:pt>
                <c:pt idx="14">
                  <c:v>42720</c:v>
                </c:pt>
                <c:pt idx="15">
                  <c:v>42723</c:v>
                </c:pt>
                <c:pt idx="16">
                  <c:v>42724</c:v>
                </c:pt>
                <c:pt idx="17">
                  <c:v>42725</c:v>
                </c:pt>
                <c:pt idx="18">
                  <c:v>42726</c:v>
                </c:pt>
                <c:pt idx="19">
                  <c:v>42727</c:v>
                </c:pt>
              </c:numCache>
            </c:numRef>
          </c:cat>
          <c:val>
            <c:numRef>
              <c:f>[0]!CNH價格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03-4499-B1BB-E0B1084960FB}"/>
            </c:ext>
          </c:extLst>
        </c:ser>
        <c:ser>
          <c:idx val="1"/>
          <c:order val="1"/>
          <c:tx>
            <c:strRef>
              <c:f>走勢圖!$C$1</c:f>
              <c:strCache>
                <c:ptCount val="1"/>
                <c:pt idx="0">
                  <c:v>CNT</c:v>
                </c:pt>
              </c:strCache>
            </c:strRef>
          </c:tx>
          <c:spPr>
            <a:ln w="19050">
              <a:solidFill>
                <a:srgbClr val="C00000"/>
              </a:solidFill>
              <a:prstDash val="sysDot"/>
            </a:ln>
          </c:spPr>
          <c:marker>
            <c:symbol val="none"/>
          </c:marker>
          <c:cat>
            <c:numRef>
              <c:f>[0]!日期1</c:f>
              <c:numCache>
                <c:formatCode>m/d/yyyy</c:formatCode>
                <c:ptCount val="20"/>
                <c:pt idx="0">
                  <c:v>42702</c:v>
                </c:pt>
                <c:pt idx="1">
                  <c:v>42703</c:v>
                </c:pt>
                <c:pt idx="2">
                  <c:v>42704</c:v>
                </c:pt>
                <c:pt idx="3">
                  <c:v>42705</c:v>
                </c:pt>
                <c:pt idx="4">
                  <c:v>42706</c:v>
                </c:pt>
                <c:pt idx="5">
                  <c:v>42709</c:v>
                </c:pt>
                <c:pt idx="6">
                  <c:v>42710</c:v>
                </c:pt>
                <c:pt idx="7">
                  <c:v>42711</c:v>
                </c:pt>
                <c:pt idx="8">
                  <c:v>42712</c:v>
                </c:pt>
                <c:pt idx="9">
                  <c:v>42713</c:v>
                </c:pt>
                <c:pt idx="10">
                  <c:v>42716</c:v>
                </c:pt>
                <c:pt idx="11">
                  <c:v>42717</c:v>
                </c:pt>
                <c:pt idx="12">
                  <c:v>42718</c:v>
                </c:pt>
                <c:pt idx="13">
                  <c:v>42719</c:v>
                </c:pt>
                <c:pt idx="14">
                  <c:v>42720</c:v>
                </c:pt>
                <c:pt idx="15">
                  <c:v>42723</c:v>
                </c:pt>
                <c:pt idx="16">
                  <c:v>42724</c:v>
                </c:pt>
                <c:pt idx="17">
                  <c:v>42725</c:v>
                </c:pt>
                <c:pt idx="18">
                  <c:v>42726</c:v>
                </c:pt>
                <c:pt idx="19">
                  <c:v>42727</c:v>
                </c:pt>
              </c:numCache>
            </c:numRef>
          </c:cat>
          <c:val>
            <c:numRef>
              <c:f>[0]!CNT價格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03-4499-B1BB-E0B1084960FB}"/>
            </c:ext>
          </c:extLst>
        </c:ser>
        <c:ser>
          <c:idx val="2"/>
          <c:order val="2"/>
          <c:tx>
            <c:strRef>
              <c:f>走勢圖!$D$1</c:f>
              <c:strCache>
                <c:ptCount val="1"/>
                <c:pt idx="0">
                  <c:v>RHF(近月)</c:v>
                </c:pt>
              </c:strCache>
            </c:strRef>
          </c:tx>
          <c:spPr>
            <a:ln w="22225">
              <a:solidFill>
                <a:srgbClr val="009900"/>
              </a:solidFill>
            </a:ln>
          </c:spPr>
          <c:marker>
            <c:symbol val="square"/>
            <c:size val="3"/>
          </c:marker>
          <c:cat>
            <c:numRef>
              <c:f>[0]!日期1</c:f>
              <c:numCache>
                <c:formatCode>m/d/yyyy</c:formatCode>
                <c:ptCount val="20"/>
                <c:pt idx="0">
                  <c:v>42702</c:v>
                </c:pt>
                <c:pt idx="1">
                  <c:v>42703</c:v>
                </c:pt>
                <c:pt idx="2">
                  <c:v>42704</c:v>
                </c:pt>
                <c:pt idx="3">
                  <c:v>42705</c:v>
                </c:pt>
                <c:pt idx="4">
                  <c:v>42706</c:v>
                </c:pt>
                <c:pt idx="5">
                  <c:v>42709</c:v>
                </c:pt>
                <c:pt idx="6">
                  <c:v>42710</c:v>
                </c:pt>
                <c:pt idx="7">
                  <c:v>42711</c:v>
                </c:pt>
                <c:pt idx="8">
                  <c:v>42712</c:v>
                </c:pt>
                <c:pt idx="9">
                  <c:v>42713</c:v>
                </c:pt>
                <c:pt idx="10">
                  <c:v>42716</c:v>
                </c:pt>
                <c:pt idx="11">
                  <c:v>42717</c:v>
                </c:pt>
                <c:pt idx="12">
                  <c:v>42718</c:v>
                </c:pt>
                <c:pt idx="13">
                  <c:v>42719</c:v>
                </c:pt>
                <c:pt idx="14">
                  <c:v>42720</c:v>
                </c:pt>
                <c:pt idx="15">
                  <c:v>42723</c:v>
                </c:pt>
                <c:pt idx="16">
                  <c:v>42724</c:v>
                </c:pt>
                <c:pt idx="17">
                  <c:v>42725</c:v>
                </c:pt>
                <c:pt idx="18">
                  <c:v>42726</c:v>
                </c:pt>
                <c:pt idx="19">
                  <c:v>42727</c:v>
                </c:pt>
              </c:numCache>
            </c:numRef>
          </c:cat>
          <c:val>
            <c:numRef>
              <c:f>[0]!RHF價格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03-4499-B1BB-E0B1084960FB}"/>
            </c:ext>
          </c:extLst>
        </c:ser>
        <c:ser>
          <c:idx val="3"/>
          <c:order val="3"/>
          <c:tx>
            <c:strRef>
              <c:f>走勢圖!$E$1</c:f>
              <c:strCache>
                <c:ptCount val="1"/>
                <c:pt idx="0">
                  <c:v>RTF(近月)</c:v>
                </c:pt>
              </c:strCache>
            </c:strRef>
          </c:tx>
          <c:spPr>
            <a:ln w="22225">
              <a:solidFill>
                <a:srgbClr val="FF3399"/>
              </a:solidFill>
            </a:ln>
          </c:spPr>
          <c:marker>
            <c:symbol val="triangle"/>
            <c:size val="3"/>
            <c:spPr>
              <a:solidFill>
                <a:srgbClr val="FF3399"/>
              </a:solidFill>
              <a:ln>
                <a:noFill/>
              </a:ln>
            </c:spPr>
          </c:marker>
          <c:cat>
            <c:numRef>
              <c:f>[0]!日期1</c:f>
              <c:numCache>
                <c:formatCode>m/d/yyyy</c:formatCode>
                <c:ptCount val="20"/>
                <c:pt idx="0">
                  <c:v>42702</c:v>
                </c:pt>
                <c:pt idx="1">
                  <c:v>42703</c:v>
                </c:pt>
                <c:pt idx="2">
                  <c:v>42704</c:v>
                </c:pt>
                <c:pt idx="3">
                  <c:v>42705</c:v>
                </c:pt>
                <c:pt idx="4">
                  <c:v>42706</c:v>
                </c:pt>
                <c:pt idx="5">
                  <c:v>42709</c:v>
                </c:pt>
                <c:pt idx="6">
                  <c:v>42710</c:v>
                </c:pt>
                <c:pt idx="7">
                  <c:v>42711</c:v>
                </c:pt>
                <c:pt idx="8">
                  <c:v>42712</c:v>
                </c:pt>
                <c:pt idx="9">
                  <c:v>42713</c:v>
                </c:pt>
                <c:pt idx="10">
                  <c:v>42716</c:v>
                </c:pt>
                <c:pt idx="11">
                  <c:v>42717</c:v>
                </c:pt>
                <c:pt idx="12">
                  <c:v>42718</c:v>
                </c:pt>
                <c:pt idx="13">
                  <c:v>42719</c:v>
                </c:pt>
                <c:pt idx="14">
                  <c:v>42720</c:v>
                </c:pt>
                <c:pt idx="15">
                  <c:v>42723</c:v>
                </c:pt>
                <c:pt idx="16">
                  <c:v>42724</c:v>
                </c:pt>
                <c:pt idx="17">
                  <c:v>42725</c:v>
                </c:pt>
                <c:pt idx="18">
                  <c:v>42726</c:v>
                </c:pt>
                <c:pt idx="19">
                  <c:v>42727</c:v>
                </c:pt>
              </c:numCache>
            </c:numRef>
          </c:cat>
          <c:val>
            <c:numRef>
              <c:f>[0]!RTF價格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E03-4499-B1BB-E0B108496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6447752"/>
        <c:axId val="1"/>
      </c:lineChart>
      <c:catAx>
        <c:axId val="346447752"/>
        <c:scaling>
          <c:orientation val="minMax"/>
        </c:scaling>
        <c:delete val="0"/>
        <c:axPos val="b"/>
        <c:numFmt formatCode="m/d;@" sourceLinked="0"/>
        <c:majorTickMark val="out"/>
        <c:minorTickMark val="none"/>
        <c:tickLblPos val="nextTo"/>
        <c:spPr>
          <a:noFill/>
        </c:spPr>
        <c:txPr>
          <a:bodyPr rot="5400000"/>
          <a:lstStyle/>
          <a:p>
            <a:pPr>
              <a:defRPr/>
            </a:pPr>
            <a:endParaRPr lang="zh-TW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>
              <a:solidFill>
                <a:schemeClr val="bg1"/>
              </a:solidFill>
            </a:ln>
          </c:spPr>
        </c:majorGridlines>
        <c:numFmt formatCode="#,##0.0000_);[Red]\(#,##0.0000\)" sourceLinked="0"/>
        <c:majorTickMark val="out"/>
        <c:minorTickMark val="none"/>
        <c:tickLblPos val="nextTo"/>
        <c:crossAx val="346447752"/>
        <c:crosses val="autoZero"/>
        <c:crossBetween val="between"/>
      </c:valAx>
      <c:spPr>
        <a:noFill/>
        <a:ln w="3175">
          <a:solidFill>
            <a:schemeClr val="tx1">
              <a:lumMod val="50000"/>
              <a:lumOff val="50000"/>
            </a:schemeClr>
          </a:solidFill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9.8157765049883369E-2"/>
          <c:y val="4.1499212598425199E-2"/>
          <c:w val="0.73424828155173227"/>
          <c:h val="0.16599745031871016"/>
        </c:manualLayout>
      </c:layout>
      <c:overlay val="0"/>
      <c:txPr>
        <a:bodyPr/>
        <a:lstStyle/>
        <a:p>
          <a:pPr>
            <a:defRPr>
              <a:latin typeface="Times New Roman" pitchFamily="18" charset="0"/>
              <a:ea typeface="標楷體" pitchFamily="65" charset="-120"/>
              <a:cs typeface="Times New Roman" pitchFamily="18" charset="0"/>
            </a:defRPr>
          </a:pPr>
          <a:endParaRPr lang="zh-TW"/>
        </a:p>
      </c:txPr>
    </c:legend>
    <c:plotVisOnly val="1"/>
    <c:dispBlanksAs val="gap"/>
    <c:showDLblsOverMax val="0"/>
  </c:chart>
  <c:spPr>
    <a:noFill/>
    <a:ln w="3175">
      <a:solidFill>
        <a:schemeClr val="tx1">
          <a:lumMod val="50000"/>
          <a:lumOff val="50000"/>
        </a:schemeClr>
      </a:solidFill>
    </a:ln>
  </c:spPr>
  <c:printSettings>
    <c:headerFooter/>
    <c:pageMargins b="0.75000000000000666" l="0.70000000000000062" r="0.70000000000000062" t="0.75000000000000666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data!$F$13</c:f>
              <c:strCache>
                <c:ptCount val="1"/>
                <c:pt idx="0">
                  <c:v>交易量</c:v>
                </c:pt>
              </c:strCache>
            </c:strRef>
          </c:tx>
          <c:spPr>
            <a:solidFill>
              <a:srgbClr val="FF9999"/>
            </a:solidFill>
            <a:ln>
              <a:solidFill>
                <a:srgbClr val="FF9999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data!$A$14:$A$18</c:f>
              <c:numCache>
                <c:formatCode>m/d/yyyy</c:formatCode>
                <c:ptCount val="5"/>
              </c:numCache>
            </c:numRef>
          </c:cat>
          <c:val>
            <c:numRef>
              <c:f>data!$F$14:$F$18</c:f>
              <c:numCache>
                <c:formatCode>_-* #,##0_-;\-* #,##0_-;_-* "-"??_-;_-@_-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0A6E-4D3B-962F-D41DCF1A24E9}"/>
            </c:ext>
          </c:extLst>
        </c:ser>
        <c:ser>
          <c:idx val="1"/>
          <c:order val="1"/>
          <c:tx>
            <c:strRef>
              <c:f>data!$G$13</c:f>
              <c:strCache>
                <c:ptCount val="1"/>
                <c:pt idx="0">
                  <c:v>未平倉量</c:v>
                </c:pt>
              </c:strCache>
            </c:strRef>
          </c:tx>
          <c:spPr>
            <a:solidFill>
              <a:srgbClr val="0099FF"/>
            </a:solidFill>
            <a:ln>
              <a:solidFill>
                <a:srgbClr val="0099FF"/>
              </a:solidFill>
            </a:ln>
          </c:spPr>
          <c:invertIfNegative val="0"/>
          <c:cat>
            <c:numRef>
              <c:f>data!$A$14:$A$18</c:f>
              <c:numCache>
                <c:formatCode>m/d/yyyy</c:formatCode>
                <c:ptCount val="5"/>
              </c:numCache>
            </c:numRef>
          </c:cat>
          <c:val>
            <c:numRef>
              <c:f>data!$G$14:$G$18</c:f>
              <c:numCache>
                <c:formatCode>_-* #,##0_-;\-* #,##0_-;_-* "-"??_-;_-@_-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1-0A6E-4D3B-962F-D41DCF1A24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6654776"/>
        <c:axId val="1"/>
      </c:barChart>
      <c:catAx>
        <c:axId val="346654776"/>
        <c:scaling>
          <c:orientation val="minMax"/>
        </c:scaling>
        <c:delete val="0"/>
        <c:axPos val="b"/>
        <c:numFmt formatCode="m/d;@" sourceLinked="0"/>
        <c:majorTickMark val="out"/>
        <c:minorTickMark val="none"/>
        <c:tickLblPos val="nextTo"/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numFmt formatCode="_-* #,##0_-;\-* #,##0_-;_-* &quot;-&quot;??_-;_-@_-" sourceLinked="1"/>
        <c:majorTickMark val="out"/>
        <c:minorTickMark val="none"/>
        <c:tickLblPos val="nextTo"/>
        <c:crossAx val="3466547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wMode val="edge"/>
          <c:hMode val="edge"/>
          <c:x val="0.74823783914618747"/>
          <c:y val="1.9178405451612125E-2"/>
          <c:w val="0.97298993245440868"/>
          <c:h val="0.22428230874810373"/>
        </c:manualLayout>
      </c:layout>
      <c:overlay val="1"/>
      <c:txPr>
        <a:bodyPr/>
        <a:lstStyle/>
        <a:p>
          <a:pPr>
            <a:defRPr>
              <a:latin typeface="標楷體" pitchFamily="65" charset="-120"/>
              <a:ea typeface="標楷體" pitchFamily="65" charset="-120"/>
            </a:defRPr>
          </a:pPr>
          <a:endParaRPr lang="zh-TW"/>
        </a:p>
      </c:txPr>
    </c:legend>
    <c:plotVisOnly val="1"/>
    <c:dispBlanksAs val="gap"/>
    <c:showDLblsOverMax val="0"/>
  </c:chart>
  <c:printSettings>
    <c:headerFooter/>
    <c:pageMargins b="0.55118110236220452" l="0.43307086614173373" r="0.43307086614173373" t="0.55118110236220452" header="0.30000000000000032" footer="0.30000000000000032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data!$H$13</c:f>
              <c:strCache>
                <c:ptCount val="1"/>
                <c:pt idx="0">
                  <c:v>交易量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data!$A$14:$A$18</c:f>
              <c:numCache>
                <c:formatCode>m/d/yyyy</c:formatCode>
                <c:ptCount val="5"/>
              </c:numCache>
            </c:numRef>
          </c:cat>
          <c:val>
            <c:numRef>
              <c:f>data!$H$14:$H$18</c:f>
              <c:numCache>
                <c:formatCode>0_);[Red]\(0\)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E153-4F50-AE3E-BB23048E382D}"/>
            </c:ext>
          </c:extLst>
        </c:ser>
        <c:ser>
          <c:idx val="1"/>
          <c:order val="1"/>
          <c:tx>
            <c:strRef>
              <c:f>data!$I$13</c:f>
              <c:strCache>
                <c:ptCount val="1"/>
                <c:pt idx="0">
                  <c:v>未平倉量</c:v>
                </c:pt>
              </c:strCache>
            </c:strRef>
          </c:tx>
          <c:invertIfNegative val="0"/>
          <c:cat>
            <c:numRef>
              <c:f>data!$A$14:$A$18</c:f>
              <c:numCache>
                <c:formatCode>m/d/yyyy</c:formatCode>
                <c:ptCount val="5"/>
              </c:numCache>
            </c:numRef>
          </c:cat>
          <c:val>
            <c:numRef>
              <c:f>data!$I$14:$I$18</c:f>
              <c:numCache>
                <c:formatCode>_-* #,##0_-;\-* #,##0_-;_-* "-"??_-;_-@_-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1-E153-4F50-AE3E-BB23048E3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6656744"/>
        <c:axId val="1"/>
      </c:barChart>
      <c:catAx>
        <c:axId val="346656744"/>
        <c:scaling>
          <c:orientation val="minMax"/>
        </c:scaling>
        <c:delete val="0"/>
        <c:axPos val="b"/>
        <c:numFmt formatCode="m/d;@" sourceLinked="0"/>
        <c:majorTickMark val="out"/>
        <c:minorTickMark val="none"/>
        <c:tickLblPos val="nextTo"/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numFmt formatCode="0_);[Red]\(0\)" sourceLinked="1"/>
        <c:majorTickMark val="out"/>
        <c:minorTickMark val="none"/>
        <c:tickLblPos val="nextTo"/>
        <c:crossAx val="3466567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wMode val="edge"/>
          <c:hMode val="edge"/>
          <c:x val="0.74776316195769643"/>
          <c:y val="3.741511763084409E-2"/>
          <c:w val="0.97621584066697542"/>
          <c:h val="0.21556634187849807"/>
        </c:manualLayout>
      </c:layout>
      <c:overlay val="1"/>
      <c:txPr>
        <a:bodyPr/>
        <a:lstStyle/>
        <a:p>
          <a:pPr>
            <a:defRPr>
              <a:latin typeface="標楷體" pitchFamily="65" charset="-120"/>
              <a:ea typeface="標楷體" pitchFamily="65" charset="-120"/>
            </a:defRPr>
          </a:pPr>
          <a:endParaRPr lang="zh-TW"/>
        </a:p>
      </c:txPr>
    </c:legend>
    <c:plotVisOnly val="1"/>
    <c:dispBlanksAs val="gap"/>
    <c:showDLblsOverMax val="0"/>
  </c:chart>
  <c:printSettings>
    <c:headerFooter/>
    <c:pageMargins b="0.75000000000000466" l="0.70000000000000062" r="0.70000000000000062" t="0.75000000000000466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952257550084719"/>
          <c:y val="0.11784559005596"/>
          <c:w val="0.70846572975846356"/>
          <c:h val="0.84481196454216811"/>
        </c:manualLayout>
      </c:layout>
      <c:pieChart>
        <c:varyColors val="1"/>
        <c:ser>
          <c:idx val="0"/>
          <c:order val="0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FA49-407E-AB91-3794C37D7E4E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FA49-407E-AB91-3794C37D7E4E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FA49-407E-AB91-3794C37D7E4E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3-FA49-407E-AB91-3794C37D7E4E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4-FA49-407E-AB91-3794C37D7E4E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5-FA49-407E-AB91-3794C37D7E4E}"/>
              </c:ext>
            </c:extLst>
          </c:dPt>
          <c:dLbls>
            <c:dLbl>
              <c:idx val="4"/>
              <c:layout>
                <c:manualLayout>
                  <c:x val="0.11557321938173309"/>
                  <c:y val="1.6393442622950821E-2"/>
                </c:manualLayout>
              </c:layout>
              <c:spPr/>
              <c:txPr>
                <a:bodyPr/>
                <a:lstStyle/>
                <a:p>
                  <a:pPr>
                    <a:defRPr sz="1200">
                      <a:latin typeface="標楷體" pitchFamily="65" charset="-120"/>
                      <a:ea typeface="標楷體" pitchFamily="65" charset="-120"/>
                      <a:cs typeface="Times New Roman" pitchFamily="18" charset="0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49-407E-AB91-3794C37D7E4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latin typeface="標楷體" pitchFamily="65" charset="-120"/>
                    <a:ea typeface="標楷體" pitchFamily="65" charset="-120"/>
                    <a:cs typeface="Times New Roman" pitchFamily="18" charset="0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data!$A$5:$A$10</c:f>
              <c:strCache>
                <c:ptCount val="6"/>
                <c:pt idx="0">
                  <c:v>近月</c:v>
                </c:pt>
                <c:pt idx="1">
                  <c:v>次近月</c:v>
                </c:pt>
                <c:pt idx="2">
                  <c:v>第1季月</c:v>
                </c:pt>
                <c:pt idx="3">
                  <c:v>第2季月</c:v>
                </c:pt>
                <c:pt idx="4">
                  <c:v>第3季月</c:v>
                </c:pt>
                <c:pt idx="5">
                  <c:v>第4季月</c:v>
                </c:pt>
              </c:strCache>
            </c:strRef>
          </c:cat>
          <c:val>
            <c:numRef>
              <c:f>data!$F$5:$F$10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6-FA49-407E-AB91-3794C37D7E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printSettings>
    <c:headerFooter/>
    <c:pageMargins b="0.75000000000000444" l="0.70000000000000062" r="0.70000000000000062" t="0.75000000000000444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952257550084719"/>
          <c:y val="0.11784559005596"/>
          <c:w val="0.70846572975846356"/>
          <c:h val="0.84481196454216811"/>
        </c:manualLayout>
      </c:layout>
      <c:pieChart>
        <c:varyColors val="1"/>
        <c:ser>
          <c:idx val="0"/>
          <c:order val="0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2BF0-4B0D-8A0B-F70A7506F8E1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2BF0-4B0D-8A0B-F70A7506F8E1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2BF0-4B0D-8A0B-F70A7506F8E1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3-2BF0-4B0D-8A0B-F70A7506F8E1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4-2BF0-4B0D-8A0B-F70A7506F8E1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5-2BF0-4B0D-8A0B-F70A7506F8E1}"/>
              </c:ext>
            </c:extLst>
          </c:dPt>
          <c:dLbls>
            <c:dLbl>
              <c:idx val="1"/>
              <c:layout>
                <c:manualLayout>
                  <c:x val="-0.75823665748421754"/>
                  <c:y val="-4.0000016797907319E-3"/>
                </c:manualLayout>
              </c:layout>
              <c:spPr/>
              <c:txPr>
                <a:bodyPr/>
                <a:lstStyle/>
                <a:p>
                  <a:pPr>
                    <a:defRPr sz="1200">
                      <a:latin typeface="標楷體" pitchFamily="65" charset="-120"/>
                      <a:ea typeface="標楷體" pitchFamily="65" charset="-120"/>
                      <a:cs typeface="Times New Roman" pitchFamily="18" charset="0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BF0-4B0D-8A0B-F70A7506F8E1}"/>
                </c:ext>
              </c:extLst>
            </c:dLbl>
            <c:dLbl>
              <c:idx val="3"/>
              <c:layout>
                <c:manualLayout>
                  <c:x val="0.17882990097001006"/>
                  <c:y val="1.2000005039372236E-2"/>
                </c:manualLayout>
              </c:layout>
              <c:spPr/>
              <c:txPr>
                <a:bodyPr/>
                <a:lstStyle/>
                <a:p>
                  <a:pPr>
                    <a:defRPr sz="1200">
                      <a:latin typeface="標楷體" pitchFamily="65" charset="-120"/>
                      <a:ea typeface="標楷體" pitchFamily="65" charset="-120"/>
                      <a:cs typeface="Times New Roman" pitchFamily="18" charset="0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BF0-4B0D-8A0B-F70A7506F8E1}"/>
                </c:ext>
              </c:extLst>
            </c:dLbl>
            <c:dLbl>
              <c:idx val="4"/>
              <c:layout>
                <c:manualLayout>
                  <c:x val="-7.2904801666887772E-2"/>
                  <c:y val="-9.6000880210343392E-2"/>
                </c:manualLayout>
              </c:layout>
              <c:spPr/>
              <c:txPr>
                <a:bodyPr/>
                <a:lstStyle/>
                <a:p>
                  <a:pPr>
                    <a:defRPr sz="1200">
                      <a:latin typeface="標楷體" pitchFamily="65" charset="-120"/>
                      <a:ea typeface="標楷體" pitchFamily="65" charset="-120"/>
                      <a:cs typeface="Times New Roman" pitchFamily="18" charset="0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BF0-4B0D-8A0B-F70A7506F8E1}"/>
                </c:ext>
              </c:extLst>
            </c:dLbl>
            <c:dLbl>
              <c:idx val="5"/>
              <c:layout>
                <c:manualLayout>
                  <c:x val="8.1704033774767246E-2"/>
                  <c:y val="-0.30800012934388687"/>
                </c:manualLayout>
              </c:layout>
              <c:spPr/>
              <c:txPr>
                <a:bodyPr/>
                <a:lstStyle/>
                <a:p>
                  <a:pPr>
                    <a:defRPr sz="1200">
                      <a:latin typeface="標楷體" pitchFamily="65" charset="-120"/>
                      <a:ea typeface="標楷體" pitchFamily="65" charset="-120"/>
                      <a:cs typeface="Times New Roman" pitchFamily="18" charset="0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BF0-4B0D-8A0B-F70A7506F8E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latin typeface="標楷體" pitchFamily="65" charset="-120"/>
                    <a:ea typeface="標楷體" pitchFamily="65" charset="-120"/>
                    <a:cs typeface="Times New Roman" pitchFamily="18" charset="0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data!$A$5:$A$10</c:f>
              <c:strCache>
                <c:ptCount val="6"/>
                <c:pt idx="0">
                  <c:v>近月</c:v>
                </c:pt>
                <c:pt idx="1">
                  <c:v>次近月</c:v>
                </c:pt>
                <c:pt idx="2">
                  <c:v>第1季月</c:v>
                </c:pt>
                <c:pt idx="3">
                  <c:v>第2季月</c:v>
                </c:pt>
                <c:pt idx="4">
                  <c:v>第3季月</c:v>
                </c:pt>
                <c:pt idx="5">
                  <c:v>第4季月</c:v>
                </c:pt>
              </c:strCache>
            </c:strRef>
          </c:cat>
          <c:val>
            <c:numRef>
              <c:f>data!$H$5:$H$10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6-2BF0-4B0D-8A0B-F70A7506F8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printSettings>
    <c:headerFooter/>
    <c:pageMargins b="0.75000000000000466" l="0.70000000000000062" r="0.70000000000000062" t="0.75000000000000466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952257550084719"/>
          <c:y val="4.6807366292328234E-2"/>
          <c:w val="0.71139473072195059"/>
          <c:h val="0.92131448732842824"/>
        </c:manualLayout>
      </c:layout>
      <c:pieChart>
        <c:varyColors val="1"/>
        <c:ser>
          <c:idx val="0"/>
          <c:order val="0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1806-475A-A36D-14A054339DE6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1806-475A-A36D-14A054339DE6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1806-475A-A36D-14A054339DE6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3-1806-475A-A36D-14A054339DE6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4-1806-475A-A36D-14A054339DE6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5-1806-475A-A36D-14A054339DE6}"/>
              </c:ext>
            </c:extLst>
          </c:dPt>
          <c:dLbls>
            <c:dLbl>
              <c:idx val="5"/>
              <c:layout>
                <c:manualLayout>
                  <c:x val="6.4702595287544198E-2"/>
                  <c:y val="1.4771048744460901E-3"/>
                </c:manualLayout>
              </c:layout>
              <c:spPr/>
              <c:txPr>
                <a:bodyPr/>
                <a:lstStyle/>
                <a:p>
                  <a:pPr>
                    <a:defRPr sz="1200">
                      <a:latin typeface="標楷體" pitchFamily="65" charset="-120"/>
                      <a:ea typeface="標楷體" pitchFamily="65" charset="-120"/>
                      <a:cs typeface="Times New Roman" pitchFamily="18" charset="0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806-475A-A36D-14A054339D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latin typeface="標楷體" pitchFamily="65" charset="-120"/>
                    <a:ea typeface="標楷體" pitchFamily="65" charset="-120"/>
                    <a:cs typeface="Times New Roman" pitchFamily="18" charset="0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data!$A$5:$A$10</c:f>
              <c:strCache>
                <c:ptCount val="6"/>
                <c:pt idx="0">
                  <c:v>近月</c:v>
                </c:pt>
                <c:pt idx="1">
                  <c:v>次近月</c:v>
                </c:pt>
                <c:pt idx="2">
                  <c:v>第1季月</c:v>
                </c:pt>
                <c:pt idx="3">
                  <c:v>第2季月</c:v>
                </c:pt>
                <c:pt idx="4">
                  <c:v>第3季月</c:v>
                </c:pt>
                <c:pt idx="5">
                  <c:v>第4季月</c:v>
                </c:pt>
              </c:strCache>
            </c:strRef>
          </c:cat>
          <c:val>
            <c:numRef>
              <c:f>data!$G$5:$G$10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6-1806-475A-A36D-14A054339D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printSettings>
    <c:headerFooter/>
    <c:pageMargins b="0.75000000000000466" l="0.70000000000000062" r="0.70000000000000062" t="0.75000000000000466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952257550084719"/>
          <c:y val="3.0413923669377695E-2"/>
          <c:w val="0.71983354928734722"/>
          <c:h val="0.93224344907706158"/>
        </c:manualLayout>
      </c:layout>
      <c:pieChart>
        <c:varyColors val="1"/>
        <c:ser>
          <c:idx val="0"/>
          <c:order val="0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7CD3-46F5-BD7E-9ECBEBBE85E6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7CD3-46F5-BD7E-9ECBEBBE85E6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7CD3-46F5-BD7E-9ECBEBBE85E6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3-7CD3-46F5-BD7E-9ECBEBBE85E6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4-7CD3-46F5-BD7E-9ECBEBBE85E6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5-7CD3-46F5-BD7E-9ECBEBBE85E6}"/>
              </c:ext>
            </c:extLst>
          </c:dPt>
          <c:dLbls>
            <c:dLbl>
              <c:idx val="1"/>
              <c:layout>
                <c:manualLayout>
                  <c:x val="0.10658603508717412"/>
                  <c:y val="-2.8717557648490792E-3"/>
                </c:manualLayout>
              </c:layout>
              <c:spPr/>
              <c:txPr>
                <a:bodyPr/>
                <a:lstStyle/>
                <a:p>
                  <a:pPr>
                    <a:defRPr sz="1200">
                      <a:latin typeface="標楷體" pitchFamily="65" charset="-120"/>
                      <a:ea typeface="標楷體" pitchFamily="65" charset="-120"/>
                      <a:cs typeface="Times New Roman" pitchFamily="18" charset="0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CD3-46F5-BD7E-9ECBEBBE85E6}"/>
                </c:ext>
              </c:extLst>
            </c:dLbl>
            <c:dLbl>
              <c:idx val="2"/>
              <c:layout>
                <c:manualLayout>
                  <c:x val="4.4219477501146603E-2"/>
                  <c:y val="0.13835173928855019"/>
                </c:manualLayout>
              </c:layout>
              <c:spPr/>
              <c:txPr>
                <a:bodyPr/>
                <a:lstStyle/>
                <a:p>
                  <a:pPr>
                    <a:defRPr sz="1200">
                      <a:latin typeface="標楷體" pitchFamily="65" charset="-120"/>
                      <a:ea typeface="標楷體" pitchFamily="65" charset="-120"/>
                      <a:cs typeface="Times New Roman" pitchFamily="18" charset="0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CD3-46F5-BD7E-9ECBEBBE85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latin typeface="標楷體" pitchFamily="65" charset="-120"/>
                    <a:ea typeface="標楷體" pitchFamily="65" charset="-120"/>
                    <a:cs typeface="Times New Roman" pitchFamily="18" charset="0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data!$A$5:$A$10</c:f>
              <c:strCache>
                <c:ptCount val="6"/>
                <c:pt idx="0">
                  <c:v>近月</c:v>
                </c:pt>
                <c:pt idx="1">
                  <c:v>次近月</c:v>
                </c:pt>
                <c:pt idx="2">
                  <c:v>第1季月</c:v>
                </c:pt>
                <c:pt idx="3">
                  <c:v>第2季月</c:v>
                </c:pt>
                <c:pt idx="4">
                  <c:v>第3季月</c:v>
                </c:pt>
                <c:pt idx="5">
                  <c:v>第4季月</c:v>
                </c:pt>
              </c:strCache>
            </c:strRef>
          </c:cat>
          <c:val>
            <c:numRef>
              <c:f>data!$I$5:$I$10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6-7CD3-46F5-BD7E-9ECBEBBE8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printSettings>
    <c:headerFooter/>
    <c:pageMargins b="0.75000000000000488" l="0.70000000000000062" r="0.70000000000000062" t="0.7500000000000048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13" Type="http://schemas.openxmlformats.org/officeDocument/2006/relationships/chart" Target="../charts/chart12.xml"/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12" Type="http://schemas.openxmlformats.org/officeDocument/2006/relationships/chart" Target="../charts/chart11.xml"/><Relationship Id="rId2" Type="http://schemas.openxmlformats.org/officeDocument/2006/relationships/chart" Target="../charts/chart1.xml"/><Relationship Id="rId16" Type="http://schemas.openxmlformats.org/officeDocument/2006/relationships/image" Target="../media/image3.emf"/><Relationship Id="rId1" Type="http://schemas.openxmlformats.org/officeDocument/2006/relationships/image" Target="../media/image1.png"/><Relationship Id="rId6" Type="http://schemas.openxmlformats.org/officeDocument/2006/relationships/chart" Target="../charts/chart5.xml"/><Relationship Id="rId11" Type="http://schemas.openxmlformats.org/officeDocument/2006/relationships/chart" Target="../charts/chart10.xml"/><Relationship Id="rId5" Type="http://schemas.openxmlformats.org/officeDocument/2006/relationships/chart" Target="../charts/chart4.xml"/><Relationship Id="rId15" Type="http://schemas.openxmlformats.org/officeDocument/2006/relationships/image" Target="../media/image2.emf"/><Relationship Id="rId10" Type="http://schemas.openxmlformats.org/officeDocument/2006/relationships/chart" Target="../charts/chart9.xml"/><Relationship Id="rId4" Type="http://schemas.openxmlformats.org/officeDocument/2006/relationships/chart" Target="../charts/chart3.xml"/><Relationship Id="rId9" Type="http://schemas.openxmlformats.org/officeDocument/2006/relationships/chart" Target="../charts/chart8.xml"/><Relationship Id="rId14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476250</xdr:colOff>
      <xdr:row>2</xdr:row>
      <xdr:rowOff>209550</xdr:rowOff>
    </xdr:to>
    <xdr:pic>
      <xdr:nvPicPr>
        <xdr:cNvPr id="1198" name="圖片 1">
          <a:extLst>
            <a:ext uri="{FF2B5EF4-FFF2-40B4-BE49-F238E27FC236}">
              <a16:creationId xmlns:a16="http://schemas.microsoft.com/office/drawing/2014/main" id="{E942907A-9C2D-4642-9E25-05B62F83B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11467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104775</xdr:colOff>
      <xdr:row>12</xdr:row>
      <xdr:rowOff>57150</xdr:rowOff>
    </xdr:from>
    <xdr:to>
      <xdr:col>5</xdr:col>
      <xdr:colOff>123825</xdr:colOff>
      <xdr:row>22</xdr:row>
      <xdr:rowOff>66675</xdr:rowOff>
    </xdr:to>
    <xdr:graphicFrame macro="">
      <xdr:nvGraphicFramePr>
        <xdr:cNvPr id="1199" name="圖表 5">
          <a:extLst>
            <a:ext uri="{FF2B5EF4-FFF2-40B4-BE49-F238E27FC236}">
              <a16:creationId xmlns:a16="http://schemas.microsoft.com/office/drawing/2014/main" id="{EB13CA3E-74AC-43E5-9864-7E2230B61B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12</xdr:row>
      <xdr:rowOff>57150</xdr:rowOff>
    </xdr:from>
    <xdr:to>
      <xdr:col>10</xdr:col>
      <xdr:colOff>704850</xdr:colOff>
      <xdr:row>22</xdr:row>
      <xdr:rowOff>57150</xdr:rowOff>
    </xdr:to>
    <xdr:graphicFrame macro="">
      <xdr:nvGraphicFramePr>
        <xdr:cNvPr id="1200" name="圖表 6">
          <a:extLst>
            <a:ext uri="{FF2B5EF4-FFF2-40B4-BE49-F238E27FC236}">
              <a16:creationId xmlns:a16="http://schemas.microsoft.com/office/drawing/2014/main" id="{23511A14-01DA-43DD-B2EF-63B8FF6559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95250</xdr:colOff>
      <xdr:row>24</xdr:row>
      <xdr:rowOff>19050</xdr:rowOff>
    </xdr:from>
    <xdr:to>
      <xdr:col>5</xdr:col>
      <xdr:colOff>133350</xdr:colOff>
      <xdr:row>34</xdr:row>
      <xdr:rowOff>9525</xdr:rowOff>
    </xdr:to>
    <xdr:graphicFrame macro="">
      <xdr:nvGraphicFramePr>
        <xdr:cNvPr id="1201" name="圖表 7">
          <a:extLst>
            <a:ext uri="{FF2B5EF4-FFF2-40B4-BE49-F238E27FC236}">
              <a16:creationId xmlns:a16="http://schemas.microsoft.com/office/drawing/2014/main" id="{4734A4E1-AD70-4D9A-936D-8A7E3DB6A7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0</xdr:colOff>
      <xdr:row>24</xdr:row>
      <xdr:rowOff>19050</xdr:rowOff>
    </xdr:from>
    <xdr:to>
      <xdr:col>10</xdr:col>
      <xdr:colOff>695325</xdr:colOff>
      <xdr:row>33</xdr:row>
      <xdr:rowOff>200025</xdr:rowOff>
    </xdr:to>
    <xdr:graphicFrame macro="">
      <xdr:nvGraphicFramePr>
        <xdr:cNvPr id="1202" name="圖表 8">
          <a:extLst>
            <a:ext uri="{FF2B5EF4-FFF2-40B4-BE49-F238E27FC236}">
              <a16:creationId xmlns:a16="http://schemas.microsoft.com/office/drawing/2014/main" id="{D027E39D-7F58-4A4B-ADFB-3E114E7774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114300</xdr:colOff>
      <xdr:row>36</xdr:row>
      <xdr:rowOff>19050</xdr:rowOff>
    </xdr:from>
    <xdr:to>
      <xdr:col>5</xdr:col>
      <xdr:colOff>133350</xdr:colOff>
      <xdr:row>45</xdr:row>
      <xdr:rowOff>152400</xdr:rowOff>
    </xdr:to>
    <xdr:graphicFrame macro="">
      <xdr:nvGraphicFramePr>
        <xdr:cNvPr id="1203" name="圖表 9">
          <a:extLst>
            <a:ext uri="{FF2B5EF4-FFF2-40B4-BE49-F238E27FC236}">
              <a16:creationId xmlns:a16="http://schemas.microsoft.com/office/drawing/2014/main" id="{00135DA3-2592-450F-9E32-7599E16B3A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409575</xdr:colOff>
      <xdr:row>36</xdr:row>
      <xdr:rowOff>19050</xdr:rowOff>
    </xdr:from>
    <xdr:to>
      <xdr:col>10</xdr:col>
      <xdr:colOff>685800</xdr:colOff>
      <xdr:row>45</xdr:row>
      <xdr:rowOff>161925</xdr:rowOff>
    </xdr:to>
    <xdr:graphicFrame macro="">
      <xdr:nvGraphicFramePr>
        <xdr:cNvPr id="1204" name="圖表 10">
          <a:extLst>
            <a:ext uri="{FF2B5EF4-FFF2-40B4-BE49-F238E27FC236}">
              <a16:creationId xmlns:a16="http://schemas.microsoft.com/office/drawing/2014/main" id="{03FB386B-D9E8-4CB0-B1D0-B74BA1C284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104775</xdr:colOff>
      <xdr:row>99</xdr:row>
      <xdr:rowOff>0</xdr:rowOff>
    </xdr:from>
    <xdr:to>
      <xdr:col>10</xdr:col>
      <xdr:colOff>714375</xdr:colOff>
      <xdr:row>106</xdr:row>
      <xdr:rowOff>200025</xdr:rowOff>
    </xdr:to>
    <xdr:graphicFrame macro="">
      <xdr:nvGraphicFramePr>
        <xdr:cNvPr id="1205" name="圖表 3">
          <a:extLst>
            <a:ext uri="{FF2B5EF4-FFF2-40B4-BE49-F238E27FC236}">
              <a16:creationId xmlns:a16="http://schemas.microsoft.com/office/drawing/2014/main" id="{D7F4FCB1-269F-44DB-82E5-040317B395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0</xdr:col>
      <xdr:colOff>19050</xdr:colOff>
      <xdr:row>48</xdr:row>
      <xdr:rowOff>95250</xdr:rowOff>
    </xdr:from>
    <xdr:to>
      <xdr:col>4</xdr:col>
      <xdr:colOff>495300</xdr:colOff>
      <xdr:row>51</xdr:row>
      <xdr:rowOff>238125</xdr:rowOff>
    </xdr:to>
    <xdr:pic>
      <xdr:nvPicPr>
        <xdr:cNvPr id="1206" name="圖片 11">
          <a:extLst>
            <a:ext uri="{FF2B5EF4-FFF2-40B4-BE49-F238E27FC236}">
              <a16:creationId xmlns:a16="http://schemas.microsoft.com/office/drawing/2014/main" id="{07626ED1-F6B2-4ACE-9241-F06E23636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0048875"/>
          <a:ext cx="311467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61</xdr:row>
      <xdr:rowOff>66675</xdr:rowOff>
    </xdr:from>
    <xdr:to>
      <xdr:col>4</xdr:col>
      <xdr:colOff>666750</xdr:colOff>
      <xdr:row>71</xdr:row>
      <xdr:rowOff>47625</xdr:rowOff>
    </xdr:to>
    <xdr:graphicFrame macro="">
      <xdr:nvGraphicFramePr>
        <xdr:cNvPr id="1207" name="圖表 15">
          <a:extLst>
            <a:ext uri="{FF2B5EF4-FFF2-40B4-BE49-F238E27FC236}">
              <a16:creationId xmlns:a16="http://schemas.microsoft.com/office/drawing/2014/main" id="{6B97202C-3651-4875-AE70-17D4DA8AC9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295275</xdr:colOff>
      <xdr:row>61</xdr:row>
      <xdr:rowOff>47625</xdr:rowOff>
    </xdr:from>
    <xdr:to>
      <xdr:col>10</xdr:col>
      <xdr:colOff>619125</xdr:colOff>
      <xdr:row>71</xdr:row>
      <xdr:rowOff>38100</xdr:rowOff>
    </xdr:to>
    <xdr:graphicFrame macro="">
      <xdr:nvGraphicFramePr>
        <xdr:cNvPr id="1208" name="圖表 16">
          <a:extLst>
            <a:ext uri="{FF2B5EF4-FFF2-40B4-BE49-F238E27FC236}">
              <a16:creationId xmlns:a16="http://schemas.microsoft.com/office/drawing/2014/main" id="{413B300A-1608-4762-90E1-E33E78386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9525</xdr:colOff>
      <xdr:row>73</xdr:row>
      <xdr:rowOff>38100</xdr:rowOff>
    </xdr:from>
    <xdr:to>
      <xdr:col>5</xdr:col>
      <xdr:colOff>28575</xdr:colOff>
      <xdr:row>84</xdr:row>
      <xdr:rowOff>57150</xdr:rowOff>
    </xdr:to>
    <xdr:graphicFrame macro="">
      <xdr:nvGraphicFramePr>
        <xdr:cNvPr id="1209" name="圖表 17">
          <a:extLst>
            <a:ext uri="{FF2B5EF4-FFF2-40B4-BE49-F238E27FC236}">
              <a16:creationId xmlns:a16="http://schemas.microsoft.com/office/drawing/2014/main" id="{2B88F963-316B-4EA4-AC54-7DC7E91092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</xdr:col>
      <xdr:colOff>314325</xdr:colOff>
      <xdr:row>73</xdr:row>
      <xdr:rowOff>19050</xdr:rowOff>
    </xdr:from>
    <xdr:to>
      <xdr:col>10</xdr:col>
      <xdr:colOff>600075</xdr:colOff>
      <xdr:row>84</xdr:row>
      <xdr:rowOff>95250</xdr:rowOff>
    </xdr:to>
    <xdr:graphicFrame macro="">
      <xdr:nvGraphicFramePr>
        <xdr:cNvPr id="1210" name="圖表 19">
          <a:extLst>
            <a:ext uri="{FF2B5EF4-FFF2-40B4-BE49-F238E27FC236}">
              <a16:creationId xmlns:a16="http://schemas.microsoft.com/office/drawing/2014/main" id="{B9CAC02E-1C89-4799-AA1E-76992309F3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9525</xdr:colOff>
      <xdr:row>86</xdr:row>
      <xdr:rowOff>9525</xdr:rowOff>
    </xdr:from>
    <xdr:to>
      <xdr:col>5</xdr:col>
      <xdr:colOff>28575</xdr:colOff>
      <xdr:row>96</xdr:row>
      <xdr:rowOff>66675</xdr:rowOff>
    </xdr:to>
    <xdr:graphicFrame macro="">
      <xdr:nvGraphicFramePr>
        <xdr:cNvPr id="1211" name="圖表 20">
          <a:extLst>
            <a:ext uri="{FF2B5EF4-FFF2-40B4-BE49-F238E27FC236}">
              <a16:creationId xmlns:a16="http://schemas.microsoft.com/office/drawing/2014/main" id="{1F208D2F-F91A-4338-8647-3D080C37C1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</xdr:col>
      <xdr:colOff>285750</xdr:colOff>
      <xdr:row>86</xdr:row>
      <xdr:rowOff>19050</xdr:rowOff>
    </xdr:from>
    <xdr:to>
      <xdr:col>10</xdr:col>
      <xdr:colOff>590550</xdr:colOff>
      <xdr:row>96</xdr:row>
      <xdr:rowOff>76200</xdr:rowOff>
    </xdr:to>
    <xdr:graphicFrame macro="">
      <xdr:nvGraphicFramePr>
        <xdr:cNvPr id="1212" name="圖表 21">
          <a:extLst>
            <a:ext uri="{FF2B5EF4-FFF2-40B4-BE49-F238E27FC236}">
              <a16:creationId xmlns:a16="http://schemas.microsoft.com/office/drawing/2014/main" id="{9767989B-CF67-4E8C-BF8E-1C29FBF4D0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1</xdr:col>
      <xdr:colOff>200025</xdr:colOff>
      <xdr:row>108</xdr:row>
      <xdr:rowOff>0</xdr:rowOff>
    </xdr:from>
    <xdr:to>
      <xdr:col>10</xdr:col>
      <xdr:colOff>19050</xdr:colOff>
      <xdr:row>127</xdr:row>
      <xdr:rowOff>180975</xdr:rowOff>
    </xdr:to>
    <xdr:pic>
      <xdr:nvPicPr>
        <xdr:cNvPr id="1213" name="Picture 155">
          <a:extLst>
            <a:ext uri="{FF2B5EF4-FFF2-40B4-BE49-F238E27FC236}">
              <a16:creationId xmlns:a16="http://schemas.microsoft.com/office/drawing/2014/main" id="{B51B9632-87CC-4843-8911-D728946B7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2383750"/>
          <a:ext cx="5810250" cy="416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219075</xdr:colOff>
      <xdr:row>126</xdr:row>
      <xdr:rowOff>133350</xdr:rowOff>
    </xdr:from>
    <xdr:to>
      <xdr:col>9</xdr:col>
      <xdr:colOff>400050</xdr:colOff>
      <xdr:row>147</xdr:row>
      <xdr:rowOff>200025</xdr:rowOff>
    </xdr:to>
    <xdr:pic>
      <xdr:nvPicPr>
        <xdr:cNvPr id="1214" name="Picture 156">
          <a:extLst>
            <a:ext uri="{FF2B5EF4-FFF2-40B4-BE49-F238E27FC236}">
              <a16:creationId xmlns:a16="http://schemas.microsoft.com/office/drawing/2014/main" id="{DA2D9083-0048-4792-B243-86AA965E0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26289000"/>
          <a:ext cx="5762625" cy="447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27"/>
  <sheetViews>
    <sheetView zoomScale="80" zoomScaleNormal="80" workbookViewId="0">
      <selection activeCell="B40" sqref="B40"/>
    </sheetView>
  </sheetViews>
  <sheetFormatPr defaultColWidth="8.875" defaultRowHeight="16.5"/>
  <cols>
    <col min="1" max="1" width="19" style="2" customWidth="1"/>
    <col min="2" max="2" width="12.5" style="2" bestFit="1" customWidth="1"/>
    <col min="3" max="3" width="12.5" style="2" customWidth="1"/>
    <col min="4" max="4" width="13.125" style="2" bestFit="1" customWidth="1"/>
    <col min="5" max="5" width="13.5" style="2" bestFit="1" customWidth="1"/>
    <col min="6" max="6" width="12.375" style="2" customWidth="1"/>
    <col min="7" max="7" width="11.625" style="2" bestFit="1" customWidth="1"/>
    <col min="8" max="8" width="13.625" style="2" bestFit="1" customWidth="1"/>
    <col min="9" max="9" width="13.875" style="2" bestFit="1" customWidth="1"/>
    <col min="10" max="10" width="8.875" style="2"/>
    <col min="11" max="11" width="12.25" style="2" customWidth="1"/>
    <col min="12" max="12" width="26" style="2" bestFit="1" customWidth="1"/>
    <col min="13" max="13" width="14.75" style="2" bestFit="1" customWidth="1"/>
    <col min="14" max="16384" width="8.875" style="2"/>
  </cols>
  <sheetData>
    <row r="1" spans="1:12" s="6" customFormat="1">
      <c r="A1" s="61" t="s">
        <v>27</v>
      </c>
      <c r="B1" s="28">
        <f>MIN(A14:A19)</f>
        <v>0</v>
      </c>
      <c r="C1" s="28">
        <f>MAX(A14:A19)</f>
        <v>0</v>
      </c>
    </row>
    <row r="2" spans="1:12" s="6" customFormat="1"/>
    <row r="3" spans="1:12" s="40" customFormat="1">
      <c r="A3" s="32"/>
      <c r="B3" s="32" t="s">
        <v>0</v>
      </c>
      <c r="C3" s="32"/>
      <c r="D3" s="32" t="s">
        <v>1</v>
      </c>
      <c r="E3" s="32"/>
      <c r="F3" s="32" t="s">
        <v>12</v>
      </c>
      <c r="G3" s="32"/>
      <c r="H3" s="32" t="s">
        <v>13</v>
      </c>
      <c r="I3" s="32"/>
    </row>
    <row r="4" spans="1:12" s="40" customFormat="1">
      <c r="A4" s="54" t="s">
        <v>32</v>
      </c>
      <c r="B4" s="33" t="s">
        <v>10</v>
      </c>
      <c r="C4" s="32" t="s">
        <v>11</v>
      </c>
      <c r="D4" s="33" t="s">
        <v>10</v>
      </c>
      <c r="E4" s="54" t="s">
        <v>25</v>
      </c>
      <c r="F4" s="33" t="s">
        <v>10</v>
      </c>
      <c r="G4" s="32" t="s">
        <v>11</v>
      </c>
      <c r="H4" s="33" t="s">
        <v>10</v>
      </c>
      <c r="I4" s="32" t="s">
        <v>26</v>
      </c>
    </row>
    <row r="5" spans="1:12">
      <c r="A5" s="49" t="s">
        <v>19</v>
      </c>
      <c r="B5" s="50"/>
      <c r="C5" s="51"/>
      <c r="D5" s="50"/>
      <c r="E5" s="52"/>
      <c r="F5" s="52"/>
      <c r="G5" s="52"/>
      <c r="H5" s="52"/>
      <c r="I5" s="52"/>
      <c r="L5" s="3"/>
    </row>
    <row r="6" spans="1:12">
      <c r="A6" s="49" t="s">
        <v>20</v>
      </c>
      <c r="B6" s="50"/>
      <c r="C6" s="51"/>
      <c r="D6" s="50"/>
      <c r="E6" s="52"/>
      <c r="F6" s="52"/>
      <c r="G6" s="52"/>
      <c r="H6" s="52"/>
      <c r="I6" s="52"/>
      <c r="L6" s="3"/>
    </row>
    <row r="7" spans="1:12">
      <c r="A7" s="49" t="s">
        <v>21</v>
      </c>
      <c r="B7" s="50"/>
      <c r="C7" s="51"/>
      <c r="D7" s="50"/>
      <c r="E7" s="52"/>
      <c r="F7" s="52"/>
      <c r="G7" s="52"/>
      <c r="H7" s="52"/>
      <c r="I7" s="52"/>
      <c r="L7" s="3"/>
    </row>
    <row r="8" spans="1:12">
      <c r="A8" s="49" t="s">
        <v>24</v>
      </c>
      <c r="B8" s="50"/>
      <c r="C8" s="51"/>
      <c r="D8" s="50"/>
      <c r="E8" s="52"/>
      <c r="F8" s="52"/>
      <c r="G8" s="52"/>
      <c r="H8" s="52"/>
      <c r="I8" s="52"/>
      <c r="L8" s="3"/>
    </row>
    <row r="9" spans="1:12">
      <c r="A9" s="49" t="s">
        <v>22</v>
      </c>
      <c r="B9" s="50"/>
      <c r="C9" s="51"/>
      <c r="D9" s="50"/>
      <c r="E9" s="52"/>
      <c r="F9" s="52"/>
      <c r="G9" s="52"/>
      <c r="H9" s="52"/>
      <c r="I9" s="52"/>
      <c r="L9" s="40"/>
    </row>
    <row r="10" spans="1:12">
      <c r="A10" s="49" t="s">
        <v>23</v>
      </c>
      <c r="B10" s="50"/>
      <c r="C10" s="51"/>
      <c r="D10" s="50"/>
      <c r="E10" s="52"/>
      <c r="F10" s="52"/>
      <c r="G10" s="52"/>
      <c r="H10" s="52"/>
      <c r="I10" s="52"/>
      <c r="L10" s="3"/>
    </row>
    <row r="11" spans="1:12">
      <c r="L11" s="40"/>
    </row>
    <row r="12" spans="1:12">
      <c r="A12" s="32"/>
      <c r="B12" s="32" t="s">
        <v>0</v>
      </c>
      <c r="C12" s="32"/>
      <c r="D12" s="32" t="s">
        <v>1</v>
      </c>
      <c r="E12" s="32"/>
      <c r="F12" s="32" t="s">
        <v>12</v>
      </c>
      <c r="G12" s="32"/>
      <c r="H12" s="32" t="s">
        <v>13</v>
      </c>
      <c r="I12" s="32"/>
      <c r="L12" s="40"/>
    </row>
    <row r="13" spans="1:12">
      <c r="A13" s="32" t="s">
        <v>9</v>
      </c>
      <c r="B13" s="33" t="s">
        <v>10</v>
      </c>
      <c r="C13" s="32" t="s">
        <v>11</v>
      </c>
      <c r="D13" s="33" t="s">
        <v>10</v>
      </c>
      <c r="E13" s="54" t="s">
        <v>25</v>
      </c>
      <c r="F13" s="33" t="s">
        <v>10</v>
      </c>
      <c r="G13" s="32" t="s">
        <v>11</v>
      </c>
      <c r="H13" s="33" t="s">
        <v>10</v>
      </c>
      <c r="I13" s="32" t="s">
        <v>26</v>
      </c>
      <c r="L13" s="40"/>
    </row>
    <row r="14" spans="1:12">
      <c r="A14" s="58"/>
      <c r="B14" s="53"/>
      <c r="C14" s="53"/>
      <c r="D14" s="53"/>
      <c r="E14" s="53"/>
      <c r="F14" s="53"/>
      <c r="G14" s="53"/>
      <c r="H14" s="55"/>
      <c r="I14" s="53"/>
      <c r="L14" s="40"/>
    </row>
    <row r="15" spans="1:12">
      <c r="A15" s="58"/>
      <c r="B15" s="53"/>
      <c r="C15" s="53"/>
      <c r="D15" s="53"/>
      <c r="E15" s="53"/>
      <c r="F15" s="53"/>
      <c r="G15" s="53"/>
      <c r="H15" s="55"/>
      <c r="I15" s="53"/>
      <c r="L15" s="40"/>
    </row>
    <row r="16" spans="1:12">
      <c r="A16" s="58"/>
      <c r="B16" s="53"/>
      <c r="C16" s="53"/>
      <c r="D16" s="53"/>
      <c r="E16" s="53"/>
      <c r="F16" s="53"/>
      <c r="G16" s="53"/>
      <c r="H16" s="55"/>
      <c r="I16" s="53"/>
      <c r="L16" s="3"/>
    </row>
    <row r="17" spans="1:12">
      <c r="A17" s="58"/>
      <c r="B17" s="53"/>
      <c r="C17" s="53"/>
      <c r="D17" s="53"/>
      <c r="E17" s="53"/>
      <c r="F17" s="53"/>
      <c r="G17" s="53"/>
      <c r="H17" s="55"/>
      <c r="I17" s="53"/>
      <c r="L17" s="40"/>
    </row>
    <row r="18" spans="1:12">
      <c r="A18" s="58"/>
      <c r="B18" s="53"/>
      <c r="C18" s="53"/>
      <c r="D18" s="53"/>
      <c r="E18" s="53"/>
      <c r="F18" s="53"/>
      <c r="G18" s="53"/>
      <c r="H18" s="55"/>
      <c r="I18" s="53"/>
      <c r="L18" s="3"/>
    </row>
    <row r="19" spans="1:12">
      <c r="A19" s="3"/>
      <c r="B19" s="4"/>
      <c r="C19" s="4"/>
      <c r="L19" s="40"/>
    </row>
    <row r="20" spans="1:12" s="40" customFormat="1">
      <c r="A20" s="3"/>
      <c r="B20" s="4"/>
      <c r="C20" s="4"/>
    </row>
    <row r="21" spans="1:12" s="40" customFormat="1">
      <c r="A21" s="32"/>
      <c r="B21" s="32" t="s">
        <v>0</v>
      </c>
      <c r="C21" s="32"/>
      <c r="D21" s="32" t="s">
        <v>1</v>
      </c>
      <c r="E21" s="32"/>
      <c r="F21" s="32" t="s">
        <v>12</v>
      </c>
      <c r="G21" s="32"/>
      <c r="H21" s="32" t="s">
        <v>13</v>
      </c>
      <c r="I21" s="32"/>
    </row>
    <row r="22" spans="1:12" s="63" customFormat="1">
      <c r="A22" s="32" t="s">
        <v>33</v>
      </c>
      <c r="B22" s="32" t="s">
        <v>34</v>
      </c>
      <c r="C22" s="32" t="s">
        <v>35</v>
      </c>
      <c r="D22" s="32" t="s">
        <v>34</v>
      </c>
      <c r="E22" s="32" t="s">
        <v>35</v>
      </c>
      <c r="F22" s="32" t="s">
        <v>34</v>
      </c>
      <c r="G22" s="32" t="s">
        <v>35</v>
      </c>
      <c r="H22" s="32" t="s">
        <v>34</v>
      </c>
      <c r="I22" s="32" t="s">
        <v>35</v>
      </c>
    </row>
    <row r="23" spans="1:12">
      <c r="A23" s="62" t="str">
        <f>YEAR(data!$B$1)&amp;"/"&amp;MONTH(data!$B$1)&amp;"/"&amp;DAY(data!$B$1)&amp;"~"&amp;YEAR(data!$C$1)&amp;"/"&amp;MONTH(data!$C$1)&amp;"/"&amp;DAY(data!$C$1)</f>
        <v>1900/1/0~1900/1/0</v>
      </c>
      <c r="B23" s="56" t="e">
        <f>AVERAGE(B14:B19)</f>
        <v>#DIV/0!</v>
      </c>
      <c r="C23" s="1" t="e">
        <f>VLOOKUP($C$1,$A$14:$I$19,3,FALSE)</f>
        <v>#N/A</v>
      </c>
      <c r="D23" s="56" t="e">
        <f>AVERAGE(D14:D19)</f>
        <v>#DIV/0!</v>
      </c>
      <c r="E23" s="1" t="e">
        <f>VLOOKUP($C$1,$A$14:$I$19,5,FALSE)</f>
        <v>#N/A</v>
      </c>
      <c r="F23" s="56" t="e">
        <f>AVERAGE(F14:F19)</f>
        <v>#DIV/0!</v>
      </c>
      <c r="G23" s="1" t="e">
        <f>VLOOKUP($C$1,$A$14:$I$19,7,FALSE)</f>
        <v>#N/A</v>
      </c>
      <c r="H23" s="57" t="e">
        <f>AVERAGE(H14:H19)</f>
        <v>#DIV/0!</v>
      </c>
      <c r="I23" s="1" t="e">
        <f>VLOOKUP($C$1,$A$14:$I$19,9,FALSE)</f>
        <v>#N/A</v>
      </c>
    </row>
    <row r="24" spans="1:12" ht="33">
      <c r="A24" s="59" t="s">
        <v>29</v>
      </c>
      <c r="B24" s="53"/>
      <c r="C24" s="4"/>
      <c r="D24" s="53"/>
      <c r="F24" s="53"/>
      <c r="H24" s="53"/>
    </row>
    <row r="25" spans="1:12" ht="33">
      <c r="A25" s="59" t="s">
        <v>28</v>
      </c>
      <c r="B25" s="56">
        <f>B24/100000000</f>
        <v>0</v>
      </c>
      <c r="C25" s="4"/>
      <c r="D25" s="40">
        <f>D24/100000000</f>
        <v>0</v>
      </c>
      <c r="F25" s="56">
        <f>F24/10000</f>
        <v>0</v>
      </c>
      <c r="H25" s="56">
        <f>H24/10000</f>
        <v>0</v>
      </c>
    </row>
    <row r="26" spans="1:12" ht="33">
      <c r="A26" s="60" t="s">
        <v>30</v>
      </c>
      <c r="B26" s="53"/>
      <c r="D26" s="53"/>
      <c r="F26" s="53"/>
      <c r="H26" s="53"/>
    </row>
    <row r="27" spans="1:12" ht="33">
      <c r="A27" s="60" t="s">
        <v>31</v>
      </c>
      <c r="B27" s="2">
        <f>B26/100000000</f>
        <v>0</v>
      </c>
      <c r="D27" s="40">
        <f>D26/100000000</f>
        <v>0</v>
      </c>
      <c r="F27" s="56">
        <f>F26/10000</f>
        <v>0</v>
      </c>
      <c r="H27" s="56">
        <f>H26/10000</f>
        <v>0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33"/>
  <sheetViews>
    <sheetView topLeftCell="B1" zoomScaleNormal="100" workbookViewId="0">
      <pane ySplit="1" topLeftCell="A2" activePane="bottomLeft" state="frozen"/>
      <selection pane="bottomLeft" activeCell="J9" sqref="J9"/>
    </sheetView>
  </sheetViews>
  <sheetFormatPr defaultColWidth="8.875" defaultRowHeight="16.5"/>
  <cols>
    <col min="1" max="1" width="12.125" style="8" customWidth="1"/>
    <col min="2" max="2" width="8.875" style="9"/>
    <col min="3" max="3" width="14.375" style="9" customWidth="1"/>
    <col min="4" max="4" width="13.875" style="9" bestFit="1" customWidth="1"/>
    <col min="5" max="6" width="13.875" style="9" customWidth="1"/>
    <col min="7" max="7" width="15.125" style="9" customWidth="1"/>
    <col min="8" max="16384" width="8.875" style="9"/>
  </cols>
  <sheetData>
    <row r="1" spans="1:5">
      <c r="B1" s="9" t="s">
        <v>2</v>
      </c>
      <c r="C1" s="9" t="s">
        <v>3</v>
      </c>
      <c r="D1" s="9" t="s">
        <v>4</v>
      </c>
      <c r="E1" s="9" t="s">
        <v>5</v>
      </c>
    </row>
    <row r="2" spans="1:5">
      <c r="A2" s="36">
        <v>42322</v>
      </c>
      <c r="B2" s="9">
        <v>0</v>
      </c>
      <c r="C2" s="9">
        <v>0</v>
      </c>
      <c r="D2" s="9">
        <v>0</v>
      </c>
      <c r="E2" s="9">
        <v>0</v>
      </c>
    </row>
    <row r="3" spans="1:5">
      <c r="A3" s="36">
        <v>42689</v>
      </c>
      <c r="B3" s="9">
        <v>0</v>
      </c>
      <c r="C3" s="9">
        <v>0</v>
      </c>
      <c r="D3" s="9">
        <v>0</v>
      </c>
      <c r="E3" s="9">
        <v>0</v>
      </c>
    </row>
    <row r="4" spans="1:5">
      <c r="A4" s="36">
        <v>42690</v>
      </c>
      <c r="B4" s="9">
        <v>0</v>
      </c>
      <c r="C4" s="9">
        <v>0</v>
      </c>
      <c r="D4" s="9">
        <v>0</v>
      </c>
      <c r="E4" s="9">
        <v>0</v>
      </c>
    </row>
    <row r="5" spans="1:5">
      <c r="A5" s="36">
        <v>42691</v>
      </c>
      <c r="B5" s="9">
        <v>0</v>
      </c>
      <c r="C5" s="9">
        <v>0</v>
      </c>
      <c r="D5" s="9">
        <v>0</v>
      </c>
      <c r="E5" s="9">
        <v>0</v>
      </c>
    </row>
    <row r="6" spans="1:5">
      <c r="A6" s="36">
        <v>42692</v>
      </c>
      <c r="B6" s="9">
        <v>0</v>
      </c>
      <c r="C6" s="9">
        <v>0</v>
      </c>
      <c r="D6" s="9">
        <v>0</v>
      </c>
      <c r="E6" s="9">
        <v>0</v>
      </c>
    </row>
    <row r="7" spans="1:5">
      <c r="A7" s="36">
        <v>42695</v>
      </c>
      <c r="B7" s="9">
        <v>0</v>
      </c>
      <c r="C7" s="9">
        <v>0</v>
      </c>
      <c r="D7" s="9">
        <v>0</v>
      </c>
      <c r="E7" s="9">
        <v>0</v>
      </c>
    </row>
    <row r="8" spans="1:5">
      <c r="A8" s="36">
        <v>42696</v>
      </c>
      <c r="B8" s="9">
        <v>0</v>
      </c>
      <c r="C8" s="9">
        <v>0</v>
      </c>
      <c r="D8" s="9">
        <v>0</v>
      </c>
      <c r="E8" s="9">
        <v>0</v>
      </c>
    </row>
    <row r="9" spans="1:5">
      <c r="A9" s="36">
        <v>42697</v>
      </c>
      <c r="B9" s="9">
        <v>0</v>
      </c>
      <c r="C9" s="9">
        <v>0</v>
      </c>
      <c r="D9" s="9">
        <v>0</v>
      </c>
      <c r="E9" s="9">
        <v>0</v>
      </c>
    </row>
    <row r="10" spans="1:5">
      <c r="A10" s="36">
        <v>42698</v>
      </c>
      <c r="B10" s="9">
        <v>0</v>
      </c>
      <c r="C10" s="9">
        <v>0</v>
      </c>
      <c r="D10" s="9">
        <v>0</v>
      </c>
      <c r="E10" s="9">
        <v>0</v>
      </c>
    </row>
    <row r="11" spans="1:5">
      <c r="A11" s="36">
        <v>42699</v>
      </c>
      <c r="B11" s="9">
        <v>0</v>
      </c>
      <c r="C11" s="9">
        <v>0</v>
      </c>
      <c r="D11" s="9">
        <v>0</v>
      </c>
      <c r="E11" s="9">
        <v>0</v>
      </c>
    </row>
    <row r="12" spans="1:5">
      <c r="A12" s="36">
        <v>42702</v>
      </c>
      <c r="B12" s="9">
        <v>0</v>
      </c>
      <c r="C12" s="9">
        <v>0</v>
      </c>
      <c r="D12" s="9">
        <v>0</v>
      </c>
      <c r="E12" s="9">
        <v>0</v>
      </c>
    </row>
    <row r="13" spans="1:5">
      <c r="A13" s="36">
        <v>42703</v>
      </c>
      <c r="B13" s="9">
        <v>0</v>
      </c>
      <c r="C13" s="9">
        <v>0</v>
      </c>
      <c r="D13" s="9">
        <v>0</v>
      </c>
      <c r="E13" s="9">
        <v>0</v>
      </c>
    </row>
    <row r="14" spans="1:5">
      <c r="A14" s="36">
        <v>42704</v>
      </c>
      <c r="B14" s="9">
        <v>0</v>
      </c>
      <c r="C14" s="9">
        <v>0</v>
      </c>
      <c r="D14" s="9">
        <v>0</v>
      </c>
      <c r="E14" s="9">
        <v>0</v>
      </c>
    </row>
    <row r="15" spans="1:5">
      <c r="A15" s="36">
        <v>42705</v>
      </c>
      <c r="B15" s="9">
        <v>0</v>
      </c>
      <c r="C15" s="9">
        <v>0</v>
      </c>
      <c r="D15" s="9">
        <v>0</v>
      </c>
      <c r="E15" s="9">
        <v>0</v>
      </c>
    </row>
    <row r="16" spans="1:5">
      <c r="A16" s="36">
        <v>42706</v>
      </c>
      <c r="B16" s="9">
        <v>0</v>
      </c>
      <c r="C16" s="9">
        <v>0</v>
      </c>
      <c r="D16" s="9">
        <v>0</v>
      </c>
      <c r="E16" s="9">
        <v>0</v>
      </c>
    </row>
    <row r="17" spans="1:5">
      <c r="A17" s="36">
        <v>42709</v>
      </c>
      <c r="B17" s="9">
        <v>0</v>
      </c>
      <c r="C17" s="9">
        <v>0</v>
      </c>
      <c r="D17" s="9">
        <v>0</v>
      </c>
      <c r="E17" s="9">
        <v>0</v>
      </c>
    </row>
    <row r="18" spans="1:5">
      <c r="A18" s="36">
        <v>42710</v>
      </c>
      <c r="B18" s="9">
        <v>0</v>
      </c>
      <c r="C18" s="9">
        <v>0</v>
      </c>
      <c r="D18" s="9">
        <v>0</v>
      </c>
      <c r="E18" s="9">
        <v>0</v>
      </c>
    </row>
    <row r="19" spans="1:5">
      <c r="A19" s="36">
        <v>42711</v>
      </c>
      <c r="B19" s="9">
        <v>0</v>
      </c>
      <c r="C19" s="9">
        <v>0</v>
      </c>
      <c r="D19" s="9">
        <v>0</v>
      </c>
      <c r="E19" s="9">
        <v>0</v>
      </c>
    </row>
    <row r="20" spans="1:5">
      <c r="A20" s="36">
        <v>42712</v>
      </c>
      <c r="B20" s="9">
        <v>0</v>
      </c>
      <c r="C20" s="9">
        <v>0</v>
      </c>
      <c r="D20" s="9">
        <v>0</v>
      </c>
      <c r="E20" s="9">
        <v>0</v>
      </c>
    </row>
    <row r="21" spans="1:5">
      <c r="A21" s="36">
        <v>42713</v>
      </c>
      <c r="B21" s="9">
        <v>0</v>
      </c>
      <c r="C21" s="9">
        <v>0</v>
      </c>
      <c r="D21" s="9">
        <v>0</v>
      </c>
      <c r="E21" s="9">
        <v>0</v>
      </c>
    </row>
    <row r="22" spans="1:5">
      <c r="A22" s="36">
        <v>42716</v>
      </c>
      <c r="B22" s="9">
        <v>0</v>
      </c>
      <c r="C22" s="9">
        <v>0</v>
      </c>
      <c r="D22" s="9">
        <v>0</v>
      </c>
      <c r="E22" s="9">
        <v>0</v>
      </c>
    </row>
    <row r="23" spans="1:5">
      <c r="A23" s="36">
        <v>42717</v>
      </c>
      <c r="B23" s="9">
        <v>0</v>
      </c>
      <c r="C23" s="9">
        <v>0</v>
      </c>
      <c r="D23" s="9">
        <v>0</v>
      </c>
      <c r="E23" s="9">
        <v>0</v>
      </c>
    </row>
    <row r="24" spans="1:5">
      <c r="A24" s="36">
        <v>42718</v>
      </c>
      <c r="B24" s="9">
        <v>0</v>
      </c>
      <c r="C24" s="9">
        <v>0</v>
      </c>
      <c r="D24" s="9">
        <v>0</v>
      </c>
      <c r="E24" s="9">
        <v>0</v>
      </c>
    </row>
    <row r="25" spans="1:5">
      <c r="A25" s="36">
        <v>42719</v>
      </c>
      <c r="B25" s="9">
        <v>0</v>
      </c>
      <c r="C25" s="9">
        <v>0</v>
      </c>
      <c r="D25" s="9">
        <v>0</v>
      </c>
      <c r="E25" s="9">
        <v>0</v>
      </c>
    </row>
    <row r="26" spans="1:5">
      <c r="A26" s="36">
        <v>42720</v>
      </c>
      <c r="B26" s="9">
        <v>0</v>
      </c>
      <c r="C26" s="9">
        <v>0</v>
      </c>
      <c r="D26" s="9">
        <v>0</v>
      </c>
      <c r="E26" s="9">
        <v>0</v>
      </c>
    </row>
    <row r="27" spans="1:5">
      <c r="A27" s="36">
        <v>42723</v>
      </c>
      <c r="B27" s="9">
        <v>0</v>
      </c>
      <c r="C27" s="9">
        <v>0</v>
      </c>
      <c r="D27" s="9">
        <v>0</v>
      </c>
      <c r="E27" s="9">
        <v>0</v>
      </c>
    </row>
    <row r="28" spans="1:5">
      <c r="A28" s="36">
        <v>42724</v>
      </c>
      <c r="B28" s="9">
        <v>0</v>
      </c>
      <c r="C28" s="9">
        <v>0</v>
      </c>
      <c r="D28" s="9">
        <v>0</v>
      </c>
      <c r="E28" s="9">
        <v>0</v>
      </c>
    </row>
    <row r="29" spans="1:5">
      <c r="A29" s="36">
        <v>42725</v>
      </c>
      <c r="B29" s="9">
        <v>0</v>
      </c>
      <c r="C29" s="9">
        <v>0</v>
      </c>
      <c r="D29" s="9">
        <v>0</v>
      </c>
      <c r="E29" s="9">
        <v>0</v>
      </c>
    </row>
    <row r="30" spans="1:5">
      <c r="A30" s="36">
        <v>42726</v>
      </c>
      <c r="B30" s="9">
        <v>0</v>
      </c>
      <c r="C30" s="9">
        <v>0</v>
      </c>
      <c r="D30" s="9">
        <v>0</v>
      </c>
      <c r="E30" s="9">
        <v>0</v>
      </c>
    </row>
    <row r="31" spans="1:5">
      <c r="A31" s="36">
        <v>42727</v>
      </c>
      <c r="B31" s="9">
        <v>0</v>
      </c>
      <c r="C31" s="9">
        <v>0</v>
      </c>
      <c r="D31" s="9">
        <v>0</v>
      </c>
      <c r="E31" s="9">
        <v>0</v>
      </c>
    </row>
    <row r="32" spans="1:5">
      <c r="A32" s="36"/>
    </row>
    <row r="33" spans="1:1">
      <c r="A33" s="3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0000"/>
  </sheetPr>
  <dimension ref="A1:S148"/>
  <sheetViews>
    <sheetView tabSelected="1" zoomScaleNormal="100" workbookViewId="0">
      <selection activeCell="G155" sqref="G155"/>
    </sheetView>
  </sheetViews>
  <sheetFormatPr defaultRowHeight="16.5"/>
  <cols>
    <col min="1" max="1" width="3.25" customWidth="1"/>
    <col min="2" max="2" width="13.375" customWidth="1"/>
    <col min="6" max="6" width="6.25" customWidth="1"/>
    <col min="7" max="7" width="9.375" customWidth="1"/>
    <col min="9" max="9" width="8.25" customWidth="1"/>
    <col min="10" max="10" width="5.375" customWidth="1"/>
    <col min="11" max="11" width="11" customWidth="1"/>
    <col min="12" max="12" width="8.875" customWidth="1"/>
    <col min="13" max="13" width="26.25" customWidth="1"/>
    <col min="14" max="14" width="9.75" bestFit="1" customWidth="1"/>
    <col min="15" max="15" width="9.625" bestFit="1" customWidth="1"/>
  </cols>
  <sheetData>
    <row r="1" spans="1:19">
      <c r="A1" s="11"/>
      <c r="B1" s="11"/>
      <c r="C1" s="11"/>
      <c r="D1" s="11"/>
      <c r="E1" s="11"/>
      <c r="F1" s="11"/>
      <c r="G1" s="11"/>
      <c r="H1" s="11"/>
      <c r="I1" s="11"/>
      <c r="J1" s="11"/>
    </row>
    <row r="2" spans="1:19">
      <c r="A2" s="11"/>
      <c r="B2" s="11"/>
      <c r="C2" s="11"/>
      <c r="D2" s="11"/>
      <c r="E2" s="11"/>
      <c r="F2" s="11"/>
      <c r="G2" s="11"/>
      <c r="H2" s="11"/>
      <c r="I2" s="11"/>
      <c r="J2" s="11"/>
      <c r="M2" s="6"/>
    </row>
    <row r="3" spans="1:19" ht="18" customHeight="1" thickBot="1">
      <c r="A3" s="12"/>
      <c r="B3" s="12"/>
      <c r="C3" s="12"/>
      <c r="D3" s="12"/>
      <c r="E3" s="23" t="s">
        <v>18</v>
      </c>
      <c r="F3" s="14"/>
      <c r="G3" s="12"/>
      <c r="H3" s="12"/>
      <c r="I3" s="12"/>
      <c r="J3" s="12"/>
      <c r="K3" s="15">
        <f>data!C1</f>
        <v>0</v>
      </c>
      <c r="M3" s="7"/>
    </row>
    <row r="4" spans="1:19" ht="7.15" customHeight="1"/>
    <row r="5" spans="1:19" ht="19.5">
      <c r="A5" s="16" t="str">
        <f>"期貨交易概況("&amp;YEAR(data!$B$1)&amp;"/"&amp;MONTH(data!$B$1)&amp;"/"&amp;DAY(data!$B$1)&amp;"~"&amp;YEAR(data!$C$1)&amp;"/"&amp;MONTH(data!$C$1)&amp;"/"&amp;DAY(data!$C$1)&amp;")"</f>
        <v>期貨交易概況(1900/1/0~1900/1/0)</v>
      </c>
    </row>
    <row r="6" spans="1:19" ht="15.6" customHeight="1">
      <c r="A6" s="17" t="s">
        <v>6</v>
      </c>
      <c r="B6" s="65" t="e">
        <f>"本週小型美元兌人民幣期貨(RTF)日均量為"&amp;TEXT(data!B23,"#,000")&amp;"口，美元兌人民幣期貨(RHF)為"&amp;TEXT(data!D23,"#,000")&amp;"口。同期間RTF契約成交名目本金約"&amp;TEXT(data!B27,"0.00")&amp;"億美元("&amp;TEXT(data!B25,"0.00")&amp;"億人民幣)，RHF約為"&amp;TEXT(data!D27,"0.00")&amp;"億美元("&amp;TEXT(data!D25,"0.00")&amp;"億人民幣)。"</f>
        <v>#DIV/0!</v>
      </c>
      <c r="C6" s="66"/>
      <c r="D6" s="66"/>
      <c r="E6" s="66"/>
      <c r="F6" s="66"/>
      <c r="G6" s="66"/>
      <c r="H6" s="66"/>
      <c r="I6" s="66"/>
      <c r="J6" s="66"/>
      <c r="K6" s="66"/>
      <c r="M6" s="5"/>
      <c r="N6" s="34"/>
    </row>
    <row r="7" spans="1:19" ht="15.6" customHeight="1">
      <c r="B7" s="66"/>
      <c r="C7" s="66"/>
      <c r="D7" s="66"/>
      <c r="E7" s="66"/>
      <c r="F7" s="66"/>
      <c r="G7" s="66"/>
      <c r="H7" s="66"/>
      <c r="I7" s="66"/>
      <c r="J7" s="66"/>
      <c r="K7" s="66"/>
      <c r="M7" s="48"/>
      <c r="N7" s="43"/>
    </row>
    <row r="8" spans="1:19" ht="15.6" customHeight="1">
      <c r="B8" s="66"/>
      <c r="C8" s="66"/>
      <c r="D8" s="66"/>
      <c r="E8" s="66"/>
      <c r="F8" s="66"/>
      <c r="G8" s="66"/>
      <c r="H8" s="66"/>
      <c r="I8" s="66"/>
      <c r="J8" s="66"/>
      <c r="K8" s="66"/>
      <c r="M8" s="48"/>
      <c r="N8" s="44"/>
    </row>
    <row r="9" spans="1:19" ht="15.6" customHeight="1">
      <c r="B9" s="66"/>
      <c r="C9" s="66"/>
      <c r="D9" s="66"/>
      <c r="E9" s="66"/>
      <c r="F9" s="66"/>
      <c r="G9" s="66"/>
      <c r="H9" s="66"/>
      <c r="I9" s="66"/>
      <c r="J9" s="66"/>
      <c r="K9" s="66"/>
      <c r="M9" s="6"/>
      <c r="N9" s="35"/>
    </row>
    <row r="10" spans="1:19" ht="19.5">
      <c r="A10" s="17" t="s">
        <v>6</v>
      </c>
      <c r="B10" s="67" t="e">
        <f>MONTH(data!$C$1)&amp;"月"&amp;DAY(data!$C$1)&amp;"日收盤RTF未平倉量為"&amp;TEXT(data!C23,"#,000")&amp;"口，RHF為"&amp;TEXT(data!E23,"#,000")&amp;"口。"</f>
        <v>#N/A</v>
      </c>
      <c r="C10" s="67"/>
      <c r="D10" s="67"/>
      <c r="E10" s="67"/>
      <c r="F10" s="67"/>
      <c r="G10" s="67"/>
      <c r="H10" s="67"/>
      <c r="I10" s="67"/>
      <c r="J10" s="67"/>
      <c r="K10" s="67"/>
      <c r="M10" s="6"/>
      <c r="N10" s="35"/>
    </row>
    <row r="11" spans="1:19" ht="13.9" customHeight="1">
      <c r="M11" s="6"/>
      <c r="N11" s="35"/>
    </row>
    <row r="12" spans="1:19">
      <c r="B12" s="18" t="s">
        <v>7</v>
      </c>
      <c r="G12" s="26" t="s">
        <v>8</v>
      </c>
      <c r="M12" s="6"/>
      <c r="N12" s="35"/>
    </row>
    <row r="13" spans="1:19">
      <c r="M13" s="45"/>
      <c r="N13" s="46"/>
      <c r="O13" s="25"/>
      <c r="P13" s="25"/>
      <c r="Q13" s="25"/>
      <c r="R13" s="25"/>
      <c r="S13" s="25"/>
    </row>
    <row r="14" spans="1:19">
      <c r="M14" s="45"/>
      <c r="N14" s="46"/>
      <c r="O14" s="25"/>
      <c r="P14" s="25"/>
      <c r="Q14" s="25"/>
      <c r="R14" s="25"/>
      <c r="S14" s="25"/>
    </row>
    <row r="15" spans="1:19">
      <c r="M15" s="27"/>
      <c r="N15" s="25"/>
      <c r="O15" s="25"/>
      <c r="P15" s="25"/>
      <c r="Q15" s="25"/>
      <c r="R15" s="25"/>
      <c r="S15" s="25"/>
    </row>
    <row r="16" spans="1:19">
      <c r="M16" s="25"/>
      <c r="N16" s="25"/>
      <c r="O16" s="25"/>
      <c r="P16" s="25"/>
      <c r="Q16" s="25"/>
      <c r="R16" s="25"/>
      <c r="S16" s="25"/>
    </row>
    <row r="17" spans="2:19">
      <c r="M17" s="28"/>
      <c r="N17" s="25"/>
      <c r="O17" s="25"/>
      <c r="P17" s="25"/>
      <c r="Q17" s="25"/>
      <c r="R17" s="25"/>
      <c r="S17" s="25"/>
    </row>
    <row r="18" spans="2:19">
      <c r="M18" s="29"/>
      <c r="N18" s="30"/>
      <c r="O18" s="30"/>
      <c r="P18" s="30"/>
      <c r="Q18" s="30"/>
      <c r="R18" s="30"/>
      <c r="S18" s="30"/>
    </row>
    <row r="19" spans="2:19">
      <c r="M19" s="30"/>
      <c r="N19" s="30"/>
      <c r="O19" s="30"/>
      <c r="P19" s="30"/>
      <c r="Q19" s="30"/>
      <c r="R19" s="30"/>
      <c r="S19" s="30"/>
    </row>
    <row r="20" spans="2:19">
      <c r="M20" s="30"/>
      <c r="N20" s="30"/>
      <c r="O20" s="30"/>
      <c r="P20" s="30"/>
      <c r="Q20" s="30"/>
      <c r="R20" s="30"/>
      <c r="S20" s="30"/>
    </row>
    <row r="21" spans="2:19">
      <c r="M21" s="30"/>
      <c r="N21" s="30"/>
      <c r="O21" s="30"/>
      <c r="P21" s="30"/>
      <c r="Q21" s="30"/>
      <c r="R21" s="30"/>
      <c r="S21" s="30"/>
    </row>
    <row r="22" spans="2:19">
      <c r="M22" s="30"/>
      <c r="N22" s="30"/>
      <c r="O22" s="30"/>
      <c r="P22" s="30"/>
      <c r="Q22" s="30"/>
      <c r="R22" s="30"/>
      <c r="S22" s="30"/>
    </row>
    <row r="23" spans="2:19">
      <c r="M23" s="30"/>
      <c r="N23" s="30"/>
      <c r="O23" s="30"/>
      <c r="P23" s="30"/>
      <c r="Q23" s="30"/>
      <c r="R23" s="30"/>
      <c r="S23" s="30"/>
    </row>
    <row r="24" spans="2:19">
      <c r="B24" s="24" t="str">
        <f>"RTF交易量分布(依到期月份) -"&amp;MONTH(data!$B$1)&amp;"/"&amp;DAY(data!$B$1)&amp;"~"&amp;MONTH(data!$C$1)&amp;"/"&amp;DAY(data!$C$1)</f>
        <v>RTF交易量分布(依到期月份) -1/0~1/0</v>
      </c>
      <c r="G24" s="31" t="str">
        <f>"RHF交易量分布(依到期月份) -"&amp;MONTH(data!$B$1)&amp;"/"&amp;DAY(data!$B$1)&amp;"~"&amp;MONTH(data!$C$1)&amp;"/"&amp;DAY(data!$C$1)</f>
        <v>RHF交易量分布(依到期月份) -1/0~1/0</v>
      </c>
      <c r="M24" s="25"/>
      <c r="N24" s="25"/>
      <c r="O24" s="25"/>
      <c r="P24" s="25"/>
      <c r="Q24" s="25"/>
      <c r="R24" s="25"/>
      <c r="S24" s="25"/>
    </row>
    <row r="25" spans="2:19">
      <c r="M25" s="25"/>
      <c r="N25" s="25"/>
      <c r="O25" s="25"/>
      <c r="P25" s="25"/>
      <c r="Q25" s="25"/>
      <c r="R25" s="25"/>
      <c r="S25" s="25"/>
    </row>
    <row r="26" spans="2:19">
      <c r="M26" s="25"/>
      <c r="N26" s="25"/>
      <c r="O26" s="25"/>
      <c r="P26" s="25"/>
      <c r="Q26" s="25"/>
      <c r="R26" s="25"/>
      <c r="S26" s="25"/>
    </row>
    <row r="27" spans="2:19">
      <c r="M27" s="25"/>
      <c r="N27" s="25"/>
      <c r="O27" s="25"/>
      <c r="P27" s="25"/>
      <c r="Q27" s="25"/>
      <c r="R27" s="25"/>
      <c r="S27" s="25"/>
    </row>
    <row r="28" spans="2:19">
      <c r="M28" s="25"/>
      <c r="N28" s="25"/>
      <c r="O28" s="25"/>
      <c r="P28" s="25"/>
      <c r="Q28" s="25"/>
      <c r="R28" s="25"/>
      <c r="S28" s="25"/>
    </row>
    <row r="29" spans="2:19">
      <c r="M29" s="25"/>
      <c r="N29" s="25"/>
      <c r="O29" s="25"/>
      <c r="P29" s="25"/>
      <c r="Q29" s="25"/>
      <c r="R29" s="25"/>
      <c r="S29" s="25"/>
    </row>
    <row r="30" spans="2:19">
      <c r="M30" s="25"/>
      <c r="N30" s="25"/>
      <c r="O30" s="25"/>
      <c r="P30" s="25"/>
      <c r="Q30" s="25"/>
      <c r="R30" s="25"/>
      <c r="S30" s="25"/>
    </row>
    <row r="31" spans="2:19">
      <c r="M31" s="25"/>
      <c r="N31" s="25"/>
      <c r="O31" s="25"/>
      <c r="P31" s="25"/>
      <c r="Q31" s="25"/>
      <c r="R31" s="25"/>
      <c r="S31" s="25"/>
    </row>
    <row r="32" spans="2:19">
      <c r="M32" s="25"/>
      <c r="N32" s="25"/>
      <c r="O32" s="25"/>
      <c r="P32" s="25"/>
      <c r="Q32" s="25"/>
      <c r="R32" s="25"/>
      <c r="S32" s="25"/>
    </row>
    <row r="36" spans="1:11">
      <c r="B36" s="24" t="str">
        <f>"RTF未平倉量分布(依到期月份) -"&amp;MONTH(data!$C$1)&amp;"/"&amp;DAY(data!$C$1)</f>
        <v>RTF未平倉量分布(依到期月份) -1/0</v>
      </c>
      <c r="G36" s="24" t="str">
        <f>"RHF未平倉量分布(依到期月份) -"&amp;MONTH(data!$C$1)&amp;"/"&amp;DAY(data!$C$1)</f>
        <v>RHF未平倉量分布(依到期月份) -1/0</v>
      </c>
    </row>
    <row r="45" spans="1:11" ht="21" customHeight="1"/>
    <row r="46" spans="1:11" ht="19.899999999999999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1" ht="12.6" customHeight="1" thickBot="1">
      <c r="A47" s="13"/>
      <c r="B47" s="13"/>
      <c r="C47" s="13"/>
      <c r="D47" s="13"/>
      <c r="E47" s="13"/>
      <c r="F47" s="19"/>
      <c r="G47" s="13"/>
      <c r="H47" s="13"/>
      <c r="I47" s="13"/>
      <c r="J47" s="13"/>
      <c r="K47" s="13"/>
    </row>
    <row r="48" spans="1:11">
      <c r="F48" s="22">
        <v>1</v>
      </c>
    </row>
    <row r="49" spans="1:14" s="37" customFormat="1" ht="10.5" customHeight="1">
      <c r="F49" s="22"/>
    </row>
    <row r="50" spans="1:14" s="37" customFormat="1" ht="10.5" customHeight="1">
      <c r="F50" s="22"/>
    </row>
    <row r="51" spans="1:14" s="37" customFormat="1">
      <c r="F51" s="22"/>
    </row>
    <row r="52" spans="1:14" s="37" customFormat="1" ht="21" thickBot="1">
      <c r="A52" s="13"/>
      <c r="B52" s="13"/>
      <c r="C52" s="13"/>
      <c r="D52" s="13"/>
      <c r="E52" s="23" t="s">
        <v>18</v>
      </c>
      <c r="F52" s="38"/>
      <c r="G52" s="13"/>
      <c r="H52" s="13"/>
      <c r="I52" s="13"/>
      <c r="J52" s="13"/>
      <c r="K52" s="15">
        <f>data!C1</f>
        <v>0</v>
      </c>
    </row>
    <row r="53" spans="1:14" s="37" customFormat="1" ht="10.5" customHeight="1">
      <c r="F53" s="22"/>
    </row>
    <row r="54" spans="1:14" s="37" customFormat="1" ht="19.5">
      <c r="A54" s="16" t="str">
        <f>"選擇權交易概況("&amp;YEAR(data!$B$1)&amp;"/"&amp;MONTH(data!$B$1)&amp;"/"&amp;DAY(data!$B$1)&amp;"~"&amp;YEAR(data!$C$1)&amp;"/"&amp;MONTH(data!$C$1)&amp;"/"&amp;DAY(data!$C$1)&amp;")"</f>
        <v>選擇權交易概況(1900/1/0~1900/1/0)</v>
      </c>
      <c r="B54" s="39"/>
      <c r="C54" s="39"/>
      <c r="D54" s="39"/>
      <c r="E54" s="39"/>
      <c r="F54" s="39"/>
      <c r="G54" s="39"/>
      <c r="H54" s="39"/>
      <c r="I54" s="39"/>
      <c r="J54" s="39"/>
      <c r="K54" s="39"/>
    </row>
    <row r="55" spans="1:14" s="37" customFormat="1" ht="18">
      <c r="A55" s="17" t="s">
        <v>6</v>
      </c>
      <c r="B55" s="65" t="e">
        <f>"本週小型美元兌人民幣選擇權(RTO)日均量為"&amp;TEXT(data!F23,"#,000")&amp;"口，美元兌人民幣選擇權(RHO)為"&amp;TEXT(data!$H$23,0)&amp;"口。同期間RTO契約成交名目本金約"&amp;TEXT(data!$F$27,"0.00")&amp;"萬美元("&amp;TEXT(data!$F$25,"0.00")&amp;"萬人民幣)，RHO約為"&amp;TEXT(data!H27,"0.00")&amp;"萬美元("&amp;TEXT(data!$H$25,"0.00")&amp;"萬人民幣)。"</f>
        <v>#DIV/0!</v>
      </c>
      <c r="C55" s="66"/>
      <c r="D55" s="66"/>
      <c r="E55" s="66"/>
      <c r="F55" s="66"/>
      <c r="G55" s="66"/>
      <c r="H55" s="66"/>
      <c r="I55" s="66"/>
      <c r="J55" s="66"/>
      <c r="K55" s="66"/>
      <c r="M55" s="48"/>
      <c r="N55" s="43"/>
    </row>
    <row r="56" spans="1:14" s="37" customFormat="1">
      <c r="A56" s="39"/>
      <c r="B56" s="66"/>
      <c r="C56" s="66"/>
      <c r="D56" s="66"/>
      <c r="E56" s="66"/>
      <c r="F56" s="66"/>
      <c r="G56" s="66"/>
      <c r="H56" s="66"/>
      <c r="I56" s="66"/>
      <c r="J56" s="66"/>
      <c r="K56" s="66"/>
      <c r="M56" s="48"/>
      <c r="N56" s="44"/>
    </row>
    <row r="57" spans="1:14" s="37" customFormat="1">
      <c r="A57" s="39"/>
      <c r="B57" s="66"/>
      <c r="C57" s="66"/>
      <c r="D57" s="66"/>
      <c r="E57" s="66"/>
      <c r="F57" s="66"/>
      <c r="G57" s="66"/>
      <c r="H57" s="66"/>
      <c r="I57" s="66"/>
      <c r="J57" s="66"/>
      <c r="K57" s="66"/>
      <c r="M57" s="40"/>
      <c r="N57" s="35"/>
    </row>
    <row r="58" spans="1:14" s="37" customFormat="1" ht="10.5" customHeight="1">
      <c r="A58" s="39"/>
      <c r="B58" s="66"/>
      <c r="C58" s="66"/>
      <c r="D58" s="66"/>
      <c r="E58" s="66"/>
      <c r="F58" s="66"/>
      <c r="G58" s="66"/>
      <c r="H58" s="66"/>
      <c r="I58" s="66"/>
      <c r="J58" s="66"/>
      <c r="K58" s="66"/>
      <c r="M58" s="40"/>
      <c r="N58" s="35"/>
    </row>
    <row r="59" spans="1:14" s="37" customFormat="1" ht="19.5">
      <c r="A59" s="17" t="s">
        <v>6</v>
      </c>
      <c r="B59" s="67" t="e">
        <f>MONTH(data!$C$1)&amp;"月"&amp;DAY(data!$C$1)&amp;"日收盤RTO未平倉量為"&amp;TEXT(data!$G$23,"#,000")&amp;"口，RHO為"&amp;TEXT(data!$I$23,"#,000")&amp;"口。"</f>
        <v>#N/A</v>
      </c>
      <c r="C59" s="67"/>
      <c r="D59" s="67"/>
      <c r="E59" s="67"/>
      <c r="F59" s="67"/>
      <c r="G59" s="67"/>
      <c r="H59" s="67"/>
      <c r="I59" s="67"/>
      <c r="J59" s="67"/>
      <c r="K59" s="67"/>
      <c r="M59" s="40"/>
      <c r="N59" s="35"/>
    </row>
    <row r="60" spans="1:14" s="37" customFormat="1" ht="13.5" customHeight="1">
      <c r="F60" s="22"/>
      <c r="M60" s="40"/>
      <c r="N60" s="35"/>
    </row>
    <row r="61" spans="1:14" s="37" customFormat="1">
      <c r="B61" s="18" t="s">
        <v>14</v>
      </c>
      <c r="F61" s="22"/>
      <c r="G61" s="18" t="s">
        <v>15</v>
      </c>
      <c r="M61" s="45"/>
      <c r="N61" s="47"/>
    </row>
    <row r="62" spans="1:14" s="37" customFormat="1">
      <c r="F62" s="22"/>
      <c r="M62" s="45"/>
      <c r="N62" s="46"/>
    </row>
    <row r="63" spans="1:14" s="37" customFormat="1">
      <c r="F63" s="22"/>
    </row>
    <row r="64" spans="1:14" s="37" customFormat="1">
      <c r="F64" s="22"/>
    </row>
    <row r="65" spans="2:7" s="37" customFormat="1">
      <c r="F65" s="22"/>
    </row>
    <row r="66" spans="2:7" s="37" customFormat="1">
      <c r="F66" s="22"/>
    </row>
    <row r="67" spans="2:7" s="37" customFormat="1">
      <c r="F67" s="22"/>
    </row>
    <row r="68" spans="2:7" s="37" customFormat="1">
      <c r="F68" s="22"/>
    </row>
    <row r="69" spans="2:7" s="37" customFormat="1">
      <c r="F69" s="22"/>
    </row>
    <row r="70" spans="2:7" s="37" customFormat="1">
      <c r="F70" s="22"/>
    </row>
    <row r="71" spans="2:7" s="37" customFormat="1">
      <c r="F71" s="22"/>
    </row>
    <row r="72" spans="2:7" s="37" customFormat="1">
      <c r="F72" s="22"/>
    </row>
    <row r="73" spans="2:7" s="37" customFormat="1">
      <c r="B73" s="24" t="str">
        <f>"RTO交易量分布(依到期月份) -"&amp;MONTH(data!$B$1)&amp;"/"&amp;DAY(data!$B$1)&amp;"~"&amp;MONTH(data!$C$1)&amp;"/"&amp;DAY(data!$C$1)</f>
        <v>RTO交易量分布(依到期月份) -1/0~1/0</v>
      </c>
      <c r="F73" s="22"/>
      <c r="G73" s="24" t="str">
        <f>"RHO交易量分布(依到期月份) -"&amp;MONTH(data!$B$1)&amp;"/"&amp;DAY(data!$B$1)&amp;"~"&amp;MONTH(data!$C$1)&amp;"/"&amp;DAY(data!$C$1)</f>
        <v>RHO交易量分布(依到期月份) -1/0~1/0</v>
      </c>
    </row>
    <row r="74" spans="2:7" s="37" customFormat="1">
      <c r="F74" s="22"/>
    </row>
    <row r="75" spans="2:7" s="37" customFormat="1">
      <c r="F75" s="22"/>
    </row>
    <row r="76" spans="2:7" s="37" customFormat="1">
      <c r="F76" s="22"/>
    </row>
    <row r="77" spans="2:7" s="37" customFormat="1">
      <c r="F77" s="22"/>
    </row>
    <row r="78" spans="2:7" s="37" customFormat="1">
      <c r="F78" s="22"/>
    </row>
    <row r="79" spans="2:7" s="37" customFormat="1">
      <c r="F79" s="22"/>
    </row>
    <row r="80" spans="2:7" s="37" customFormat="1">
      <c r="F80" s="22"/>
    </row>
    <row r="81" spans="2:7" s="37" customFormat="1">
      <c r="F81" s="22"/>
    </row>
    <row r="82" spans="2:7" s="37" customFormat="1">
      <c r="F82" s="22"/>
    </row>
    <row r="83" spans="2:7" s="37" customFormat="1">
      <c r="F83" s="22"/>
    </row>
    <row r="84" spans="2:7" s="37" customFormat="1">
      <c r="F84" s="22"/>
    </row>
    <row r="85" spans="2:7" s="37" customFormat="1">
      <c r="F85" s="22"/>
    </row>
    <row r="86" spans="2:7" s="37" customFormat="1">
      <c r="B86" s="24" t="str">
        <f>"RTO未平倉量分布(依到期月份) -"&amp;MONTH(data!$C$1)&amp;"/"&amp;DAY(data!$C$1)</f>
        <v>RTO未平倉量分布(依到期月份) -1/0</v>
      </c>
      <c r="F86" s="22"/>
      <c r="G86" s="24" t="str">
        <f>"RHO未平倉量分布(依到期月份) -"&amp;MONTH(data!$C$1)&amp;"/"&amp;DAY(data!$C$1)</f>
        <v>RHO未平倉量分布(依到期月份) -1/0</v>
      </c>
    </row>
    <row r="87" spans="2:7" s="37" customFormat="1">
      <c r="B87" s="24"/>
      <c r="F87" s="22"/>
      <c r="G87" s="24"/>
    </row>
    <row r="88" spans="2:7" s="37" customFormat="1">
      <c r="F88" s="22"/>
    </row>
    <row r="89" spans="2:7" s="37" customFormat="1">
      <c r="F89" s="22"/>
    </row>
    <row r="90" spans="2:7" s="37" customFormat="1">
      <c r="F90" s="22"/>
    </row>
    <row r="91" spans="2:7" s="37" customFormat="1">
      <c r="F91" s="22"/>
    </row>
    <row r="92" spans="2:7" s="37" customFormat="1">
      <c r="F92" s="22"/>
    </row>
    <row r="93" spans="2:7" s="37" customFormat="1">
      <c r="F93" s="22"/>
    </row>
    <row r="94" spans="2:7" s="40" customFormat="1">
      <c r="F94" s="22"/>
    </row>
    <row r="95" spans="2:7" s="37" customFormat="1">
      <c r="F95" s="22"/>
    </row>
    <row r="96" spans="2:7" s="37" customFormat="1">
      <c r="F96" s="22"/>
    </row>
    <row r="97" spans="1:11" ht="17.25" thickBot="1"/>
    <row r="98" spans="1:11">
      <c r="A98" s="41"/>
      <c r="B98" s="41"/>
      <c r="C98" s="41"/>
      <c r="D98" s="41"/>
      <c r="E98" s="41"/>
      <c r="F98" s="42">
        <v>2</v>
      </c>
      <c r="G98" s="41"/>
      <c r="H98" s="41"/>
      <c r="I98" s="41"/>
      <c r="J98" s="41"/>
      <c r="K98" s="41"/>
    </row>
    <row r="99" spans="1:11">
      <c r="F99" s="20" t="s">
        <v>16</v>
      </c>
    </row>
    <row r="108" spans="1:11" ht="19.5">
      <c r="F108" s="21" t="s">
        <v>17</v>
      </c>
    </row>
    <row r="143" spans="1:1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</row>
    <row r="144" spans="1:11">
      <c r="F144" s="22"/>
    </row>
    <row r="145" spans="1:1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>
      <c r="F146" s="22"/>
    </row>
    <row r="147" spans="1:11" ht="17.25" thickBo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</row>
    <row r="148" spans="1:11">
      <c r="F148" s="64">
        <v>3</v>
      </c>
    </row>
  </sheetData>
  <mergeCells count="4">
    <mergeCell ref="B6:K9"/>
    <mergeCell ref="B10:K10"/>
    <mergeCell ref="B55:K58"/>
    <mergeCell ref="B59:K59"/>
  </mergeCells>
  <phoneticPr fontId="1" type="noConversion"/>
  <pageMargins left="0.43307086614173229" right="0.43307086614173229" top="0.55118110236220474" bottom="0.55118110236220474" header="0.31496062992125984" footer="0.31496062992125984"/>
  <pageSetup paperSize="9" scale="95" orientation="portrait" r:id="rId1"/>
  <rowBreaks count="2" manualBreakCount="2">
    <brk id="49" max="10" man="1"/>
    <brk id="98" max="1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data</vt:lpstr>
      <vt:lpstr>走勢圖</vt:lpstr>
      <vt:lpstr>印表</vt:lpstr>
      <vt:lpstr>印表!Print_Area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liaochinho</dc:creator>
  <cp:lastModifiedBy>KJSOFT</cp:lastModifiedBy>
  <cp:lastPrinted>2017-05-15T01:27:46Z</cp:lastPrinted>
  <dcterms:created xsi:type="dcterms:W3CDTF">2015-07-28T01:40:14Z</dcterms:created>
  <dcterms:modified xsi:type="dcterms:W3CDTF">2019-06-11T02:45:01Z</dcterms:modified>
</cp:coreProperties>
</file>