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730"/>
  <workbookPr codeName="ThisWorkbook" defaultThemeVersion="124226"/>
  <mc:AlternateContent xmlns:mc="http://schemas.openxmlformats.org/markup-compatibility/2006">
    <mc:Choice Requires="x15">
      <x15ac:absPath xmlns:x15ac="http://schemas.microsoft.com/office/spreadsheetml/2010/11/ac" url="C:\Users\KJSOFT\Desktop\update_template\"/>
    </mc:Choice>
  </mc:AlternateContent>
  <xr:revisionPtr revIDLastSave="0" documentId="8_{6E325641-0011-404D-80F5-44E8733BF0A3}" xr6:coauthVersionLast="36" xr6:coauthVersionMax="36" xr10:uidLastSave="{00000000-0000-0000-0000-000000000000}"/>
  <bookViews>
    <workbookView xWindow="240" yWindow="75" windowWidth="11715" windowHeight="8670" tabRatio="788" activeTab="5"/>
  </bookViews>
  <sheets>
    <sheet name="60231" sheetId="3" r:id="rId1"/>
    <sheet name="60232" sheetId="8" r:id="rId2"/>
    <sheet name="60233" sheetId="15" r:id="rId3"/>
    <sheet name="60235" sheetId="14" r:id="rId4"/>
    <sheet name="60238" sheetId="17" r:id="rId5"/>
    <sheet name="60230" sheetId="9" r:id="rId6"/>
  </sheets>
  <definedNames>
    <definedName name="_xlnm.Print_Area" localSheetId="0">'60231'!$A$1:$J$39</definedName>
    <definedName name="_xlnm.Print_Area" localSheetId="1">'60232'!$A$1:$L$37</definedName>
    <definedName name="_xlnm.Print_Area" localSheetId="2">'60233'!$A$1:$J$40</definedName>
    <definedName name="_xlnm.Print_Area" localSheetId="3">'60235'!$A$1:$M$37</definedName>
    <definedName name="_xlnm.Print_Area" localSheetId="4">'60238'!$1:$39</definedName>
  </definedNames>
  <calcPr calcId="191029" fullCalcOnLoad="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26" i="3" l="1"/>
  <c r="D29" i="8"/>
  <c r="E29" i="8"/>
  <c r="F29" i="8"/>
  <c r="G29" i="8"/>
  <c r="G31" i="8" s="1"/>
  <c r="H29" i="8"/>
  <c r="H31" i="8" s="1"/>
  <c r="I29" i="8"/>
  <c r="J29" i="8"/>
  <c r="K29" i="8"/>
  <c r="L29" i="8"/>
  <c r="C29" i="8"/>
  <c r="D25" i="3"/>
  <c r="J25" i="3"/>
  <c r="J26" i="3"/>
  <c r="J24" i="3"/>
  <c r="I25" i="3"/>
  <c r="I24" i="3"/>
  <c r="G24" i="3"/>
  <c r="G25" i="3"/>
  <c r="E25" i="3"/>
  <c r="E24" i="3"/>
  <c r="E26" i="3"/>
  <c r="D24" i="3"/>
  <c r="D23" i="3"/>
  <c r="J14" i="3"/>
  <c r="I14" i="3"/>
  <c r="G14" i="3"/>
  <c r="E14" i="3"/>
  <c r="D14" i="3"/>
  <c r="E19" i="8"/>
  <c r="M19" i="8" s="1"/>
  <c r="F19" i="8"/>
  <c r="F31" i="8" s="1"/>
  <c r="G19" i="8"/>
  <c r="H19" i="8"/>
  <c r="I19" i="8"/>
  <c r="J19" i="8"/>
  <c r="J31" i="8"/>
  <c r="K19" i="8"/>
  <c r="K31" i="8" s="1"/>
  <c r="L19" i="8"/>
  <c r="L31" i="8" s="1"/>
  <c r="D19" i="8"/>
  <c r="D31" i="8" s="1"/>
  <c r="C19" i="8"/>
  <c r="C31" i="8"/>
  <c r="C25" i="14"/>
  <c r="D18" i="14"/>
  <c r="E25" i="14"/>
  <c r="F9" i="14" s="1"/>
  <c r="F20" i="14"/>
  <c r="D14" i="14"/>
  <c r="F18" i="9"/>
  <c r="H18" i="9"/>
  <c r="I18" i="9"/>
  <c r="E18" i="9"/>
  <c r="F10" i="9"/>
  <c r="G24" i="9"/>
  <c r="H10" i="9"/>
  <c r="H19" i="9" s="1"/>
  <c r="H24" i="9" s="1"/>
  <c r="I10" i="9"/>
  <c r="J23" i="9" s="1"/>
  <c r="E10" i="9"/>
  <c r="E19" i="9"/>
  <c r="E24" i="9"/>
  <c r="C10" i="9"/>
  <c r="D23" i="9" s="1"/>
  <c r="B10" i="9"/>
  <c r="C18" i="9"/>
  <c r="B18" i="9"/>
  <c r="M23" i="14"/>
  <c r="M24" i="14"/>
  <c r="M25" i="14"/>
  <c r="M26" i="14"/>
  <c r="M27" i="14"/>
  <c r="M28" i="14"/>
  <c r="M29" i="14"/>
  <c r="M30" i="14"/>
  <c r="M31" i="14"/>
  <c r="M32" i="14"/>
  <c r="M22" i="14"/>
  <c r="L23" i="14"/>
  <c r="L24" i="14"/>
  <c r="L25" i="14"/>
  <c r="L26" i="14"/>
  <c r="L27" i="14"/>
  <c r="L28" i="14"/>
  <c r="L29" i="14"/>
  <c r="L30" i="14"/>
  <c r="L31" i="14"/>
  <c r="L32" i="14"/>
  <c r="L22" i="14"/>
  <c r="J24" i="14"/>
  <c r="K24" i="14"/>
  <c r="J25" i="14"/>
  <c r="K25" i="14" s="1"/>
  <c r="J26" i="14"/>
  <c r="K26" i="14"/>
  <c r="J27" i="14"/>
  <c r="K27" i="14" s="1"/>
  <c r="J28" i="14"/>
  <c r="K28" i="14" s="1"/>
  <c r="J29" i="14"/>
  <c r="J30" i="14"/>
  <c r="K30" i="14" s="1"/>
  <c r="J31" i="14"/>
  <c r="J32" i="14"/>
  <c r="K32" i="14"/>
  <c r="J23" i="14"/>
  <c r="K23" i="14" s="1"/>
  <c r="K29" i="14"/>
  <c r="K31" i="14"/>
  <c r="J22" i="14"/>
  <c r="K22" i="14"/>
  <c r="I32" i="14"/>
  <c r="I24" i="14"/>
  <c r="I25" i="14"/>
  <c r="I26" i="14"/>
  <c r="I27" i="14"/>
  <c r="I28" i="14"/>
  <c r="I29" i="14"/>
  <c r="I30" i="14"/>
  <c r="I31" i="14"/>
  <c r="I23" i="14"/>
  <c r="I22" i="14"/>
  <c r="D7" i="15"/>
  <c r="D8" i="15"/>
  <c r="D9" i="15"/>
  <c r="D10" i="15"/>
  <c r="D11" i="15"/>
  <c r="D12" i="15"/>
  <c r="D13" i="15"/>
  <c r="D14" i="15"/>
  <c r="D15" i="15"/>
  <c r="D16" i="15"/>
  <c r="D6" i="15"/>
  <c r="E36" i="15"/>
  <c r="G26" i="15"/>
  <c r="G27" i="15"/>
  <c r="G28" i="15"/>
  <c r="G29" i="15"/>
  <c r="G30" i="15"/>
  <c r="G31" i="15"/>
  <c r="G32" i="15"/>
  <c r="G33" i="15"/>
  <c r="G34" i="15"/>
  <c r="G35" i="15"/>
  <c r="G25" i="15"/>
  <c r="F25" i="15"/>
  <c r="F26" i="15"/>
  <c r="F27" i="15"/>
  <c r="F28" i="15"/>
  <c r="F29" i="15"/>
  <c r="F30" i="15"/>
  <c r="F31" i="15"/>
  <c r="F32" i="15"/>
  <c r="F33" i="15"/>
  <c r="F34" i="15"/>
  <c r="F35" i="15"/>
  <c r="D25" i="15"/>
  <c r="D26" i="15"/>
  <c r="D27" i="15"/>
  <c r="D28" i="15"/>
  <c r="D29" i="15"/>
  <c r="D30" i="15"/>
  <c r="D31" i="15"/>
  <c r="D32" i="15"/>
  <c r="D33" i="15"/>
  <c r="D34" i="15"/>
  <c r="D35" i="15"/>
  <c r="C25" i="15"/>
  <c r="C26" i="15"/>
  <c r="C27" i="15"/>
  <c r="C28" i="15"/>
  <c r="C29" i="15"/>
  <c r="C30" i="15"/>
  <c r="C31" i="15"/>
  <c r="C33" i="15"/>
  <c r="C34" i="15"/>
  <c r="C35" i="15"/>
  <c r="C32" i="15"/>
  <c r="F36" i="15"/>
  <c r="E7" i="3"/>
  <c r="E8" i="3"/>
  <c r="E9" i="3"/>
  <c r="E10" i="3"/>
  <c r="E11" i="3"/>
  <c r="E12" i="3"/>
  <c r="E13" i="3"/>
  <c r="E15" i="3"/>
  <c r="E16" i="3"/>
  <c r="E17" i="3"/>
  <c r="E18" i="3"/>
  <c r="E19" i="3"/>
  <c r="E20" i="3"/>
  <c r="E21" i="3"/>
  <c r="E22" i="3"/>
  <c r="E23" i="3"/>
  <c r="E6" i="3"/>
  <c r="E5" i="3"/>
  <c r="E27" i="3"/>
  <c r="E32" i="3"/>
  <c r="D32" i="3"/>
  <c r="D27" i="3"/>
  <c r="D7" i="3"/>
  <c r="D8" i="3"/>
  <c r="D9" i="3"/>
  <c r="D10" i="3"/>
  <c r="D11" i="3"/>
  <c r="D12" i="3"/>
  <c r="D13" i="3"/>
  <c r="D15" i="3"/>
  <c r="D16" i="3"/>
  <c r="D17" i="3"/>
  <c r="D18" i="3"/>
  <c r="D19" i="3"/>
  <c r="D20" i="3"/>
  <c r="D21" i="3"/>
  <c r="D22" i="3"/>
  <c r="D26" i="3"/>
  <c r="D6" i="3"/>
  <c r="D5" i="3"/>
  <c r="G32" i="3"/>
  <c r="G7" i="3"/>
  <c r="G8" i="3"/>
  <c r="G9" i="3"/>
  <c r="G10" i="3"/>
  <c r="G11" i="3"/>
  <c r="G12" i="3"/>
  <c r="G13" i="3"/>
  <c r="G15" i="3"/>
  <c r="G16" i="3"/>
  <c r="G17" i="3"/>
  <c r="G18" i="3"/>
  <c r="G19" i="3"/>
  <c r="G20" i="3"/>
  <c r="G21" i="3"/>
  <c r="G22" i="3"/>
  <c r="G23" i="3"/>
  <c r="G26" i="3"/>
  <c r="G27" i="3"/>
  <c r="G5" i="3"/>
  <c r="G6" i="3"/>
  <c r="F17" i="3"/>
  <c r="F27" i="3" s="1"/>
  <c r="J32" i="3"/>
  <c r="J27" i="3"/>
  <c r="I32" i="3"/>
  <c r="I27" i="3"/>
  <c r="J7" i="3"/>
  <c r="J8" i="3"/>
  <c r="J9" i="3"/>
  <c r="J10" i="3"/>
  <c r="J11" i="3"/>
  <c r="J12" i="3"/>
  <c r="J13" i="3"/>
  <c r="J15" i="3"/>
  <c r="J16" i="3"/>
  <c r="J17" i="3"/>
  <c r="J18" i="3"/>
  <c r="J19" i="3"/>
  <c r="J20" i="3"/>
  <c r="J21" i="3"/>
  <c r="J22" i="3"/>
  <c r="J23" i="3"/>
  <c r="J6" i="3"/>
  <c r="J5" i="3"/>
  <c r="I5" i="3"/>
  <c r="I10" i="3"/>
  <c r="I11" i="3"/>
  <c r="I12" i="3"/>
  <c r="I13" i="3"/>
  <c r="I15" i="3"/>
  <c r="I16" i="3"/>
  <c r="I17" i="3"/>
  <c r="I18" i="3"/>
  <c r="I19" i="3"/>
  <c r="I20" i="3"/>
  <c r="I21" i="3"/>
  <c r="I22" i="3"/>
  <c r="I23" i="3"/>
  <c r="I26" i="3"/>
  <c r="I6" i="3"/>
  <c r="I7" i="3"/>
  <c r="I8" i="3"/>
  <c r="I9" i="3"/>
  <c r="D5" i="17"/>
  <c r="D6" i="17"/>
  <c r="D7" i="17"/>
  <c r="D8" i="17"/>
  <c r="D9" i="17"/>
  <c r="D10" i="17"/>
  <c r="D11" i="17"/>
  <c r="D12" i="17"/>
  <c r="D13" i="17"/>
  <c r="D14" i="17"/>
  <c r="D15" i="17"/>
  <c r="D16" i="17"/>
  <c r="D17" i="17"/>
  <c r="D18" i="17"/>
  <c r="D4" i="17"/>
  <c r="H33" i="14"/>
  <c r="N33" i="14"/>
  <c r="I21" i="14"/>
  <c r="M21" i="14"/>
  <c r="L21" i="14"/>
  <c r="J21" i="14"/>
  <c r="K21" i="14" s="1"/>
  <c r="I31" i="8"/>
  <c r="C24" i="15"/>
  <c r="F24" i="15"/>
  <c r="G24" i="15"/>
  <c r="D24" i="15"/>
  <c r="B36" i="15"/>
  <c r="J36" i="15"/>
  <c r="K36" i="15"/>
  <c r="L36" i="15"/>
  <c r="D36" i="15" s="1"/>
  <c r="M36" i="15"/>
  <c r="G36" i="15" s="1"/>
  <c r="I36" i="15"/>
  <c r="H36" i="15"/>
  <c r="C36" i="15" s="1"/>
  <c r="G6" i="15"/>
  <c r="G7" i="15"/>
  <c r="G8" i="15"/>
  <c r="G9" i="15"/>
  <c r="G10" i="15"/>
  <c r="G11" i="15"/>
  <c r="G12" i="15"/>
  <c r="G13" i="15"/>
  <c r="G14" i="15"/>
  <c r="G15" i="15"/>
  <c r="G16" i="15"/>
  <c r="G17" i="15"/>
  <c r="G5" i="15"/>
  <c r="D5" i="15"/>
  <c r="D17" i="15"/>
  <c r="D13" i="14"/>
  <c r="D5" i="14"/>
  <c r="D12" i="14"/>
  <c r="F15" i="14"/>
  <c r="F5" i="14"/>
  <c r="D11" i="14"/>
  <c r="I19" i="9"/>
  <c r="I24" i="9" s="1"/>
  <c r="F19" i="9"/>
  <c r="F24" i="9" s="1"/>
  <c r="B19" i="9"/>
  <c r="B24" i="9"/>
  <c r="C19" i="9"/>
  <c r="C24" i="9" s="1"/>
  <c r="D19" i="9"/>
  <c r="G7" i="9"/>
  <c r="G9" i="9"/>
  <c r="G12" i="9"/>
  <c r="G14" i="9"/>
  <c r="G16" i="9"/>
  <c r="G18" i="9"/>
  <c r="G21" i="9"/>
  <c r="G23" i="9"/>
  <c r="J6" i="9"/>
  <c r="J8" i="9"/>
  <c r="J10" i="9"/>
  <c r="J13" i="9"/>
  <c r="J15" i="9"/>
  <c r="J17" i="9"/>
  <c r="J19" i="9"/>
  <c r="J22" i="9"/>
  <c r="J24" i="9"/>
  <c r="D14" i="9"/>
  <c r="G6" i="9"/>
  <c r="G8" i="9"/>
  <c r="G10" i="9"/>
  <c r="G13" i="9"/>
  <c r="G15" i="9"/>
  <c r="G17" i="9"/>
  <c r="G19" i="9"/>
  <c r="G22" i="9"/>
  <c r="J7" i="9"/>
  <c r="J9" i="9"/>
  <c r="J12" i="9"/>
  <c r="J14" i="9"/>
  <c r="J16" i="9"/>
  <c r="J18" i="9"/>
  <c r="J21" i="9"/>
  <c r="D22" i="14"/>
  <c r="D19" i="14"/>
  <c r="D23" i="14"/>
  <c r="D8" i="14"/>
  <c r="C30" i="8"/>
  <c r="C20" i="8"/>
  <c r="F22" i="14"/>
  <c r="D21" i="14"/>
  <c r="D24" i="14"/>
  <c r="D20" i="14"/>
  <c r="D15" i="14"/>
  <c r="D7" i="14"/>
  <c r="F11" i="14"/>
  <c r="D16" i="14"/>
  <c r="D10" i="14"/>
  <c r="D9" i="14"/>
  <c r="D17" i="14"/>
  <c r="D6" i="14"/>
  <c r="L20" i="8" l="1"/>
  <c r="J20" i="8"/>
  <c r="K20" i="8"/>
  <c r="F20" i="8"/>
  <c r="G20" i="8"/>
  <c r="H20" i="8"/>
  <c r="I20" i="8"/>
  <c r="D20" i="8"/>
  <c r="D30" i="8"/>
  <c r="D9" i="9"/>
  <c r="D15" i="9"/>
  <c r="F7" i="14"/>
  <c r="D17" i="9"/>
  <c r="M29" i="8"/>
  <c r="D7" i="9"/>
  <c r="D13" i="9"/>
  <c r="E31" i="8"/>
  <c r="M31" i="8" s="1"/>
  <c r="F17" i="14"/>
  <c r="F21" i="14"/>
  <c r="F14" i="14"/>
  <c r="F16" i="14"/>
  <c r="F24" i="14"/>
  <c r="D21" i="9"/>
  <c r="D8" i="9"/>
  <c r="F12" i="14"/>
  <c r="F8" i="14"/>
  <c r="D12" i="9"/>
  <c r="F19" i="14"/>
  <c r="F13" i="14"/>
  <c r="D10" i="9"/>
  <c r="F10" i="14"/>
  <c r="D18" i="9"/>
  <c r="D24" i="9"/>
  <c r="D6" i="9"/>
  <c r="F6" i="14"/>
  <c r="F18" i="14"/>
  <c r="F23" i="14"/>
  <c r="D16" i="9"/>
  <c r="D22" i="9"/>
  <c r="E20" i="8" l="1"/>
  <c r="I30" i="8"/>
  <c r="J30" i="8"/>
  <c r="F30" i="8"/>
  <c r="H30" i="8"/>
  <c r="G30" i="8"/>
  <c r="K30" i="8"/>
  <c r="L30" i="8"/>
  <c r="J32" i="8"/>
  <c r="G32" i="8"/>
  <c r="I32" i="8"/>
  <c r="L32" i="8"/>
  <c r="K32" i="8"/>
  <c r="H32" i="8"/>
  <c r="F32" i="8"/>
  <c r="E32" i="8" s="1"/>
  <c r="E30" i="8" l="1"/>
</calcChain>
</file>

<file path=xl/sharedStrings.xml><?xml version="1.0" encoding="utf-8"?>
<sst xmlns="http://schemas.openxmlformats.org/spreadsheetml/2006/main" count="209" uniqueCount="177">
  <si>
    <t>總計</t>
    <phoneticPr fontId="2" type="noConversion"/>
  </si>
  <si>
    <t>短期利率期貨</t>
    <phoneticPr fontId="2" type="noConversion"/>
  </si>
  <si>
    <t>臺股期貨</t>
    <phoneticPr fontId="2" type="noConversion"/>
  </si>
  <si>
    <t>小型臺指期貨</t>
    <phoneticPr fontId="2" type="noConversion"/>
  </si>
  <si>
    <t>電子期貨</t>
    <phoneticPr fontId="2" type="noConversion"/>
  </si>
  <si>
    <t>金融期貨</t>
    <phoneticPr fontId="2" type="noConversion"/>
  </si>
  <si>
    <t>黃金期貨</t>
    <phoneticPr fontId="2" type="noConversion"/>
  </si>
  <si>
    <t>臺指選擇權</t>
    <phoneticPr fontId="2" type="noConversion"/>
  </si>
  <si>
    <t>電子選擇權</t>
    <phoneticPr fontId="2" type="noConversion"/>
  </si>
  <si>
    <t>金融選擇權</t>
    <phoneticPr fontId="2" type="noConversion"/>
  </si>
  <si>
    <t>股票選擇權</t>
    <phoneticPr fontId="2" type="noConversion"/>
  </si>
  <si>
    <t>交易量</t>
    <phoneticPr fontId="2" type="noConversion"/>
  </si>
  <si>
    <t>公債期貨</t>
    <phoneticPr fontId="2" type="noConversion"/>
  </si>
  <si>
    <r>
      <t>臺灣</t>
    </r>
    <r>
      <rPr>
        <sz val="12"/>
        <rFont val="Times New Roman"/>
        <family val="1"/>
      </rPr>
      <t>50</t>
    </r>
    <r>
      <rPr>
        <sz val="12"/>
        <rFont val="標楷體"/>
        <family val="4"/>
        <charset val="136"/>
      </rPr>
      <t>期貨</t>
    </r>
    <phoneticPr fontId="2" type="noConversion"/>
  </si>
  <si>
    <r>
      <t>MSCI</t>
    </r>
    <r>
      <rPr>
        <sz val="12"/>
        <rFont val="標楷體"/>
        <family val="4"/>
        <charset val="136"/>
      </rPr>
      <t>臺指期貨</t>
    </r>
    <phoneticPr fontId="2" type="noConversion"/>
  </si>
  <si>
    <r>
      <t>MSCI</t>
    </r>
    <r>
      <rPr>
        <sz val="12"/>
        <rFont val="標楷體"/>
        <family val="4"/>
        <charset val="136"/>
      </rPr>
      <t>臺指選擇權</t>
    </r>
    <phoneticPr fontId="2" type="noConversion"/>
  </si>
  <si>
    <t>未平倉量</t>
    <phoneticPr fontId="2" type="noConversion"/>
  </si>
  <si>
    <t>合計</t>
    <phoneticPr fontId="2" type="noConversion"/>
  </si>
  <si>
    <t>單位：口</t>
    <phoneticPr fontId="2" type="noConversion"/>
  </si>
  <si>
    <t>商品名稱</t>
    <phoneticPr fontId="2" type="noConversion"/>
  </si>
  <si>
    <t>期貨經紀</t>
    <phoneticPr fontId="2" type="noConversion"/>
  </si>
  <si>
    <t>期貨自營</t>
    <phoneticPr fontId="2" type="noConversion"/>
  </si>
  <si>
    <t>自然人</t>
    <phoneticPr fontId="2" type="noConversion"/>
  </si>
  <si>
    <t>法人</t>
    <phoneticPr fontId="2" type="noConversion"/>
  </si>
  <si>
    <t>造市者</t>
    <phoneticPr fontId="2" type="noConversion"/>
  </si>
  <si>
    <t>自營商</t>
    <phoneticPr fontId="2" type="noConversion"/>
  </si>
  <si>
    <t>證券自營</t>
    <phoneticPr fontId="2" type="noConversion"/>
  </si>
  <si>
    <t>證券投信</t>
    <phoneticPr fontId="2" type="noConversion"/>
  </si>
  <si>
    <t>外資</t>
    <phoneticPr fontId="2" type="noConversion"/>
  </si>
  <si>
    <t>期貨經理事業</t>
    <phoneticPr fontId="2" type="noConversion"/>
  </si>
  <si>
    <t>百分比</t>
    <phoneticPr fontId="2" type="noConversion"/>
  </si>
  <si>
    <t>選擇權
契約</t>
    <phoneticPr fontId="2" type="noConversion"/>
  </si>
  <si>
    <r>
      <t>2.</t>
    </r>
    <r>
      <rPr>
        <sz val="12"/>
        <rFont val="標楷體"/>
        <family val="4"/>
        <charset val="136"/>
      </rPr>
      <t>流動比率</t>
    </r>
  </si>
  <si>
    <t>簡明損益表</t>
  </si>
  <si>
    <t>財務比率</t>
    <phoneticPr fontId="2" type="noConversion"/>
  </si>
  <si>
    <r>
      <t>4.ANC</t>
    </r>
    <r>
      <rPr>
        <sz val="12"/>
        <rFont val="標楷體"/>
        <family val="4"/>
        <charset val="136"/>
      </rPr>
      <t>比率</t>
    </r>
    <r>
      <rPr>
        <sz val="12"/>
        <rFont val="Times New Roman"/>
        <family val="1"/>
      </rPr>
      <t>(%)</t>
    </r>
  </si>
  <si>
    <r>
      <t xml:space="preserve">    </t>
    </r>
    <r>
      <rPr>
        <sz val="12"/>
        <rFont val="標楷體"/>
        <family val="4"/>
        <charset val="136"/>
      </rPr>
      <t>自營利益</t>
    </r>
    <phoneticPr fontId="2" type="noConversion"/>
  </si>
  <si>
    <r>
      <t xml:space="preserve">    </t>
    </r>
    <r>
      <rPr>
        <sz val="12"/>
        <rFont val="標楷體"/>
        <family val="4"/>
        <charset val="136"/>
      </rPr>
      <t>利息收入</t>
    </r>
    <phoneticPr fontId="2" type="noConversion"/>
  </si>
  <si>
    <t>本月</t>
    <phoneticPr fontId="2" type="noConversion"/>
  </si>
  <si>
    <t>未含金電期貨</t>
    <phoneticPr fontId="2" type="noConversion"/>
  </si>
  <si>
    <t>臺股期貨</t>
    <phoneticPr fontId="2" type="noConversion"/>
  </si>
  <si>
    <t>小型臺指期貨</t>
    <phoneticPr fontId="2" type="noConversion"/>
  </si>
  <si>
    <t>電子期貨</t>
    <phoneticPr fontId="2" type="noConversion"/>
  </si>
  <si>
    <t>金融期貨</t>
    <phoneticPr fontId="2" type="noConversion"/>
  </si>
  <si>
    <t>公債期貨</t>
    <phoneticPr fontId="2" type="noConversion"/>
  </si>
  <si>
    <t>短期利率期貨</t>
    <phoneticPr fontId="2" type="noConversion"/>
  </si>
  <si>
    <t>黃金期貨</t>
    <phoneticPr fontId="2" type="noConversion"/>
  </si>
  <si>
    <t>未含金電期貨</t>
    <phoneticPr fontId="2" type="noConversion"/>
  </si>
  <si>
    <t>商品</t>
    <phoneticPr fontId="2" type="noConversion"/>
  </si>
  <si>
    <t>期貨</t>
    <phoneticPr fontId="2" type="noConversion"/>
  </si>
  <si>
    <t>小計</t>
    <phoneticPr fontId="2" type="noConversion"/>
  </si>
  <si>
    <t>選擇權</t>
    <phoneticPr fontId="2" type="noConversion"/>
  </si>
  <si>
    <t>臺指選擇權</t>
    <phoneticPr fontId="2" type="noConversion"/>
  </si>
  <si>
    <t>電子選擇權</t>
    <phoneticPr fontId="2" type="noConversion"/>
  </si>
  <si>
    <t>金融選擇權</t>
    <phoneticPr fontId="2" type="noConversion"/>
  </si>
  <si>
    <t>股票選擇權</t>
    <phoneticPr fontId="2" type="noConversion"/>
  </si>
  <si>
    <t>全商品總計</t>
    <phoneticPr fontId="2" type="noConversion"/>
  </si>
  <si>
    <r>
      <t>臺灣</t>
    </r>
    <r>
      <rPr>
        <sz val="12"/>
        <rFont val="Times New Roman"/>
        <family val="1"/>
      </rPr>
      <t>50</t>
    </r>
    <r>
      <rPr>
        <sz val="12"/>
        <rFont val="標楷體"/>
        <family val="4"/>
        <charset val="136"/>
      </rPr>
      <t>期貨</t>
    </r>
    <phoneticPr fontId="2" type="noConversion"/>
  </si>
  <si>
    <r>
      <t>MSCI</t>
    </r>
    <r>
      <rPr>
        <sz val="12"/>
        <rFont val="標楷體"/>
        <family val="4"/>
        <charset val="136"/>
      </rPr>
      <t>臺指期貨</t>
    </r>
    <phoneticPr fontId="2" type="noConversion"/>
  </si>
  <si>
    <r>
      <t>OTC</t>
    </r>
    <r>
      <rPr>
        <sz val="12"/>
        <rFont val="標楷體"/>
        <family val="4"/>
        <charset val="136"/>
      </rPr>
      <t>指數期貨</t>
    </r>
    <phoneticPr fontId="2" type="noConversion"/>
  </si>
  <si>
    <r>
      <t>OTC</t>
    </r>
    <r>
      <rPr>
        <sz val="12"/>
        <rFont val="標楷體"/>
        <family val="4"/>
        <charset val="136"/>
      </rPr>
      <t>指數期貨</t>
    </r>
    <phoneticPr fontId="2" type="noConversion"/>
  </si>
  <si>
    <t>未含金電選擇權</t>
    <phoneticPr fontId="2" type="noConversion"/>
  </si>
  <si>
    <t>未含金電選擇權</t>
    <phoneticPr fontId="2" type="noConversion"/>
  </si>
  <si>
    <r>
      <t>MSCI</t>
    </r>
    <r>
      <rPr>
        <sz val="12"/>
        <rFont val="標楷體"/>
        <family val="4"/>
        <charset val="136"/>
      </rPr>
      <t>臺指選擇權</t>
    </r>
    <phoneticPr fontId="2" type="noConversion"/>
  </si>
  <si>
    <r>
      <t>OTC</t>
    </r>
    <r>
      <rPr>
        <sz val="12"/>
        <rFont val="標楷體"/>
        <family val="4"/>
        <charset val="136"/>
      </rPr>
      <t>指數選擇權</t>
    </r>
    <phoneticPr fontId="2" type="noConversion"/>
  </si>
  <si>
    <r>
      <t>OTC</t>
    </r>
    <r>
      <rPr>
        <sz val="12"/>
        <rFont val="標楷體"/>
        <family val="4"/>
        <charset val="136"/>
      </rPr>
      <t>指數選擇權</t>
    </r>
    <phoneticPr fontId="2" type="noConversion"/>
  </si>
  <si>
    <t>期貨
契約</t>
    <phoneticPr fontId="2" type="noConversion"/>
  </si>
  <si>
    <t>期貨商</t>
    <phoneticPr fontId="2" type="noConversion"/>
  </si>
  <si>
    <t>累積</t>
    <phoneticPr fontId="2" type="noConversion"/>
  </si>
  <si>
    <t>營業收入</t>
    <phoneticPr fontId="2" type="noConversion"/>
  </si>
  <si>
    <t>營業利益</t>
    <phoneticPr fontId="2" type="noConversion"/>
  </si>
  <si>
    <t>本月日均量</t>
    <phoneticPr fontId="2" type="noConversion"/>
  </si>
  <si>
    <t>本年度累積成交量</t>
    <phoneticPr fontId="2" type="noConversion"/>
  </si>
  <si>
    <t>本月未平倉量日均量</t>
    <phoneticPr fontId="2" type="noConversion"/>
  </si>
  <si>
    <t>年月</t>
    <phoneticPr fontId="2" type="noConversion"/>
  </si>
  <si>
    <t>本年度</t>
    <phoneticPr fontId="2" type="noConversion"/>
  </si>
  <si>
    <r>
      <t>TSE</t>
    </r>
    <r>
      <rPr>
        <b/>
        <sz val="12"/>
        <rFont val="標楷體"/>
        <family val="4"/>
        <charset val="136"/>
      </rPr>
      <t>總成交值</t>
    </r>
    <r>
      <rPr>
        <b/>
        <sz val="12"/>
        <rFont val="Times New Roman"/>
        <family val="1"/>
      </rPr>
      <t>(B)</t>
    </r>
    <phoneticPr fontId="2" type="noConversion"/>
  </si>
  <si>
    <t>家數</t>
    <phoneticPr fontId="2" type="noConversion"/>
  </si>
  <si>
    <t>期貨商</t>
    <phoneticPr fontId="2" type="noConversion"/>
  </si>
  <si>
    <t>IB</t>
    <phoneticPr fontId="2" type="noConversion"/>
  </si>
  <si>
    <t>一般結算會員</t>
    <phoneticPr fontId="2" type="noConversion"/>
  </si>
  <si>
    <t>個別結算會員</t>
    <phoneticPr fontId="2" type="noConversion"/>
  </si>
  <si>
    <t>新加坡期貨市場</t>
    <phoneticPr fontId="2" type="noConversion"/>
  </si>
  <si>
    <t>新加坡摩台期貨</t>
    <phoneticPr fontId="2" type="noConversion"/>
  </si>
  <si>
    <t>排名</t>
    <phoneticPr fontId="2" type="noConversion"/>
  </si>
  <si>
    <t>商品</t>
    <phoneticPr fontId="2" type="noConversion"/>
  </si>
  <si>
    <t>六、期貨商、IB及結算會員家數統計表</t>
    <phoneticPr fontId="2" type="noConversion"/>
  </si>
  <si>
    <t>本月日均量/本月未平倉量日均量</t>
    <phoneticPr fontId="2" type="noConversion"/>
  </si>
  <si>
    <t>本月交易量</t>
    <phoneticPr fontId="2" type="noConversion"/>
  </si>
  <si>
    <t>本年累積交易量</t>
    <phoneticPr fontId="2" type="noConversion"/>
  </si>
  <si>
    <t>二、交易人結構成交量月報</t>
    <phoneticPr fontId="2" type="noConversion"/>
  </si>
  <si>
    <r>
      <t>上櫃總成交值</t>
    </r>
    <r>
      <rPr>
        <b/>
        <sz val="12"/>
        <rFont val="Times New Roman"/>
        <family val="1"/>
      </rPr>
      <t>(D)</t>
    </r>
    <phoneticPr fontId="2" type="noConversion"/>
  </si>
  <si>
    <t>三、現貨與期貨市場成交值比較月報</t>
    <phoneticPr fontId="2" type="noConversion"/>
  </si>
  <si>
    <r>
      <t>臺指期貨</t>
    </r>
    <r>
      <rPr>
        <b/>
        <sz val="12"/>
        <rFont val="Times New Roman"/>
        <family val="1"/>
      </rPr>
      <t>OI/</t>
    </r>
    <r>
      <rPr>
        <b/>
        <sz val="12"/>
        <rFont val="標楷體"/>
        <family val="4"/>
        <charset val="136"/>
      </rPr>
      <t>摩根期貨</t>
    </r>
    <r>
      <rPr>
        <b/>
        <sz val="12"/>
        <rFont val="Times New Roman"/>
        <family val="1"/>
      </rPr>
      <t>OI</t>
    </r>
    <r>
      <rPr>
        <b/>
        <sz val="12"/>
        <rFont val="Times New Roman"/>
        <family val="1"/>
      </rPr>
      <t>%</t>
    </r>
    <phoneticPr fontId="2" type="noConversion"/>
  </si>
  <si>
    <r>
      <t>四、</t>
    </r>
    <r>
      <rPr>
        <sz val="16"/>
        <rFont val="Times New Roman"/>
        <family val="1"/>
      </rPr>
      <t>TAIFEX</t>
    </r>
    <r>
      <rPr>
        <sz val="16"/>
        <rFont val="標楷體"/>
        <family val="4"/>
        <charset val="136"/>
      </rPr>
      <t>與</t>
    </r>
    <r>
      <rPr>
        <sz val="16"/>
        <rFont val="Times New Roman"/>
        <family val="1"/>
      </rPr>
      <t>SGX</t>
    </r>
    <r>
      <rPr>
        <sz val="16"/>
        <rFont val="標楷體"/>
        <family val="4"/>
        <charset val="136"/>
      </rPr>
      <t>交易量與未平倉量比較月報</t>
    </r>
    <phoneticPr fontId="2" type="noConversion"/>
  </si>
  <si>
    <t>一、期貨與選擇權交易量及未平倉量月報</t>
    <phoneticPr fontId="2" type="noConversion"/>
  </si>
  <si>
    <t>年月</t>
    <phoneticPr fontId="2" type="noConversion"/>
  </si>
  <si>
    <t>七、達成率、交易人結構彙整月報表</t>
    <phoneticPr fontId="2" type="noConversion"/>
  </si>
  <si>
    <t>十、期貨商財務資料</t>
    <phoneticPr fontId="2" type="noConversion"/>
  </si>
  <si>
    <r>
      <t>*</t>
    </r>
    <r>
      <rPr>
        <sz val="12"/>
        <rFont val="標楷體"/>
        <family val="4"/>
        <charset val="136"/>
      </rPr>
      <t>按本月交易量排名</t>
    </r>
    <phoneticPr fontId="2" type="noConversion"/>
  </si>
  <si>
    <t>排名</t>
    <phoneticPr fontId="2" type="noConversion"/>
  </si>
  <si>
    <r>
      <t>佔全市場交量比重</t>
    </r>
    <r>
      <rPr>
        <sz val="12"/>
        <rFont val="Times New Roman"/>
        <family val="1"/>
      </rPr>
      <t>(%)</t>
    </r>
    <phoneticPr fontId="2" type="noConversion"/>
  </si>
  <si>
    <r>
      <t>1.</t>
    </r>
    <r>
      <rPr>
        <sz val="12"/>
        <rFont val="標楷體"/>
        <family val="4"/>
        <charset val="136"/>
      </rPr>
      <t>業主權益占調整後負債</t>
    </r>
    <phoneticPr fontId="2" type="noConversion"/>
  </si>
  <si>
    <r>
      <t>3.</t>
    </r>
    <r>
      <rPr>
        <sz val="12"/>
        <rFont val="標楷體"/>
        <family val="4"/>
        <charset val="136"/>
      </rPr>
      <t>業主權益占實收資本</t>
    </r>
    <r>
      <rPr>
        <sz val="12"/>
        <rFont val="Times New Roman"/>
        <family val="1"/>
      </rPr>
      <t>(%)</t>
    </r>
    <phoneticPr fontId="2" type="noConversion"/>
  </si>
  <si>
    <r>
      <t>1.</t>
    </r>
    <r>
      <rPr>
        <sz val="12"/>
        <rFont val="標楷體"/>
        <family val="4"/>
        <charset val="136"/>
      </rPr>
      <t>業主權益占調整後負債不小於</t>
    </r>
    <r>
      <rPr>
        <sz val="12"/>
        <rFont val="Times New Roman"/>
        <family val="1"/>
      </rPr>
      <t>1</t>
    </r>
    <r>
      <rPr>
        <sz val="12"/>
        <rFont val="標楷體"/>
        <family val="4"/>
        <charset val="136"/>
      </rPr>
      <t>，期貨商負債總額扣除期貨交易人權益、買賣損失準備、違約損失準備後，不得超過其業主權益</t>
    </r>
    <phoneticPr fontId="2" type="noConversion"/>
  </si>
  <si>
    <r>
      <t>2.</t>
    </r>
    <r>
      <rPr>
        <sz val="12"/>
        <rFont val="標楷體"/>
        <family val="4"/>
        <charset val="136"/>
      </rPr>
      <t>流動比率＝流動資產</t>
    </r>
    <r>
      <rPr>
        <sz val="12"/>
        <rFont val="Times New Roman"/>
        <family val="1"/>
      </rPr>
      <t>/</t>
    </r>
    <r>
      <rPr>
        <sz val="12"/>
        <rFont val="標楷體"/>
        <family val="4"/>
        <charset val="136"/>
      </rPr>
      <t>流動負債，不小於</t>
    </r>
    <r>
      <rPr>
        <sz val="12"/>
        <rFont val="Times New Roman"/>
        <family val="1"/>
      </rPr>
      <t>1</t>
    </r>
    <r>
      <rPr>
        <sz val="12"/>
        <rFont val="標楷體"/>
        <family val="4"/>
        <charset val="136"/>
      </rPr>
      <t>，，流動負債總額不得超過其流動資產總額</t>
    </r>
    <phoneticPr fontId="2" type="noConversion"/>
  </si>
  <si>
    <r>
      <t>3.</t>
    </r>
    <r>
      <rPr>
        <sz val="12"/>
        <rFont val="標楷體"/>
        <family val="4"/>
        <charset val="136"/>
      </rPr>
      <t>業主權益占最低實收資本</t>
    </r>
    <r>
      <rPr>
        <sz val="12"/>
        <rFont val="Times New Roman"/>
        <family val="1"/>
      </rPr>
      <t>(%)</t>
    </r>
    <r>
      <rPr>
        <sz val="12"/>
        <rFont val="標楷體"/>
        <family val="4"/>
        <charset val="136"/>
      </rPr>
      <t>，小於</t>
    </r>
    <r>
      <rPr>
        <sz val="12"/>
        <rFont val="Times New Roman"/>
        <family val="1"/>
      </rPr>
      <t>60</t>
    </r>
    <r>
      <rPr>
        <sz val="12"/>
        <rFont val="標楷體"/>
        <family val="4"/>
        <charset val="136"/>
      </rPr>
      <t>％需向主管機關申報</t>
    </r>
    <phoneticPr fontId="2" type="noConversion"/>
  </si>
  <si>
    <r>
      <t>4.ANC</t>
    </r>
    <r>
      <rPr>
        <sz val="12"/>
        <rFont val="標楷體"/>
        <family val="4"/>
        <charset val="136"/>
      </rPr>
      <t>比率</t>
    </r>
    <r>
      <rPr>
        <sz val="12"/>
        <rFont val="Times New Roman"/>
        <family val="1"/>
      </rPr>
      <t>(%)=</t>
    </r>
    <r>
      <rPr>
        <sz val="12"/>
        <rFont val="標楷體"/>
        <family val="4"/>
        <charset val="136"/>
      </rPr>
      <t>期貨商調整後淨資本額</t>
    </r>
    <r>
      <rPr>
        <sz val="12"/>
        <rFont val="Times New Roman"/>
        <family val="1"/>
      </rPr>
      <t>/</t>
    </r>
    <r>
      <rPr>
        <sz val="12"/>
        <rFont val="標楷體"/>
        <family val="4"/>
        <charset val="136"/>
      </rPr>
      <t>未沖銷部位所需之客戶保證金總額，小於</t>
    </r>
    <r>
      <rPr>
        <sz val="12"/>
        <rFont val="Times New Roman"/>
        <family val="1"/>
      </rPr>
      <t>20</t>
    </r>
    <r>
      <rPr>
        <sz val="12"/>
        <rFont val="標楷體"/>
        <family val="4"/>
        <charset val="136"/>
      </rPr>
      <t>％需向主管機關申報</t>
    </r>
    <phoneticPr fontId="2" type="noConversion"/>
  </si>
  <si>
    <t>占營收百分比( 累積)</t>
    <phoneticPr fontId="2" type="noConversion"/>
  </si>
  <si>
    <r>
      <t xml:space="preserve">    </t>
    </r>
    <r>
      <rPr>
        <sz val="12"/>
        <rFont val="標楷體"/>
        <family val="4"/>
        <charset val="136"/>
      </rPr>
      <t>經紀手續費收入</t>
    </r>
    <phoneticPr fontId="2" type="noConversion"/>
  </si>
  <si>
    <r>
      <t xml:space="preserve">    </t>
    </r>
    <r>
      <rPr>
        <sz val="12"/>
        <rFont val="標楷體"/>
        <family val="4"/>
        <charset val="136"/>
      </rPr>
      <t>結算交割服務費收入</t>
    </r>
    <phoneticPr fontId="2" type="noConversion"/>
  </si>
  <si>
    <r>
      <t xml:space="preserve">    </t>
    </r>
    <r>
      <rPr>
        <sz val="12"/>
        <rFont val="標楷體"/>
        <family val="4"/>
        <charset val="136"/>
      </rPr>
      <t>其他營業收入</t>
    </r>
    <phoneticPr fontId="2" type="noConversion"/>
  </si>
  <si>
    <t xml:space="preserve">  合計</t>
    <phoneticPr fontId="2" type="noConversion"/>
  </si>
  <si>
    <t>營業支出及費用</t>
    <phoneticPr fontId="2" type="noConversion"/>
  </si>
  <si>
    <r>
      <t xml:space="preserve">  </t>
    </r>
    <r>
      <rPr>
        <sz val="12"/>
        <rFont val="標楷體"/>
        <family val="4"/>
        <charset val="136"/>
      </rPr>
      <t>經手費支出</t>
    </r>
    <phoneticPr fontId="2" type="noConversion"/>
  </si>
  <si>
    <r>
      <t xml:space="preserve">  </t>
    </r>
    <r>
      <rPr>
        <sz val="12"/>
        <rFont val="標楷體"/>
        <family val="4"/>
        <charset val="136"/>
      </rPr>
      <t>期貨佣金支出</t>
    </r>
    <phoneticPr fontId="2" type="noConversion"/>
  </si>
  <si>
    <r>
      <t xml:space="preserve">  </t>
    </r>
    <r>
      <rPr>
        <sz val="12"/>
        <rFont val="標楷體"/>
        <family val="4"/>
        <charset val="136"/>
      </rPr>
      <t>結算交割服務費支出</t>
    </r>
    <phoneticPr fontId="2" type="noConversion"/>
  </si>
  <si>
    <r>
      <t xml:space="preserve">  </t>
    </r>
    <r>
      <rPr>
        <sz val="12"/>
        <rFont val="標楷體"/>
        <family val="4"/>
        <charset val="136"/>
      </rPr>
      <t>自營損失</t>
    </r>
    <phoneticPr fontId="2" type="noConversion"/>
  </si>
  <si>
    <r>
      <t xml:space="preserve">  </t>
    </r>
    <r>
      <rPr>
        <sz val="12"/>
        <rFont val="標楷體"/>
        <family val="4"/>
        <charset val="136"/>
      </rPr>
      <t>其他營業支出</t>
    </r>
    <phoneticPr fontId="2" type="noConversion"/>
  </si>
  <si>
    <r>
      <t xml:space="preserve">  </t>
    </r>
    <r>
      <rPr>
        <sz val="12"/>
        <rFont val="標楷體"/>
        <family val="4"/>
        <charset val="136"/>
      </rPr>
      <t>營業費用</t>
    </r>
    <phoneticPr fontId="2" type="noConversion"/>
  </si>
  <si>
    <t xml:space="preserve"> 合計</t>
    <phoneticPr fontId="2" type="noConversion"/>
  </si>
  <si>
    <t>營業外收入及利益</t>
    <phoneticPr fontId="2" type="noConversion"/>
  </si>
  <si>
    <r>
      <t xml:space="preserve">    </t>
    </r>
    <r>
      <rPr>
        <sz val="12"/>
        <rFont val="標楷體"/>
        <family val="4"/>
        <charset val="136"/>
      </rPr>
      <t>其他營業外收入</t>
    </r>
    <phoneticPr fontId="2" type="noConversion"/>
  </si>
  <si>
    <t>營業外支出及損失</t>
    <phoneticPr fontId="2" type="noConversion"/>
  </si>
  <si>
    <t>繼續營業部門稅前利益</t>
    <phoneticPr fontId="2" type="noConversion"/>
  </si>
  <si>
    <r>
      <t>5.</t>
    </r>
    <r>
      <rPr>
        <sz val="12"/>
        <rFont val="標楷體"/>
        <family val="4"/>
        <charset val="136"/>
      </rPr>
      <t>經紀手續費收入包含期貨佣金收入</t>
    </r>
    <phoneticPr fontId="2" type="noConversion"/>
  </si>
  <si>
    <r>
      <t>6.</t>
    </r>
    <r>
      <rPr>
        <sz val="12"/>
        <rFont val="標楷體"/>
        <family val="4"/>
        <charset val="136"/>
      </rPr>
      <t>經手費支出為經紀經手費與自營經手費支出</t>
    </r>
    <phoneticPr fontId="2" type="noConversion"/>
  </si>
  <si>
    <t>單位：億元</t>
    <phoneticPr fontId="2" type="noConversion"/>
  </si>
  <si>
    <r>
      <t>上市股價指數類商品總成交值</t>
    </r>
    <r>
      <rPr>
        <b/>
        <sz val="12"/>
        <rFont val="Times New Roman"/>
        <family val="1"/>
      </rPr>
      <t>(A)</t>
    </r>
    <phoneticPr fontId="2" type="noConversion"/>
  </si>
  <si>
    <r>
      <t>上櫃股價指數類商品總成交值</t>
    </r>
    <r>
      <rPr>
        <b/>
        <sz val="12"/>
        <rFont val="Times New Roman"/>
        <family val="1"/>
      </rPr>
      <t>(C)</t>
    </r>
    <phoneticPr fontId="2" type="noConversion"/>
  </si>
  <si>
    <t>本月違規次數</t>
    <phoneticPr fontId="2" type="noConversion"/>
  </si>
  <si>
    <t>A/B(%)</t>
    <phoneticPr fontId="2" type="noConversion"/>
  </si>
  <si>
    <t>C/D(%)</t>
    <phoneticPr fontId="2" type="noConversion"/>
  </si>
  <si>
    <t>八、期貨商月交易量排行榜</t>
    <phoneticPr fontId="2" type="noConversion"/>
  </si>
  <si>
    <t>九、期貨商月違規次數排行榜</t>
    <phoneticPr fontId="2" type="noConversion"/>
  </si>
  <si>
    <r>
      <t>TAIFEX</t>
    </r>
    <r>
      <rPr>
        <b/>
        <sz val="12"/>
        <rFont val="標楷體"/>
        <family val="4"/>
        <charset val="136"/>
      </rPr>
      <t>總成交口數</t>
    </r>
    <phoneticPr fontId="2" type="noConversion"/>
  </si>
  <si>
    <r>
      <t>*</t>
    </r>
    <r>
      <rPr>
        <sz val="12"/>
        <rFont val="標楷體"/>
        <family val="4"/>
        <charset val="136"/>
      </rPr>
      <t>本表所列「台指期貨」為</t>
    </r>
    <r>
      <rPr>
        <sz val="12"/>
        <rFont val="Times New Roman"/>
        <family val="1"/>
      </rPr>
      <t>8</t>
    </r>
    <r>
      <rPr>
        <sz val="12"/>
        <rFont val="標楷體"/>
        <family val="4"/>
        <charset val="136"/>
      </rPr>
      <t>種股價指數期貨（</t>
    </r>
    <r>
      <rPr>
        <sz val="12"/>
        <rFont val="Times New Roman"/>
        <family val="1"/>
      </rPr>
      <t>TX,MTX,TE,TF,T5F,MSF,XIF,GTF</t>
    </r>
    <r>
      <rPr>
        <sz val="12"/>
        <rFont val="標楷體"/>
        <family val="4"/>
        <charset val="136"/>
      </rPr>
      <t>）總和。</t>
    </r>
    <phoneticPr fontId="2" type="noConversion"/>
  </si>
  <si>
    <r>
      <t>*</t>
    </r>
    <r>
      <rPr>
        <sz val="12"/>
        <rFont val="標楷體"/>
        <family val="4"/>
        <charset val="136"/>
      </rPr>
      <t>上市股價指數類商品包含所有標的為集中市場的股價指數類期貨與選擇權，上櫃股價指數類商品包含</t>
    </r>
    <r>
      <rPr>
        <sz val="12"/>
        <rFont val="Times New Roman"/>
        <family val="1"/>
      </rPr>
      <t>OTC</t>
    </r>
    <r>
      <rPr>
        <sz val="12"/>
        <rFont val="標楷體"/>
        <family val="4"/>
        <charset val="136"/>
      </rPr>
      <t>期貨與選擇權</t>
    </r>
    <phoneticPr fontId="2" type="noConversion"/>
  </si>
  <si>
    <r>
      <t>*</t>
    </r>
    <r>
      <rPr>
        <sz val="12"/>
        <rFont val="標楷體"/>
        <family val="4"/>
        <charset val="136"/>
      </rPr>
      <t>本表含專兼營期貨商</t>
    </r>
    <phoneticPr fontId="2" type="noConversion"/>
  </si>
  <si>
    <t>月報1</t>
    <phoneticPr fontId="2" type="noConversion"/>
  </si>
  <si>
    <t>月報2</t>
    <phoneticPr fontId="2" type="noConversion"/>
  </si>
  <si>
    <t>月報5</t>
    <phoneticPr fontId="2" type="noConversion"/>
  </si>
  <si>
    <r>
      <t>與去年同期相比</t>
    </r>
    <r>
      <rPr>
        <b/>
        <sz val="12"/>
        <rFont val="Times New Roman"/>
        <family val="1"/>
      </rPr>
      <t>(%)</t>
    </r>
    <phoneticPr fontId="2" type="noConversion"/>
  </si>
  <si>
    <r>
      <t>臺指期貨</t>
    </r>
    <r>
      <rPr>
        <b/>
        <sz val="12"/>
        <rFont val="標楷體"/>
        <family val="4"/>
        <charset val="136"/>
      </rPr>
      <t>成交量</t>
    </r>
    <r>
      <rPr>
        <b/>
        <sz val="12"/>
        <rFont val="Times New Roman"/>
        <family val="1"/>
      </rPr>
      <t>/</t>
    </r>
    <r>
      <rPr>
        <b/>
        <sz val="12"/>
        <rFont val="標楷體"/>
        <family val="4"/>
        <charset val="136"/>
      </rPr>
      <t>摩根期貨成交量</t>
    </r>
    <r>
      <rPr>
        <b/>
        <sz val="12"/>
        <rFont val="Times New Roman"/>
        <family val="1"/>
      </rPr>
      <t>%</t>
    </r>
    <phoneticPr fontId="2" type="noConversion"/>
  </si>
  <si>
    <r>
      <t>TAIFEX</t>
    </r>
    <r>
      <rPr>
        <b/>
        <sz val="12"/>
        <rFont val="標楷體"/>
        <family val="4"/>
        <charset val="136"/>
      </rPr>
      <t>未平倉量</t>
    </r>
    <phoneticPr fontId="2" type="noConversion"/>
  </si>
  <si>
    <r>
      <t>OI</t>
    </r>
    <r>
      <rPr>
        <b/>
        <sz val="12"/>
        <rFont val="標楷體"/>
        <family val="4"/>
        <charset val="136"/>
      </rPr>
      <t>與去年同期相比</t>
    </r>
    <r>
      <rPr>
        <b/>
        <sz val="12"/>
        <rFont val="Times New Roman"/>
        <family val="1"/>
      </rPr>
      <t>(%)</t>
    </r>
    <phoneticPr fontId="2" type="noConversion"/>
  </si>
  <si>
    <t>單位：口數</t>
    <phoneticPr fontId="2" type="noConversion"/>
  </si>
  <si>
    <t>本月日均量與上月日均量相比(%)</t>
    <phoneticPr fontId="2" type="noConversion"/>
  </si>
  <si>
    <t>本月日均量與去年同期相比(%)</t>
    <phoneticPr fontId="2" type="noConversion"/>
  </si>
  <si>
    <t>本月未平倉日均量與上月相比(%)</t>
    <phoneticPr fontId="2" type="noConversion"/>
  </si>
  <si>
    <t>本月未平倉日均量與去年同期相比(%)</t>
    <phoneticPr fontId="2" type="noConversion"/>
  </si>
  <si>
    <t>本月交易量占總商品比重(%)</t>
    <phoneticPr fontId="2" type="noConversion"/>
  </si>
  <si>
    <t>單位：百分比</t>
    <phoneticPr fontId="2" type="noConversion"/>
  </si>
  <si>
    <r>
      <t>月報</t>
    </r>
    <r>
      <rPr>
        <sz val="12"/>
        <rFont val="Times New Roman"/>
        <family val="1"/>
      </rPr>
      <t>3</t>
    </r>
    <phoneticPr fontId="2" type="noConversion"/>
  </si>
  <si>
    <r>
      <t>*TSE</t>
    </r>
    <r>
      <rPr>
        <sz val="12"/>
        <rFont val="標楷體"/>
        <family val="4"/>
        <charset val="136"/>
      </rPr>
      <t>總成交值為每日加權股價指數之成交值加總，上櫃總成交值為每日</t>
    </r>
    <r>
      <rPr>
        <sz val="12"/>
        <rFont val="Times New Roman"/>
        <family val="1"/>
      </rPr>
      <t>OTC</t>
    </r>
    <r>
      <rPr>
        <sz val="12"/>
        <rFont val="標楷體"/>
        <family val="4"/>
        <charset val="136"/>
      </rPr>
      <t>指數之成交值加總</t>
    </r>
    <phoneticPr fontId="2" type="noConversion"/>
  </si>
  <si>
    <t>證券及期貨市場交易資訊月報表</t>
    <phoneticPr fontId="2" type="noConversion"/>
  </si>
  <si>
    <t>證券及期貨市場交易資訊月報表</t>
    <phoneticPr fontId="2" type="noConversion"/>
  </si>
  <si>
    <t>製表人：</t>
    <phoneticPr fontId="2" type="noConversion"/>
  </si>
  <si>
    <r>
      <t>*</t>
    </r>
    <r>
      <rPr>
        <sz val="12"/>
        <rFont val="標楷體"/>
        <family val="4"/>
        <charset val="136"/>
      </rPr>
      <t>本表為專兼營期貨商之經紀與自營交易口數總和</t>
    </r>
    <phoneticPr fontId="2" type="noConversion"/>
  </si>
  <si>
    <t>交易人結構成交量彙總表</t>
    <phoneticPr fontId="2" type="noConversion"/>
  </si>
  <si>
    <t>五、商品交易量排行榜</t>
    <phoneticPr fontId="2" type="noConversion"/>
  </si>
  <si>
    <t>自然人參與比例(%)</t>
    <phoneticPr fontId="2" type="noConversion"/>
  </si>
  <si>
    <t>法人參與比例(%)</t>
    <phoneticPr fontId="2" type="noConversion"/>
  </si>
  <si>
    <t>外資參與比重(%)</t>
    <phoneticPr fontId="2" type="noConversion"/>
  </si>
  <si>
    <t>造市者比重(%)</t>
    <phoneticPr fontId="2" type="noConversion"/>
  </si>
  <si>
    <t>交易量達成率(%)</t>
    <phoneticPr fontId="2" type="noConversion"/>
  </si>
  <si>
    <t>上月</t>
    <phoneticPr fontId="2" type="noConversion"/>
  </si>
  <si>
    <t>去年</t>
    <phoneticPr fontId="2" type="noConversion"/>
  </si>
  <si>
    <t>上月OI</t>
    <phoneticPr fontId="2" type="noConversion"/>
  </si>
  <si>
    <r>
      <rPr>
        <sz val="12"/>
        <color indexed="9"/>
        <rFont val="細明體"/>
        <family val="3"/>
        <charset val="136"/>
      </rPr>
      <t>去年</t>
    </r>
    <r>
      <rPr>
        <sz val="12"/>
        <color indexed="9"/>
        <rFont val="Times New Roman"/>
        <family val="1"/>
      </rPr>
      <t>OI</t>
    </r>
    <phoneticPr fontId="2" type="noConversion"/>
  </si>
  <si>
    <t>本月日均量/本月未平倉量日均量(%)</t>
    <phoneticPr fontId="2" type="noConversion"/>
  </si>
  <si>
    <t>台幣黃金期貨</t>
    <phoneticPr fontId="2" type="noConversion"/>
  </si>
  <si>
    <t>本年累積量占總商品比重(%)</t>
    <phoneticPr fontId="2" type="noConversion"/>
  </si>
  <si>
    <t>黃金選擇權</t>
    <phoneticPr fontId="2" type="noConversion"/>
  </si>
  <si>
    <t>黃金選擇權</t>
    <phoneticPr fontId="2" type="noConversion"/>
  </si>
  <si>
    <t>月報4</t>
    <phoneticPr fontId="2" type="noConversion"/>
  </si>
  <si>
    <t>其他法人</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</si>
</sst>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0_);[Red]\(#,##0\)"/>
    <numFmt numFmtId="180" formatCode="#,##0_ "/>
    <numFmt numFmtId="183" formatCode="0.00_);[Red]\(0.00\)"/>
    <numFmt numFmtId="184" formatCode="0.00_ "/>
    <numFmt numFmtId="188" formatCode="#,##0.0"/>
    <numFmt numFmtId="192" formatCode="0_ "/>
  </numFmts>
  <fonts count="29" x14ac:knownFonts="1">
    <font>
      <sz val="12"/>
      <name val="新細明體"/>
      <family val="1"/>
      <charset val="136"/>
    </font>
    <font>
      <sz val="12"/>
      <name val="新細明體"/>
      <family val="1"/>
      <charset val="136"/>
    </font>
    <font>
      <sz val="9"/>
      <name val="新細明體"/>
      <family val="1"/>
      <charset val="136"/>
    </font>
    <font>
      <sz val="12"/>
      <name val="標楷體"/>
      <family val="4"/>
      <charset val="136"/>
    </font>
    <font>
      <sz val="12"/>
      <name val="Times New Roman"/>
      <family val="1"/>
    </font>
    <font>
      <b/>
      <sz val="12"/>
      <name val="標楷體"/>
      <family val="4"/>
      <charset val="136"/>
    </font>
    <font>
      <b/>
      <sz val="12"/>
      <name val="Times New Roman"/>
      <family val="1"/>
    </font>
    <font>
      <sz val="12"/>
      <color indexed="8"/>
      <name val="標楷體"/>
      <family val="4"/>
      <charset val="136"/>
    </font>
    <font>
      <b/>
      <sz val="12"/>
      <color indexed="8"/>
      <name val="Times New Roman"/>
      <family val="1"/>
    </font>
    <font>
      <sz val="12"/>
      <color indexed="8"/>
      <name val="Times New Roman"/>
      <family val="1"/>
    </font>
    <font>
      <b/>
      <sz val="12"/>
      <color indexed="8"/>
      <name val="標楷體"/>
      <family val="4"/>
      <charset val="136"/>
    </font>
    <font>
      <sz val="16"/>
      <name val="標楷體"/>
      <family val="4"/>
      <charset val="136"/>
    </font>
    <font>
      <b/>
      <u/>
      <sz val="20"/>
      <name val="標楷體"/>
      <family val="4"/>
      <charset val="136"/>
    </font>
    <font>
      <sz val="20"/>
      <name val="Times New Roman"/>
      <family val="1"/>
    </font>
    <font>
      <sz val="16"/>
      <name val="Times New Roman"/>
      <family val="1"/>
    </font>
    <font>
      <sz val="12"/>
      <name val="細明體"/>
      <family val="3"/>
      <charset val="136"/>
    </font>
    <font>
      <sz val="12"/>
      <name val="細明體"/>
      <family val="3"/>
    </font>
    <font>
      <sz val="12"/>
      <name val="新細明體"/>
      <family val="1"/>
      <charset val="136"/>
    </font>
    <font>
      <sz val="12"/>
      <color indexed="10"/>
      <name val="Times New Roman"/>
      <family val="1"/>
    </font>
    <font>
      <b/>
      <sz val="12"/>
      <name val="新細明體"/>
      <family val="1"/>
      <charset val="136"/>
    </font>
    <font>
      <sz val="12"/>
      <color indexed="9"/>
      <name val="Times New Roman"/>
      <family val="1"/>
    </font>
    <font>
      <sz val="12"/>
      <color indexed="9"/>
      <name val="細明體"/>
      <family val="3"/>
      <charset val="136"/>
    </font>
    <font>
      <sz val="12"/>
      <color indexed="9"/>
      <name val="Times New Roman"/>
      <family val="1"/>
    </font>
    <font>
      <sz val="20"/>
      <color indexed="9"/>
      <name val="Times New Roman"/>
      <family val="1"/>
    </font>
    <font>
      <b/>
      <sz val="12"/>
      <color indexed="9"/>
      <name val="Times New Roman"/>
      <family val="1"/>
    </font>
    <font>
      <sz val="12"/>
      <color indexed="9"/>
      <name val="新細明體"/>
      <family val="1"/>
      <charset val="136"/>
    </font>
    <font>
      <sz val="12"/>
      <color indexed="9"/>
      <name val="細明體"/>
      <family val="3"/>
      <charset val="136"/>
    </font>
    <font>
      <b/>
      <sz val="12"/>
      <color indexed="9"/>
      <name val="標楷體"/>
      <family val="4"/>
      <charset val="136"/>
    </font>
    <font>
      <sz val="12"/>
      <color indexed="9"/>
      <name val="標楷體"/>
      <family val="4"/>
      <charset val="136"/>
    </font>
  </fonts>
  <fills count="4">
    <fill>
      <patternFill patternType="none"/>
    </fill>
    <fill>
      <patternFill patternType="gray125"/>
    </fill>
    <fill>
      <patternFill patternType="solid">
        <fgColor indexed="9"/>
        <bgColor indexed="64"/>
      </patternFill>
    </fill>
    <fill>
      <patternFill patternType="solid">
        <fgColor indexed="55"/>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double">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double">
        <color indexed="64"/>
      </top>
      <bottom style="medium">
        <color indexed="64"/>
      </bottom>
      <diagonal/>
    </border>
    <border>
      <left style="thin">
        <color indexed="64"/>
      </left>
      <right style="medium">
        <color indexed="64"/>
      </right>
      <top style="double">
        <color indexed="64"/>
      </top>
      <bottom style="thin">
        <color indexed="64"/>
      </bottom>
      <diagonal/>
    </border>
    <border>
      <left style="thin">
        <color indexed="64"/>
      </left>
      <right style="medium">
        <color indexed="64"/>
      </right>
      <top style="thin">
        <color indexed="64"/>
      </top>
      <bottom style="double">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double">
        <color indexed="64"/>
      </bottom>
      <diagonal/>
    </border>
    <border>
      <left style="medium">
        <color indexed="64"/>
      </left>
      <right style="thin">
        <color indexed="64"/>
      </right>
      <top style="double">
        <color indexed="64"/>
      </top>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double">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double">
        <color indexed="64"/>
      </bottom>
      <diagonal/>
    </border>
    <border>
      <left style="thin">
        <color indexed="64"/>
      </left>
      <right/>
      <top style="medium">
        <color indexed="64"/>
      </top>
      <bottom style="double">
        <color indexed="64"/>
      </bottom>
      <diagonal/>
    </border>
    <border>
      <left/>
      <right/>
      <top style="medium">
        <color indexed="64"/>
      </top>
      <bottom style="double">
        <color indexed="64"/>
      </bottom>
      <diagonal/>
    </border>
    <border>
      <left/>
      <right style="thin">
        <color indexed="64"/>
      </right>
      <top style="medium">
        <color indexed="64"/>
      </top>
      <bottom style="double">
        <color indexed="64"/>
      </bottom>
      <diagonal/>
    </border>
    <border>
      <left/>
      <right style="medium">
        <color indexed="64"/>
      </right>
      <top style="medium">
        <color indexed="64"/>
      </top>
      <bottom style="double">
        <color indexed="64"/>
      </bottom>
      <diagonal/>
    </border>
  </borders>
  <cellStyleXfs count="4">
    <xf numFmtId="0" fontId="0" fillId="0" borderId="0">
      <alignment vertical="center"/>
    </xf>
    <xf numFmtId="0" fontId="1" fillId="0" borderId="0"/>
    <xf numFmtId="0" fontId="1" fillId="0" borderId="0">
      <alignment vertical="center"/>
    </xf>
    <xf numFmtId="9" fontId="1" fillId="0" borderId="0" applyFont="0" applyFill="0" applyBorder="0" applyAlignment="0" applyProtection="0">
      <alignment vertical="center"/>
    </xf>
  </cellStyleXfs>
  <cellXfs count="319">
    <xf numFmtId="0" fontId="0" fillId="0" borderId="0" xfId="0">
      <alignment vertical="center"/>
    </xf>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3" fillId="0" borderId="3" xfId="0" applyFont="1" applyBorder="1" applyAlignment="1">
      <alignment horizontal="center" vertical="center"/>
    </xf>
    <xf numFmtId="0" fontId="4" fillId="0" borderId="0" xfId="0" applyFont="1">
      <alignment vertical="center"/>
    </xf>
    <xf numFmtId="0" fontId="4" fillId="0" borderId="4" xfId="0" applyFont="1" applyFill="1" applyBorder="1" applyAlignment="1">
      <alignment horizontal="center" vertical="center"/>
    </xf>
    <xf numFmtId="180" fontId="4" fillId="0" borderId="1" xfId="0" applyNumberFormat="1" applyFont="1" applyFill="1" applyBorder="1" applyAlignment="1">
      <alignment horizontal="center" vertical="center"/>
    </xf>
    <xf numFmtId="0" fontId="3" fillId="0" borderId="2" xfId="0" applyFont="1" applyFill="1" applyBorder="1" applyAlignment="1">
      <alignment horizontal="center" vertical="center"/>
    </xf>
    <xf numFmtId="180" fontId="4" fillId="0" borderId="5" xfId="0" applyNumberFormat="1" applyFont="1" applyFill="1" applyBorder="1" applyAlignment="1">
      <alignment horizontal="center" vertical="center"/>
    </xf>
    <xf numFmtId="0" fontId="4" fillId="0" borderId="6" xfId="0" applyFont="1" applyFill="1" applyBorder="1" applyAlignment="1">
      <alignment horizontal="center" vertical="center"/>
    </xf>
    <xf numFmtId="180" fontId="4" fillId="0" borderId="3" xfId="0" applyNumberFormat="1" applyFont="1" applyFill="1" applyBorder="1" applyAlignment="1">
      <alignment horizontal="center" vertical="center"/>
    </xf>
    <xf numFmtId="180" fontId="4" fillId="0" borderId="7" xfId="0" applyNumberFormat="1" applyFont="1" applyFill="1" applyBorder="1" applyAlignment="1">
      <alignment horizontal="center" vertical="center"/>
    </xf>
    <xf numFmtId="180" fontId="4" fillId="0" borderId="8" xfId="0" applyNumberFormat="1" applyFont="1" applyFill="1" applyBorder="1" applyAlignment="1">
      <alignment horizontal="center" vertical="center"/>
    </xf>
    <xf numFmtId="180" fontId="4" fillId="0" borderId="9" xfId="0" applyNumberFormat="1" applyFont="1" applyFill="1" applyBorder="1" applyAlignment="1">
      <alignment horizontal="center" vertical="center"/>
    </xf>
    <xf numFmtId="0" fontId="9" fillId="0" borderId="0" xfId="0" applyFont="1" applyFill="1" applyAlignment="1">
      <alignment horizontal="center" vertical="center"/>
    </xf>
    <xf numFmtId="0" fontId="7" fillId="0" borderId="0" xfId="0" applyFont="1" applyFill="1" applyAlignment="1">
      <alignment horizontal="center" vertical="center"/>
    </xf>
    <xf numFmtId="0" fontId="9" fillId="2" borderId="0" xfId="0" applyFont="1" applyFill="1" applyAlignment="1">
      <alignment horizontal="center" vertical="center"/>
    </xf>
    <xf numFmtId="188" fontId="3" fillId="0" borderId="4" xfId="0" applyNumberFormat="1" applyFont="1" applyBorder="1">
      <alignment vertical="center"/>
    </xf>
    <xf numFmtId="188" fontId="4" fillId="0" borderId="3" xfId="0" applyNumberFormat="1" applyFont="1" applyBorder="1">
      <alignment vertical="center"/>
    </xf>
    <xf numFmtId="0" fontId="4" fillId="0" borderId="3" xfId="0" applyFont="1" applyBorder="1">
      <alignment vertical="center"/>
    </xf>
    <xf numFmtId="0" fontId="4" fillId="0" borderId="10" xfId="0" applyFont="1" applyBorder="1">
      <alignment vertical="center"/>
    </xf>
    <xf numFmtId="188" fontId="5" fillId="0" borderId="6" xfId="0" applyNumberFormat="1" applyFont="1" applyBorder="1" applyAlignment="1">
      <alignment vertical="center"/>
    </xf>
    <xf numFmtId="188" fontId="3" fillId="0" borderId="3" xfId="0" applyNumberFormat="1" applyFont="1" applyBorder="1" applyAlignment="1">
      <alignment horizontal="center" vertical="center"/>
    </xf>
    <xf numFmtId="188" fontId="3" fillId="0" borderId="11" xfId="0" applyNumberFormat="1" applyFont="1" applyBorder="1">
      <alignment vertical="center"/>
    </xf>
    <xf numFmtId="188" fontId="5" fillId="0" borderId="6" xfId="0" applyNumberFormat="1" applyFont="1" applyBorder="1">
      <alignment vertical="center"/>
    </xf>
    <xf numFmtId="188" fontId="3" fillId="0" borderId="12" xfId="0" applyNumberFormat="1" applyFont="1" applyBorder="1">
      <alignment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8" fillId="0" borderId="0" xfId="0" applyFont="1" applyFill="1" applyAlignment="1">
      <alignment horizontal="center" vertical="center"/>
    </xf>
    <xf numFmtId="0" fontId="10" fillId="0" borderId="15" xfId="0" applyFont="1" applyFill="1" applyBorder="1" applyAlignment="1">
      <alignment horizontal="center" vertical="center"/>
    </xf>
    <xf numFmtId="0" fontId="6" fillId="0" borderId="0" xfId="0" applyFont="1">
      <alignment vertical="center"/>
    </xf>
    <xf numFmtId="0" fontId="11" fillId="0" borderId="0" xfId="0" applyFont="1">
      <alignment vertical="center"/>
    </xf>
    <xf numFmtId="0" fontId="13" fillId="0" borderId="0" xfId="0" applyFont="1">
      <alignment vertical="center"/>
    </xf>
    <xf numFmtId="0" fontId="4" fillId="0" borderId="0" xfId="0" applyFont="1" applyBorder="1" applyAlignment="1">
      <alignment horizontal="center" vertical="center" wrapText="1"/>
    </xf>
    <xf numFmtId="10" fontId="4" fillId="0" borderId="0" xfId="0" applyNumberFormat="1" applyFont="1" applyFill="1" applyBorder="1" applyAlignment="1">
      <alignment horizontal="center" vertical="center"/>
    </xf>
    <xf numFmtId="10" fontId="4" fillId="0" borderId="0" xfId="3" applyNumberFormat="1" applyFont="1" applyFill="1" applyBorder="1" applyAlignment="1">
      <alignment horizontal="center" vertical="center"/>
    </xf>
    <xf numFmtId="0" fontId="6" fillId="0" borderId="0" xfId="0" applyFont="1" applyFill="1" applyBorder="1" applyAlignment="1">
      <alignment horizontal="center" vertical="center" wrapText="1"/>
    </xf>
    <xf numFmtId="0" fontId="4" fillId="0" borderId="4" xfId="0" applyFont="1" applyBorder="1" applyAlignment="1">
      <alignment horizontal="center" vertical="center"/>
    </xf>
    <xf numFmtId="0" fontId="3" fillId="0" borderId="11" xfId="0" applyFont="1" applyBorder="1" applyAlignment="1">
      <alignment horizontal="center" vertical="center"/>
    </xf>
    <xf numFmtId="0" fontId="5" fillId="0" borderId="0" xfId="0" applyFont="1" applyBorder="1" applyAlignment="1">
      <alignment horizontal="center" vertical="center"/>
    </xf>
    <xf numFmtId="0" fontId="6" fillId="0" borderId="0" xfId="0" applyFont="1" applyBorder="1" applyAlignment="1">
      <alignment horizontal="center" vertical="center"/>
    </xf>
    <xf numFmtId="0" fontId="3" fillId="0" borderId="5" xfId="0" applyFont="1" applyBorder="1" applyAlignment="1">
      <alignment horizontal="center" vertical="center"/>
    </xf>
    <xf numFmtId="0" fontId="4" fillId="0" borderId="6" xfId="0" applyFont="1" applyBorder="1" applyAlignment="1">
      <alignment horizontal="center" vertical="center"/>
    </xf>
    <xf numFmtId="10" fontId="4" fillId="0" borderId="0" xfId="0" applyNumberFormat="1" applyFont="1" applyBorder="1" applyAlignment="1">
      <alignment vertical="center"/>
    </xf>
    <xf numFmtId="10" fontId="4" fillId="0" borderId="0" xfId="0" applyNumberFormat="1" applyFont="1" applyBorder="1">
      <alignment vertical="center"/>
    </xf>
    <xf numFmtId="2" fontId="4" fillId="0" borderId="0" xfId="0" applyNumberFormat="1" applyFont="1" applyBorder="1">
      <alignment vertical="center"/>
    </xf>
    <xf numFmtId="180" fontId="4" fillId="0" borderId="0" xfId="0" applyNumberFormat="1" applyFont="1" applyFill="1" applyBorder="1" applyAlignment="1">
      <alignment horizontal="center" vertical="center"/>
    </xf>
    <xf numFmtId="0" fontId="4" fillId="0" borderId="0" xfId="0" applyFont="1" applyFill="1" applyBorder="1" applyAlignment="1">
      <alignment horizontal="left"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3" fillId="0" borderId="18" xfId="0" applyFont="1" applyBorder="1" applyAlignment="1">
      <alignment horizontal="center" vertical="center"/>
    </xf>
    <xf numFmtId="0" fontId="3" fillId="0" borderId="0" xfId="0" applyFont="1" applyAlignment="1">
      <alignment horizontal="right" vertical="center"/>
    </xf>
    <xf numFmtId="0" fontId="3" fillId="0" borderId="3" xfId="0" applyFont="1" applyBorder="1" applyAlignment="1">
      <alignment horizontal="center" vertical="center" wrapText="1"/>
    </xf>
    <xf numFmtId="0" fontId="15" fillId="0" borderId="0" xfId="0" applyFont="1">
      <alignment vertical="center"/>
    </xf>
    <xf numFmtId="188" fontId="4" fillId="0" borderId="4" xfId="0" applyNumberFormat="1" applyFont="1" applyFill="1" applyBorder="1">
      <alignment vertical="center"/>
    </xf>
    <xf numFmtId="188" fontId="3" fillId="0" borderId="4" xfId="0" applyNumberFormat="1" applyFont="1" applyFill="1" applyBorder="1">
      <alignment vertical="center"/>
    </xf>
    <xf numFmtId="0" fontId="3" fillId="0" borderId="10" xfId="0" applyFont="1" applyBorder="1" applyAlignment="1">
      <alignment horizontal="center" vertical="center" wrapText="1"/>
    </xf>
    <xf numFmtId="0" fontId="3" fillId="0" borderId="0" xfId="0" applyFont="1">
      <alignment vertical="center"/>
    </xf>
    <xf numFmtId="0" fontId="16" fillId="0" borderId="0" xfId="0" applyFont="1">
      <alignment vertical="center"/>
    </xf>
    <xf numFmtId="10" fontId="4" fillId="0" borderId="0" xfId="0" applyNumberFormat="1" applyFont="1" applyBorder="1" applyAlignment="1">
      <alignment horizontal="center" vertical="center"/>
    </xf>
    <xf numFmtId="184" fontId="4" fillId="0" borderId="9" xfId="0" applyNumberFormat="1" applyFont="1" applyFill="1" applyBorder="1" applyAlignment="1">
      <alignment horizontal="center" vertical="center"/>
    </xf>
    <xf numFmtId="184" fontId="4" fillId="0" borderId="1" xfId="2" applyNumberFormat="1" applyFont="1" applyBorder="1" applyAlignment="1">
      <alignment horizontal="center" vertical="center"/>
    </xf>
    <xf numFmtId="180" fontId="4" fillId="0" borderId="0" xfId="0" applyNumberFormat="1" applyFont="1">
      <alignment vertical="center"/>
    </xf>
    <xf numFmtId="180" fontId="4" fillId="0" borderId="1" xfId="2" applyNumberFormat="1" applyFont="1" applyBorder="1" applyAlignment="1">
      <alignment horizontal="center" vertical="center"/>
    </xf>
    <xf numFmtId="14" fontId="4" fillId="0" borderId="0" xfId="0" applyNumberFormat="1" applyFont="1">
      <alignment vertical="center"/>
    </xf>
    <xf numFmtId="180" fontId="13" fillId="0" borderId="0" xfId="0" applyNumberFormat="1" applyFont="1">
      <alignment vertical="center"/>
    </xf>
    <xf numFmtId="180" fontId="4" fillId="0" borderId="1" xfId="0" applyNumberFormat="1" applyFont="1" applyBorder="1" applyAlignment="1">
      <alignment horizontal="center" vertical="center"/>
    </xf>
    <xf numFmtId="180" fontId="4" fillId="0" borderId="5" xfId="0" applyNumberFormat="1" applyFont="1" applyBorder="1" applyAlignment="1">
      <alignment horizontal="center" vertical="center"/>
    </xf>
    <xf numFmtId="180" fontId="0" fillId="0" borderId="0" xfId="0" applyNumberFormat="1">
      <alignment vertical="center"/>
    </xf>
    <xf numFmtId="0" fontId="18" fillId="0" borderId="0" xfId="0" applyFont="1" applyAlignment="1">
      <alignment horizontal="center" vertical="center"/>
    </xf>
    <xf numFmtId="176" fontId="4" fillId="0" borderId="0" xfId="0" applyNumberFormat="1" applyFont="1" applyAlignment="1">
      <alignment horizontal="right" vertical="center"/>
    </xf>
    <xf numFmtId="184" fontId="4" fillId="0" borderId="19" xfId="0" applyNumberFormat="1" applyFont="1" applyBorder="1" applyAlignment="1">
      <alignment horizontal="center" vertical="center"/>
    </xf>
    <xf numFmtId="184" fontId="4" fillId="0" borderId="20" xfId="0" applyNumberFormat="1" applyFont="1" applyBorder="1" applyAlignment="1">
      <alignment horizontal="center" vertical="center"/>
    </xf>
    <xf numFmtId="0" fontId="5" fillId="0" borderId="0" xfId="0" applyFont="1" applyAlignment="1">
      <alignment horizontal="right" vertical="center"/>
    </xf>
    <xf numFmtId="0" fontId="3" fillId="0" borderId="0" xfId="0" applyFont="1" applyAlignment="1">
      <alignment horizontal="center" vertical="center"/>
    </xf>
    <xf numFmtId="0" fontId="5" fillId="0" borderId="0" xfId="0" applyFont="1" applyAlignment="1">
      <alignment horizontal="left" vertical="center"/>
    </xf>
    <xf numFmtId="0" fontId="3" fillId="0" borderId="0" xfId="0" applyFont="1" applyAlignment="1">
      <alignment horizontal="left" vertical="center"/>
    </xf>
    <xf numFmtId="0" fontId="19" fillId="0" borderId="0" xfId="0" applyFont="1" applyAlignment="1">
      <alignment horizontal="right" vertical="center"/>
    </xf>
    <xf numFmtId="0" fontId="5" fillId="0" borderId="0" xfId="0" applyFont="1" applyAlignment="1">
      <alignment horizontal="center" vertical="center"/>
    </xf>
    <xf numFmtId="0" fontId="17" fillId="0" borderId="0" xfId="0" applyFont="1" applyAlignment="1">
      <alignment horizontal="right" vertical="center"/>
    </xf>
    <xf numFmtId="184" fontId="4" fillId="0" borderId="3" xfId="0" applyNumberFormat="1" applyFont="1" applyBorder="1" applyAlignment="1">
      <alignment horizontal="center" vertical="center"/>
    </xf>
    <xf numFmtId="184" fontId="4" fillId="0" borderId="5" xfId="0" applyNumberFormat="1" applyFont="1" applyBorder="1" applyAlignment="1">
      <alignment horizontal="center" vertical="center"/>
    </xf>
    <xf numFmtId="184" fontId="4" fillId="0" borderId="0" xfId="0" applyNumberFormat="1" applyFont="1" applyBorder="1" applyAlignment="1">
      <alignment horizontal="center" vertical="center"/>
    </xf>
    <xf numFmtId="176" fontId="13" fillId="0" borderId="0" xfId="0" applyNumberFormat="1" applyFont="1">
      <alignment vertical="center"/>
    </xf>
    <xf numFmtId="176" fontId="4" fillId="0" borderId="3" xfId="0" applyNumberFormat="1" applyFont="1" applyBorder="1" applyAlignment="1">
      <alignment horizontal="center" vertical="center"/>
    </xf>
    <xf numFmtId="176" fontId="4" fillId="0" borderId="1" xfId="0" applyNumberFormat="1" applyFont="1" applyBorder="1" applyAlignment="1">
      <alignment horizontal="center" vertical="center"/>
    </xf>
    <xf numFmtId="176" fontId="4" fillId="0" borderId="5" xfId="0" applyNumberFormat="1" applyFont="1" applyBorder="1" applyAlignment="1">
      <alignment horizontal="center" vertical="center"/>
    </xf>
    <xf numFmtId="176" fontId="4" fillId="0" borderId="21" xfId="0" applyNumberFormat="1" applyFont="1" applyBorder="1" applyAlignment="1">
      <alignment horizontal="center" vertical="center"/>
    </xf>
    <xf numFmtId="176" fontId="4" fillId="0" borderId="0" xfId="0" applyNumberFormat="1" applyFont="1">
      <alignment vertical="center"/>
    </xf>
    <xf numFmtId="10" fontId="13" fillId="0" borderId="0" xfId="0" applyNumberFormat="1" applyFont="1">
      <alignment vertical="center"/>
    </xf>
    <xf numFmtId="10" fontId="0" fillId="0" borderId="0" xfId="0" applyNumberFormat="1">
      <alignment vertical="center"/>
    </xf>
    <xf numFmtId="10" fontId="3" fillId="0" borderId="0" xfId="0" applyNumberFormat="1" applyFont="1" applyAlignment="1">
      <alignment horizontal="left" vertical="center"/>
    </xf>
    <xf numFmtId="10" fontId="4" fillId="0" borderId="0" xfId="0" applyNumberFormat="1" applyFont="1">
      <alignment vertical="center"/>
    </xf>
    <xf numFmtId="10" fontId="3" fillId="0" borderId="0" xfId="0" applyNumberFormat="1" applyFont="1" applyAlignment="1">
      <alignment horizontal="right" vertical="center"/>
    </xf>
    <xf numFmtId="184" fontId="13" fillId="0" borderId="0" xfId="0" applyNumberFormat="1" applyFont="1">
      <alignment vertical="center"/>
    </xf>
    <xf numFmtId="184" fontId="4" fillId="0" borderId="0" xfId="0" applyNumberFormat="1" applyFont="1">
      <alignment vertical="center"/>
    </xf>
    <xf numFmtId="184" fontId="4" fillId="0" borderId="21" xfId="0" applyNumberFormat="1" applyFont="1" applyBorder="1" applyAlignment="1">
      <alignment horizontal="center" vertical="center"/>
    </xf>
    <xf numFmtId="184" fontId="3" fillId="0" borderId="0" xfId="0" applyNumberFormat="1" applyFont="1" applyAlignment="1">
      <alignment horizontal="left" vertical="center"/>
    </xf>
    <xf numFmtId="176" fontId="4" fillId="0" borderId="0" xfId="0" applyNumberFormat="1" applyFont="1" applyBorder="1" applyAlignment="1">
      <alignment horizontal="center" vertical="center"/>
    </xf>
    <xf numFmtId="176" fontId="6" fillId="0" borderId="0" xfId="0" applyNumberFormat="1" applyFont="1">
      <alignment vertical="center"/>
    </xf>
    <xf numFmtId="176" fontId="5" fillId="0" borderId="0" xfId="0" applyNumberFormat="1" applyFont="1" applyAlignment="1">
      <alignment horizontal="right" vertical="center"/>
    </xf>
    <xf numFmtId="176" fontId="3" fillId="0" borderId="0" xfId="0" applyNumberFormat="1" applyFont="1" applyAlignment="1">
      <alignment horizontal="left" vertical="center"/>
    </xf>
    <xf numFmtId="176" fontId="4" fillId="0" borderId="7" xfId="0" applyNumberFormat="1" applyFont="1" applyBorder="1" applyAlignment="1">
      <alignment horizontal="center" vertical="center"/>
    </xf>
    <xf numFmtId="176" fontId="5" fillId="0" borderId="0" xfId="0" applyNumberFormat="1" applyFont="1" applyAlignment="1">
      <alignment horizontal="left" vertical="center"/>
    </xf>
    <xf numFmtId="10" fontId="5" fillId="0" borderId="0" xfId="0" applyNumberFormat="1" applyFont="1" applyAlignment="1">
      <alignment horizontal="left" vertical="center"/>
    </xf>
    <xf numFmtId="180" fontId="3" fillId="0" borderId="3" xfId="0" applyNumberFormat="1" applyFont="1" applyBorder="1" applyAlignment="1">
      <alignment horizontal="center" vertical="center"/>
    </xf>
    <xf numFmtId="180" fontId="9" fillId="0" borderId="3" xfId="0" applyNumberFormat="1" applyFont="1" applyFill="1" applyBorder="1" applyAlignment="1">
      <alignment horizontal="center" vertical="center"/>
    </xf>
    <xf numFmtId="180" fontId="9" fillId="0" borderId="3" xfId="0" applyNumberFormat="1" applyFont="1" applyBorder="1" applyAlignment="1">
      <alignment horizontal="center" vertical="center"/>
    </xf>
    <xf numFmtId="180" fontId="9" fillId="0" borderId="10" xfId="0" applyNumberFormat="1" applyFont="1" applyBorder="1" applyAlignment="1">
      <alignment horizontal="center" vertical="center"/>
    </xf>
    <xf numFmtId="180" fontId="9" fillId="0" borderId="0" xfId="0" applyNumberFormat="1" applyFont="1" applyFill="1" applyAlignment="1">
      <alignment horizontal="center" vertical="center"/>
    </xf>
    <xf numFmtId="180" fontId="3" fillId="0" borderId="1" xfId="0" applyNumberFormat="1" applyFont="1" applyBorder="1" applyAlignment="1">
      <alignment horizontal="center" vertical="center"/>
    </xf>
    <xf numFmtId="180" fontId="9" fillId="0" borderId="1" xfId="0" applyNumberFormat="1" applyFont="1" applyFill="1" applyBorder="1" applyAlignment="1">
      <alignment horizontal="center" vertical="center"/>
    </xf>
    <xf numFmtId="180" fontId="7" fillId="2" borderId="1" xfId="0" applyNumberFormat="1" applyFont="1" applyFill="1" applyBorder="1" applyAlignment="1">
      <alignment horizontal="center" vertical="center"/>
    </xf>
    <xf numFmtId="180" fontId="9" fillId="0" borderId="19" xfId="0" applyNumberFormat="1" applyFont="1" applyFill="1" applyBorder="1" applyAlignment="1">
      <alignment horizontal="center" vertical="center"/>
    </xf>
    <xf numFmtId="184" fontId="7" fillId="2" borderId="1" xfId="0" applyNumberFormat="1" applyFont="1" applyFill="1" applyBorder="1" applyAlignment="1">
      <alignment horizontal="center" vertical="center"/>
    </xf>
    <xf numFmtId="184" fontId="9" fillId="0" borderId="1" xfId="0" applyNumberFormat="1" applyFont="1" applyFill="1" applyBorder="1" applyAlignment="1">
      <alignment horizontal="center" vertical="center"/>
    </xf>
    <xf numFmtId="184" fontId="9" fillId="0" borderId="3" xfId="0" applyNumberFormat="1" applyFont="1" applyBorder="1" applyAlignment="1">
      <alignment horizontal="center" vertical="center"/>
    </xf>
    <xf numFmtId="184" fontId="9" fillId="0" borderId="19" xfId="0" applyNumberFormat="1" applyFont="1" applyFill="1" applyBorder="1" applyAlignment="1">
      <alignment horizontal="center" vertical="center"/>
    </xf>
    <xf numFmtId="184" fontId="9" fillId="0" borderId="0" xfId="0" applyNumberFormat="1" applyFont="1" applyFill="1" applyAlignment="1">
      <alignment horizontal="center" vertical="center"/>
    </xf>
    <xf numFmtId="184" fontId="9" fillId="0" borderId="19" xfId="0" applyNumberFormat="1" applyFont="1" applyBorder="1" applyAlignment="1">
      <alignment horizontal="center" vertical="center"/>
    </xf>
    <xf numFmtId="184" fontId="9" fillId="0" borderId="5" xfId="0" applyNumberFormat="1" applyFont="1" applyFill="1" applyBorder="1" applyAlignment="1">
      <alignment horizontal="center" vertical="center"/>
    </xf>
    <xf numFmtId="184" fontId="9" fillId="0" borderId="5" xfId="0" applyNumberFormat="1" applyFont="1" applyBorder="1" applyAlignment="1">
      <alignment horizontal="center" vertical="center"/>
    </xf>
    <xf numFmtId="183" fontId="4" fillId="0" borderId="10" xfId="0" applyNumberFormat="1" applyFont="1" applyFill="1" applyBorder="1" applyAlignment="1">
      <alignment horizontal="center" vertical="center"/>
    </xf>
    <xf numFmtId="183" fontId="4" fillId="0" borderId="20" xfId="0" applyNumberFormat="1" applyFont="1" applyFill="1" applyBorder="1" applyAlignment="1">
      <alignment horizontal="center" vertical="center"/>
    </xf>
    <xf numFmtId="184" fontId="4" fillId="0" borderId="7" xfId="0" applyNumberFormat="1" applyFont="1" applyFill="1" applyBorder="1" applyAlignment="1">
      <alignment horizontal="center" vertical="center"/>
    </xf>
    <xf numFmtId="184" fontId="4" fillId="0" borderId="10" xfId="0" applyNumberFormat="1" applyFont="1" applyFill="1" applyBorder="1" applyAlignment="1">
      <alignment horizontal="center" vertical="center"/>
    </xf>
    <xf numFmtId="184" fontId="4" fillId="0" borderId="20" xfId="0" applyNumberFormat="1" applyFont="1" applyFill="1" applyBorder="1" applyAlignment="1">
      <alignment horizontal="center" vertical="center"/>
    </xf>
    <xf numFmtId="180" fontId="3" fillId="0" borderId="0" xfId="0" applyNumberFormat="1" applyFont="1" applyAlignment="1">
      <alignment horizontal="center" vertical="center"/>
    </xf>
    <xf numFmtId="192" fontId="4" fillId="0" borderId="1" xfId="0" applyNumberFormat="1" applyFont="1" applyBorder="1">
      <alignment vertical="center"/>
    </xf>
    <xf numFmtId="192" fontId="4" fillId="0" borderId="19" xfId="0" applyNumberFormat="1" applyFont="1" applyBorder="1">
      <alignment vertical="center"/>
    </xf>
    <xf numFmtId="184" fontId="4" fillId="0" borderId="22" xfId="0" applyNumberFormat="1" applyFont="1" applyBorder="1" applyAlignment="1">
      <alignment horizontal="center" vertical="center"/>
    </xf>
    <xf numFmtId="184" fontId="4" fillId="0" borderId="1" xfId="0" applyNumberFormat="1" applyFont="1" applyBorder="1">
      <alignment vertical="center"/>
    </xf>
    <xf numFmtId="184" fontId="3" fillId="0" borderId="0" xfId="0" applyNumberFormat="1" applyFont="1" applyAlignment="1">
      <alignment horizontal="right" vertical="center"/>
    </xf>
    <xf numFmtId="184" fontId="4" fillId="0" borderId="19" xfId="0" applyNumberFormat="1" applyFont="1" applyBorder="1">
      <alignment vertical="center"/>
    </xf>
    <xf numFmtId="184" fontId="4" fillId="0" borderId="7" xfId="0" applyNumberFormat="1" applyFont="1" applyBorder="1" applyAlignment="1">
      <alignment horizontal="center" vertical="center"/>
    </xf>
    <xf numFmtId="184" fontId="4" fillId="0" borderId="23" xfId="0" applyNumberFormat="1" applyFont="1" applyBorder="1" applyAlignment="1">
      <alignment horizontal="center" vertical="center"/>
    </xf>
    <xf numFmtId="184" fontId="5" fillId="0" borderId="0" xfId="0" applyNumberFormat="1" applyFont="1" applyAlignment="1">
      <alignment horizontal="right" vertical="center"/>
    </xf>
    <xf numFmtId="184" fontId="5" fillId="0" borderId="0" xfId="0" applyNumberFormat="1" applyFont="1" applyAlignment="1">
      <alignment horizontal="left" vertical="center"/>
    </xf>
    <xf numFmtId="184" fontId="4" fillId="0" borderId="3" xfId="0" applyNumberFormat="1" applyFont="1" applyFill="1" applyBorder="1" applyAlignment="1">
      <alignment horizontal="center" vertical="center"/>
    </xf>
    <xf numFmtId="184" fontId="4" fillId="0" borderId="5" xfId="0" applyNumberFormat="1" applyFont="1" applyFill="1" applyBorder="1" applyAlignment="1">
      <alignment horizontal="center" vertical="center"/>
    </xf>
    <xf numFmtId="184" fontId="4" fillId="0" borderId="4" xfId="0" applyNumberFormat="1" applyFont="1" applyBorder="1">
      <alignment vertical="center"/>
    </xf>
    <xf numFmtId="184" fontId="4" fillId="0" borderId="2" xfId="0" applyNumberFormat="1" applyFont="1" applyBorder="1">
      <alignment vertical="center"/>
    </xf>
    <xf numFmtId="184" fontId="4" fillId="0" borderId="5" xfId="0" applyNumberFormat="1" applyFont="1" applyBorder="1">
      <alignment vertical="center"/>
    </xf>
    <xf numFmtId="184" fontId="4" fillId="0" borderId="20" xfId="0" applyNumberFormat="1" applyFont="1" applyBorder="1">
      <alignment vertical="center"/>
    </xf>
    <xf numFmtId="192" fontId="4" fillId="0" borderId="4" xfId="0" applyNumberFormat="1" applyFont="1" applyBorder="1">
      <alignment vertical="center"/>
    </xf>
    <xf numFmtId="192" fontId="4" fillId="0" borderId="0" xfId="0" applyNumberFormat="1" applyFont="1">
      <alignment vertical="center"/>
    </xf>
    <xf numFmtId="180" fontId="4" fillId="0" borderId="1" xfId="0" applyNumberFormat="1" applyFont="1" applyBorder="1">
      <alignment vertical="center"/>
    </xf>
    <xf numFmtId="180" fontId="4" fillId="0" borderId="15" xfId="0" applyNumberFormat="1" applyFont="1" applyBorder="1">
      <alignment vertical="center"/>
    </xf>
    <xf numFmtId="184" fontId="4" fillId="0" borderId="15" xfId="0" applyNumberFormat="1" applyFont="1" applyBorder="1">
      <alignment vertical="center"/>
    </xf>
    <xf numFmtId="184" fontId="4" fillId="0" borderId="24" xfId="0" applyNumberFormat="1" applyFont="1" applyBorder="1">
      <alignment vertical="center"/>
    </xf>
    <xf numFmtId="0" fontId="12" fillId="0" borderId="0" xfId="0" applyFont="1">
      <alignment vertical="center"/>
    </xf>
    <xf numFmtId="0" fontId="22" fillId="0" borderId="0" xfId="0" applyFont="1" applyBorder="1" applyAlignment="1">
      <alignment horizontal="center" vertical="center" wrapText="1"/>
    </xf>
    <xf numFmtId="180" fontId="22" fillId="0" borderId="0" xfId="0" applyNumberFormat="1" applyFont="1">
      <alignment vertical="center"/>
    </xf>
    <xf numFmtId="0" fontId="22" fillId="0" borderId="0" xfId="0" applyFont="1">
      <alignment vertical="center"/>
    </xf>
    <xf numFmtId="10" fontId="22" fillId="0" borderId="0" xfId="0" applyNumberFormat="1" applyFont="1" applyFill="1" applyBorder="1" applyAlignment="1">
      <alignment horizontal="center" vertical="center"/>
    </xf>
    <xf numFmtId="10" fontId="22" fillId="0" borderId="0" xfId="3" applyNumberFormat="1" applyFont="1" applyFill="1" applyBorder="1" applyAlignment="1">
      <alignment horizontal="center" vertical="center"/>
    </xf>
    <xf numFmtId="0" fontId="23" fillId="0" borderId="0" xfId="0" applyFont="1">
      <alignment vertical="center"/>
    </xf>
    <xf numFmtId="0" fontId="22" fillId="0" borderId="0" xfId="0" applyFont="1" applyFill="1" applyAlignment="1">
      <alignment horizontal="center" vertical="center"/>
    </xf>
    <xf numFmtId="0" fontId="24" fillId="0" borderId="0" xfId="0" applyFont="1" applyFill="1" applyAlignment="1">
      <alignment horizontal="center" vertical="center"/>
    </xf>
    <xf numFmtId="180" fontId="22" fillId="0" borderId="0" xfId="0" applyNumberFormat="1" applyFont="1" applyFill="1" applyAlignment="1">
      <alignment horizontal="center" vertical="center"/>
    </xf>
    <xf numFmtId="184" fontId="22" fillId="0" borderId="0" xfId="0" applyNumberFormat="1" applyFont="1" applyFill="1" applyAlignment="1">
      <alignment horizontal="center" vertical="center"/>
    </xf>
    <xf numFmtId="184" fontId="9" fillId="0" borderId="20" xfId="0" applyNumberFormat="1" applyFont="1" applyFill="1" applyBorder="1" applyAlignment="1">
      <alignment horizontal="center" vertical="center"/>
    </xf>
    <xf numFmtId="184" fontId="4" fillId="0" borderId="10" xfId="0" applyNumberFormat="1" applyFont="1" applyBorder="1" applyAlignment="1">
      <alignment horizontal="center" vertical="center"/>
    </xf>
    <xf numFmtId="0" fontId="3" fillId="0" borderId="1" xfId="0" applyFont="1" applyBorder="1" applyAlignment="1">
      <alignment horizontal="left" vertical="center"/>
    </xf>
    <xf numFmtId="180" fontId="4" fillId="0" borderId="25" xfId="1" applyNumberFormat="1" applyFont="1" applyBorder="1" applyAlignment="1">
      <alignment vertical="center" wrapText="1"/>
    </xf>
    <xf numFmtId="180" fontId="4" fillId="0" borderId="26" xfId="1" applyNumberFormat="1" applyFont="1" applyBorder="1" applyAlignment="1">
      <alignment vertical="center" wrapText="1"/>
    </xf>
    <xf numFmtId="180" fontId="4" fillId="0" borderId="1" xfId="0" applyNumberFormat="1" applyFont="1" applyBorder="1" applyAlignment="1">
      <alignment vertical="center"/>
    </xf>
    <xf numFmtId="180" fontId="25" fillId="0" borderId="0" xfId="0" applyNumberFormat="1" applyFont="1">
      <alignment vertical="center"/>
    </xf>
    <xf numFmtId="0" fontId="25" fillId="0" borderId="0" xfId="0" applyFont="1">
      <alignment vertical="center"/>
    </xf>
    <xf numFmtId="184" fontId="4" fillId="0" borderId="9" xfId="0" applyNumberFormat="1" applyFont="1" applyBorder="1" applyAlignment="1">
      <alignment horizontal="center" vertical="center"/>
    </xf>
    <xf numFmtId="184" fontId="4" fillId="0" borderId="27" xfId="0" applyNumberFormat="1" applyFont="1" applyBorder="1" applyAlignment="1">
      <alignment horizontal="center" vertical="center"/>
    </xf>
    <xf numFmtId="184" fontId="4" fillId="0" borderId="1" xfId="0" applyNumberFormat="1" applyFont="1" applyBorder="1" applyAlignment="1">
      <alignment horizontal="center" vertical="center"/>
    </xf>
    <xf numFmtId="0" fontId="26" fillId="0" borderId="0" xfId="0" applyFont="1">
      <alignment vertical="center"/>
    </xf>
    <xf numFmtId="0" fontId="26" fillId="0" borderId="0" xfId="0" applyFont="1" applyAlignment="1">
      <alignment vertical="center" wrapText="1"/>
    </xf>
    <xf numFmtId="14" fontId="22" fillId="0" borderId="0" xfId="0" applyNumberFormat="1" applyFont="1" applyAlignment="1">
      <alignment horizontal="right" vertical="center"/>
    </xf>
    <xf numFmtId="0" fontId="25" fillId="0" borderId="0" xfId="0" applyFont="1" applyAlignment="1">
      <alignment vertical="center" wrapText="1"/>
    </xf>
    <xf numFmtId="176" fontId="22" fillId="0" borderId="0" xfId="0" applyNumberFormat="1" applyFont="1" applyAlignment="1">
      <alignment horizontal="right" vertical="center"/>
    </xf>
    <xf numFmtId="0" fontId="27" fillId="0" borderId="0" xfId="0" applyFont="1" applyAlignment="1">
      <alignment horizontal="right" vertical="center"/>
    </xf>
    <xf numFmtId="0" fontId="24" fillId="0" borderId="0" xfId="0" applyFont="1" applyAlignment="1">
      <alignment horizontal="right" vertical="center"/>
    </xf>
    <xf numFmtId="0" fontId="24" fillId="0" borderId="0" xfId="0" applyFont="1">
      <alignment vertical="center"/>
    </xf>
    <xf numFmtId="0" fontId="28" fillId="0" borderId="0" xfId="0" applyFont="1" applyAlignment="1">
      <alignment horizontal="right" vertical="center"/>
    </xf>
    <xf numFmtId="0" fontId="22" fillId="0" borderId="0" xfId="0" applyFont="1" applyAlignment="1">
      <alignment horizontal="right" vertical="center"/>
    </xf>
    <xf numFmtId="0" fontId="4" fillId="0" borderId="19" xfId="0" applyFont="1" applyBorder="1" applyAlignment="1">
      <alignment horizontal="right" vertical="center"/>
    </xf>
    <xf numFmtId="0" fontId="4" fillId="0" borderId="20" xfId="0" applyFont="1" applyBorder="1" applyAlignment="1">
      <alignment horizontal="right" vertical="center"/>
    </xf>
    <xf numFmtId="184" fontId="4" fillId="0" borderId="5" xfId="2" applyNumberFormat="1" applyFont="1" applyBorder="1" applyAlignment="1">
      <alignment horizontal="center" vertical="center"/>
    </xf>
    <xf numFmtId="192" fontId="4" fillId="0" borderId="3" xfId="0" applyNumberFormat="1" applyFont="1" applyBorder="1" applyAlignment="1">
      <alignment horizontal="center" vertical="center"/>
    </xf>
    <xf numFmtId="192" fontId="4" fillId="0" borderId="10" xfId="0" applyNumberFormat="1" applyFont="1" applyBorder="1" applyAlignment="1">
      <alignment horizontal="center" vertical="center"/>
    </xf>
    <xf numFmtId="192" fontId="4" fillId="0" borderId="1" xfId="0" applyNumberFormat="1" applyFont="1" applyBorder="1" applyAlignment="1">
      <alignment horizontal="center" vertical="center"/>
    </xf>
    <xf numFmtId="192" fontId="4" fillId="0" borderId="19" xfId="0" applyNumberFormat="1" applyFont="1" applyBorder="1" applyAlignment="1">
      <alignment horizontal="center" vertical="center"/>
    </xf>
    <xf numFmtId="0" fontId="4" fillId="0" borderId="2" xfId="0" applyFont="1" applyFill="1" applyBorder="1" applyAlignment="1">
      <alignment horizontal="center" vertical="center"/>
    </xf>
    <xf numFmtId="192" fontId="4" fillId="0" borderId="5" xfId="0" applyNumberFormat="1" applyFont="1" applyBorder="1" applyAlignment="1">
      <alignment horizontal="center" vertical="center"/>
    </xf>
    <xf numFmtId="192" fontId="4" fillId="0" borderId="20" xfId="0" applyNumberFormat="1" applyFont="1" applyBorder="1" applyAlignment="1">
      <alignment horizontal="center" vertical="center"/>
    </xf>
    <xf numFmtId="0" fontId="3" fillId="0" borderId="28" xfId="0" applyFont="1" applyFill="1" applyBorder="1" applyAlignment="1">
      <alignment horizontal="center" vertical="center"/>
    </xf>
    <xf numFmtId="192" fontId="4" fillId="0" borderId="28" xfId="0" applyNumberFormat="1" applyFont="1" applyBorder="1" applyAlignment="1">
      <alignment vertical="center"/>
    </xf>
    <xf numFmtId="0" fontId="0" fillId="0" borderId="0" xfId="0" applyAlignment="1">
      <alignment horizontal="right" vertical="center"/>
    </xf>
    <xf numFmtId="0" fontId="3" fillId="0" borderId="1" xfId="0" applyFont="1" applyFill="1" applyBorder="1" applyAlignment="1">
      <alignment horizontal="center" vertical="center"/>
    </xf>
    <xf numFmtId="176" fontId="4" fillId="0" borderId="1" xfId="0" applyNumberFormat="1" applyFont="1" applyFill="1" applyBorder="1" applyAlignment="1">
      <alignment horizontal="center" vertical="center"/>
    </xf>
    <xf numFmtId="184" fontId="4" fillId="0" borderId="1" xfId="0" applyNumberFormat="1" applyFont="1" applyFill="1" applyBorder="1" applyAlignment="1">
      <alignment horizontal="center" vertical="center"/>
    </xf>
    <xf numFmtId="176" fontId="4" fillId="0" borderId="7" xfId="0" applyNumberFormat="1" applyFont="1" applyFill="1" applyBorder="1" applyAlignment="1">
      <alignment horizontal="center" vertical="center"/>
    </xf>
    <xf numFmtId="184" fontId="4" fillId="0" borderId="19" xfId="0" applyNumberFormat="1" applyFont="1" applyFill="1" applyBorder="1" applyAlignment="1">
      <alignment horizontal="center" vertical="center"/>
    </xf>
    <xf numFmtId="0" fontId="22" fillId="0" borderId="0" xfId="0" applyFont="1" applyFill="1">
      <alignment vertical="center"/>
    </xf>
    <xf numFmtId="176" fontId="22" fillId="0" borderId="0" xfId="0" applyNumberFormat="1" applyFont="1" applyFill="1" applyAlignment="1">
      <alignment horizontal="right" vertical="center"/>
    </xf>
    <xf numFmtId="176" fontId="4" fillId="0" borderId="0" xfId="0" applyNumberFormat="1" applyFont="1" applyFill="1" applyAlignment="1">
      <alignment horizontal="right" vertical="center"/>
    </xf>
    <xf numFmtId="0" fontId="4" fillId="0" borderId="0" xfId="0" applyFont="1" applyFill="1">
      <alignment vertical="center"/>
    </xf>
    <xf numFmtId="180" fontId="3" fillId="0" borderId="1" xfId="0" applyNumberFormat="1" applyFont="1" applyFill="1" applyBorder="1" applyAlignment="1">
      <alignment horizontal="center" vertical="center"/>
    </xf>
    <xf numFmtId="180" fontId="9" fillId="0" borderId="10" xfId="0" applyNumberFormat="1" applyFont="1" applyFill="1" applyBorder="1" applyAlignment="1">
      <alignment horizontal="center" vertical="center"/>
    </xf>
    <xf numFmtId="0" fontId="0" fillId="0" borderId="0" xfId="0" applyFill="1">
      <alignment vertical="center"/>
    </xf>
    <xf numFmtId="0" fontId="25" fillId="0" borderId="0" xfId="0" applyFont="1" applyFill="1">
      <alignment vertical="center"/>
    </xf>
    <xf numFmtId="180" fontId="0" fillId="0" borderId="0" xfId="0" applyNumberFormat="1" applyFill="1">
      <alignment vertical="center"/>
    </xf>
    <xf numFmtId="10" fontId="0" fillId="0" borderId="0" xfId="0" applyNumberFormat="1" applyFill="1">
      <alignment vertical="center"/>
    </xf>
    <xf numFmtId="10" fontId="3" fillId="0" borderId="0" xfId="0" applyNumberFormat="1" applyFont="1" applyFill="1" applyAlignment="1">
      <alignment horizontal="right" vertical="center"/>
    </xf>
    <xf numFmtId="0" fontId="3" fillId="0" borderId="0" xfId="0" applyFont="1" applyFill="1" applyAlignment="1">
      <alignment horizontal="right" vertical="center"/>
    </xf>
    <xf numFmtId="180" fontId="7" fillId="0" borderId="1" xfId="0" applyNumberFormat="1" applyFont="1" applyFill="1" applyBorder="1" applyAlignment="1">
      <alignment horizontal="center" vertical="center"/>
    </xf>
    <xf numFmtId="0" fontId="3" fillId="0" borderId="5" xfId="0" applyFont="1" applyFill="1" applyBorder="1" applyAlignment="1">
      <alignment horizontal="left" vertical="center"/>
    </xf>
    <xf numFmtId="180" fontId="4" fillId="0" borderId="5" xfId="0" applyNumberFormat="1" applyFont="1" applyFill="1" applyBorder="1" applyAlignment="1">
      <alignment vertical="center"/>
    </xf>
    <xf numFmtId="0" fontId="5" fillId="0" borderId="16" xfId="0" applyFont="1" applyBorder="1" applyAlignment="1">
      <alignment horizontal="center" vertical="center"/>
    </xf>
    <xf numFmtId="0" fontId="6" fillId="0" borderId="17" xfId="0" applyFont="1" applyBorder="1" applyAlignment="1">
      <alignment horizontal="center" vertical="center"/>
    </xf>
    <xf numFmtId="0" fontId="6" fillId="0" borderId="12" xfId="0" applyFont="1" applyBorder="1" applyAlignment="1">
      <alignment horizontal="center" vertical="center"/>
    </xf>
    <xf numFmtId="0" fontId="6" fillId="0" borderId="15" xfId="0" applyFont="1" applyBorder="1" applyAlignment="1">
      <alignment horizontal="center" vertical="center"/>
    </xf>
    <xf numFmtId="184" fontId="5" fillId="0" borderId="17" xfId="0" applyNumberFormat="1" applyFont="1" applyBorder="1" applyAlignment="1">
      <alignment horizontal="center" vertical="center" wrapText="1"/>
    </xf>
    <xf numFmtId="184" fontId="6" fillId="0" borderId="15" xfId="0" applyNumberFormat="1" applyFont="1" applyBorder="1" applyAlignment="1">
      <alignment horizontal="center" vertical="center" wrapText="1"/>
    </xf>
    <xf numFmtId="176" fontId="5" fillId="0" borderId="30" xfId="0" applyNumberFormat="1" applyFont="1" applyBorder="1" applyAlignment="1">
      <alignment horizontal="center" vertical="center"/>
    </xf>
    <xf numFmtId="176" fontId="6" fillId="0" borderId="31" xfId="0" applyNumberFormat="1" applyFont="1" applyBorder="1" applyAlignment="1">
      <alignment horizontal="center" vertical="center"/>
    </xf>
    <xf numFmtId="184" fontId="5" fillId="0" borderId="30" xfId="0" applyNumberFormat="1" applyFont="1" applyBorder="1" applyAlignment="1">
      <alignment horizontal="center" vertical="center" wrapText="1"/>
    </xf>
    <xf numFmtId="184" fontId="6" fillId="0" borderId="31" xfId="0" applyNumberFormat="1" applyFont="1" applyBorder="1" applyAlignment="1">
      <alignment horizontal="center" vertical="center" wrapText="1"/>
    </xf>
    <xf numFmtId="176" fontId="5" fillId="0" borderId="30" xfId="0" applyNumberFormat="1" applyFont="1" applyBorder="1" applyAlignment="1">
      <alignment horizontal="center" vertical="center" wrapText="1"/>
    </xf>
    <xf numFmtId="176" fontId="6" fillId="0" borderId="31" xfId="0" applyNumberFormat="1" applyFont="1" applyBorder="1" applyAlignment="1">
      <alignment horizontal="center" vertical="center" wrapText="1"/>
    </xf>
    <xf numFmtId="0" fontId="3" fillId="0" borderId="34" xfId="0" applyFont="1" applyBorder="1" applyAlignment="1">
      <alignment horizontal="center" vertical="center"/>
    </xf>
    <xf numFmtId="0" fontId="0" fillId="0" borderId="33" xfId="0" applyBorder="1" applyAlignment="1">
      <alignment horizontal="center" vertical="center"/>
    </xf>
    <xf numFmtId="0" fontId="0" fillId="0" borderId="6" xfId="0" applyBorder="1" applyAlignment="1">
      <alignment horizontal="center" vertical="center"/>
    </xf>
    <xf numFmtId="0" fontId="3" fillId="0" borderId="32" xfId="0" applyFont="1" applyBorder="1" applyAlignment="1">
      <alignment horizontal="center" vertical="center"/>
    </xf>
    <xf numFmtId="0" fontId="5" fillId="0" borderId="2" xfId="0" applyFont="1" applyBorder="1" applyAlignment="1">
      <alignment horizontal="center" vertical="center"/>
    </xf>
    <xf numFmtId="0" fontId="6" fillId="0" borderId="5" xfId="0" applyFont="1" applyBorder="1" applyAlignment="1">
      <alignment horizontal="center" vertical="center"/>
    </xf>
    <xf numFmtId="0" fontId="16" fillId="0" borderId="0" xfId="0" applyFont="1" applyAlignment="1">
      <alignment vertical="center" wrapText="1"/>
    </xf>
    <xf numFmtId="0" fontId="0" fillId="0" borderId="0" xfId="0" applyAlignment="1">
      <alignment vertical="center" wrapText="1"/>
    </xf>
    <xf numFmtId="0" fontId="26" fillId="0" borderId="0" xfId="0" applyFont="1" applyAlignment="1">
      <alignment vertical="center" wrapText="1"/>
    </xf>
    <xf numFmtId="0" fontId="25" fillId="0" borderId="0" xfId="0" applyFont="1" applyAlignment="1">
      <alignment vertical="center" wrapText="1"/>
    </xf>
    <xf numFmtId="184" fontId="5" fillId="0" borderId="18" xfId="0" applyNumberFormat="1" applyFont="1" applyBorder="1" applyAlignment="1">
      <alignment horizontal="center" vertical="center" wrapText="1"/>
    </xf>
    <xf numFmtId="184" fontId="6" fillId="0" borderId="24" xfId="0" applyNumberFormat="1" applyFont="1" applyBorder="1" applyAlignment="1">
      <alignment horizontal="center" vertical="center" wrapText="1"/>
    </xf>
    <xf numFmtId="10" fontId="5" fillId="0" borderId="17" xfId="0" applyNumberFormat="1" applyFont="1" applyBorder="1" applyAlignment="1">
      <alignment horizontal="center" vertical="center" wrapText="1"/>
    </xf>
    <xf numFmtId="10" fontId="4" fillId="0" borderId="15" xfId="0" applyNumberFormat="1" applyFont="1" applyBorder="1" applyAlignment="1">
      <alignment horizontal="center" vertical="center" wrapText="1"/>
    </xf>
    <xf numFmtId="176" fontId="4" fillId="0" borderId="31" xfId="0" applyNumberFormat="1" applyFont="1" applyBorder="1" applyAlignment="1">
      <alignment horizontal="center" vertical="center" wrapText="1"/>
    </xf>
    <xf numFmtId="0" fontId="3" fillId="0" borderId="29" xfId="0" applyFont="1" applyBorder="1" applyAlignment="1">
      <alignment horizontal="center" vertical="center"/>
    </xf>
    <xf numFmtId="0" fontId="0" fillId="0" borderId="21" xfId="0" applyBorder="1" applyAlignment="1">
      <alignment horizontal="center" vertical="center"/>
    </xf>
    <xf numFmtId="0" fontId="4" fillId="0" borderId="17" xfId="0" applyFont="1" applyBorder="1" applyAlignment="1">
      <alignment horizontal="center" vertical="center"/>
    </xf>
    <xf numFmtId="0" fontId="0" fillId="0" borderId="12" xfId="0" applyBorder="1" applyAlignment="1">
      <alignment horizontal="center" vertical="center"/>
    </xf>
    <xf numFmtId="0" fontId="0" fillId="0" borderId="15" xfId="0" applyBorder="1" applyAlignment="1">
      <alignment horizontal="center" vertical="center"/>
    </xf>
    <xf numFmtId="176" fontId="5" fillId="0" borderId="17" xfId="0" applyNumberFormat="1" applyFont="1" applyBorder="1" applyAlignment="1">
      <alignment horizontal="center" vertical="center"/>
    </xf>
    <xf numFmtId="176" fontId="6" fillId="0" borderId="15" xfId="0" applyNumberFormat="1" applyFont="1" applyBorder="1" applyAlignment="1">
      <alignment horizontal="center" vertical="center"/>
    </xf>
    <xf numFmtId="184" fontId="5" fillId="0" borderId="0" xfId="0" applyNumberFormat="1" applyFont="1" applyAlignment="1">
      <alignment horizontal="right" vertical="center"/>
    </xf>
    <xf numFmtId="184" fontId="6" fillId="0" borderId="0" xfId="0" applyNumberFormat="1" applyFont="1" applyAlignment="1">
      <alignment horizontal="right" vertical="center"/>
    </xf>
    <xf numFmtId="176" fontId="5" fillId="0" borderId="17" xfId="0" applyNumberFormat="1" applyFont="1" applyBorder="1" applyAlignment="1">
      <alignment horizontal="center" vertical="center" wrapText="1"/>
    </xf>
    <xf numFmtId="176" fontId="6" fillId="0" borderId="15" xfId="0" applyNumberFormat="1" applyFont="1" applyBorder="1" applyAlignment="1">
      <alignment horizontal="center" vertical="center" wrapText="1"/>
    </xf>
    <xf numFmtId="176" fontId="4" fillId="0" borderId="15" xfId="0" applyNumberFormat="1" applyFont="1" applyBorder="1" applyAlignment="1">
      <alignment horizontal="center" vertical="center" wrapText="1"/>
    </xf>
    <xf numFmtId="184" fontId="3" fillId="0" borderId="0" xfId="0" applyNumberFormat="1" applyFont="1" applyAlignment="1">
      <alignment horizontal="right" vertical="center"/>
    </xf>
    <xf numFmtId="184" fontId="4" fillId="0" borderId="0" xfId="0" applyNumberFormat="1" applyFont="1" applyAlignment="1">
      <alignment horizontal="right" vertical="center"/>
    </xf>
    <xf numFmtId="0" fontId="3" fillId="0" borderId="0" xfId="0" applyFont="1" applyAlignment="1">
      <alignment horizontal="right" vertical="center"/>
    </xf>
    <xf numFmtId="0" fontId="17" fillId="0" borderId="0" xfId="0" applyFont="1" applyAlignment="1">
      <alignment horizontal="right" vertical="center"/>
    </xf>
    <xf numFmtId="0" fontId="9" fillId="0" borderId="35" xfId="0" applyFont="1" applyFill="1" applyBorder="1" applyAlignment="1">
      <alignment horizontal="left" vertical="center"/>
    </xf>
    <xf numFmtId="0" fontId="10" fillId="0" borderId="0" xfId="0" applyFont="1" applyFill="1" applyAlignment="1">
      <alignment horizontal="center" vertical="center"/>
    </xf>
    <xf numFmtId="0" fontId="8" fillId="0" borderId="0" xfId="0" applyFont="1" applyAlignment="1">
      <alignment horizontal="center" vertical="center"/>
    </xf>
    <xf numFmtId="0" fontId="10" fillId="0" borderId="17" xfId="0" applyFont="1" applyFill="1" applyBorder="1" applyAlignment="1">
      <alignment horizontal="center" vertical="center"/>
    </xf>
    <xf numFmtId="0" fontId="8" fillId="0" borderId="18" xfId="0" applyFont="1" applyFill="1" applyBorder="1" applyAlignment="1">
      <alignment horizontal="center" vertical="center"/>
    </xf>
    <xf numFmtId="0" fontId="10" fillId="0" borderId="1" xfId="0" applyFont="1" applyFill="1" applyBorder="1" applyAlignment="1">
      <alignment horizontal="center" vertical="center"/>
    </xf>
    <xf numFmtId="0" fontId="8" fillId="0" borderId="15" xfId="0" applyFont="1" applyFill="1" applyBorder="1" applyAlignment="1">
      <alignment horizontal="center" vertical="center"/>
    </xf>
    <xf numFmtId="0" fontId="8" fillId="0" borderId="1" xfId="0" applyFont="1" applyFill="1" applyBorder="1" applyAlignment="1">
      <alignment horizontal="center" vertical="center"/>
    </xf>
    <xf numFmtId="0" fontId="6" fillId="0" borderId="15" xfId="0" applyFont="1" applyFill="1" applyBorder="1" applyAlignment="1">
      <alignment horizontal="center" vertical="center"/>
    </xf>
    <xf numFmtId="0" fontId="10" fillId="0" borderId="19" xfId="0" applyFont="1" applyFill="1" applyBorder="1" applyAlignment="1">
      <alignment horizontal="center" vertical="center"/>
    </xf>
    <xf numFmtId="0" fontId="8" fillId="0" borderId="24" xfId="0" applyFont="1" applyFill="1" applyBorder="1" applyAlignment="1">
      <alignment horizontal="center" vertical="center"/>
    </xf>
    <xf numFmtId="0" fontId="10" fillId="0" borderId="16" xfId="0" applyFont="1" applyFill="1" applyBorder="1" applyAlignment="1">
      <alignment horizontal="center" vertical="center"/>
    </xf>
    <xf numFmtId="0" fontId="8" fillId="0" borderId="17" xfId="0" applyFont="1" applyFill="1" applyBorder="1" applyAlignment="1">
      <alignment horizontal="center" vertical="center"/>
    </xf>
    <xf numFmtId="0" fontId="8" fillId="0" borderId="4" xfId="0" applyFont="1" applyFill="1" applyBorder="1" applyAlignment="1">
      <alignment horizontal="center" vertical="center"/>
    </xf>
    <xf numFmtId="0" fontId="8" fillId="0" borderId="12" xfId="0" applyFont="1" applyFill="1" applyBorder="1" applyAlignment="1">
      <alignment horizontal="center" vertical="center"/>
    </xf>
    <xf numFmtId="180" fontId="7" fillId="0" borderId="4" xfId="0" applyNumberFormat="1" applyFont="1" applyFill="1" applyBorder="1" applyAlignment="1">
      <alignment horizontal="center" vertical="center"/>
    </xf>
    <xf numFmtId="180" fontId="9" fillId="0" borderId="1" xfId="0" applyNumberFormat="1" applyFont="1" applyFill="1" applyBorder="1" applyAlignment="1">
      <alignment horizontal="center" vertical="center"/>
    </xf>
    <xf numFmtId="184" fontId="7" fillId="0" borderId="2" xfId="0" applyNumberFormat="1" applyFont="1" applyFill="1" applyBorder="1" applyAlignment="1">
      <alignment horizontal="center" vertical="center"/>
    </xf>
    <xf numFmtId="184" fontId="9" fillId="0" borderId="5" xfId="0" applyNumberFormat="1" applyFont="1" applyFill="1" applyBorder="1" applyAlignment="1">
      <alignment horizontal="center" vertical="center"/>
    </xf>
    <xf numFmtId="184" fontId="9" fillId="3" borderId="5" xfId="0" applyNumberFormat="1" applyFont="1" applyFill="1" applyBorder="1" applyAlignment="1">
      <alignment horizontal="center" vertical="center"/>
    </xf>
    <xf numFmtId="0" fontId="10" fillId="0" borderId="17" xfId="0" applyFont="1" applyFill="1" applyBorder="1" applyAlignment="1">
      <alignment horizontal="center" vertical="center" wrapText="1"/>
    </xf>
    <xf numFmtId="184" fontId="7" fillId="0" borderId="32" xfId="0" applyNumberFormat="1" applyFont="1" applyFill="1" applyBorder="1" applyAlignment="1">
      <alignment horizontal="center" vertical="center" wrapText="1"/>
    </xf>
    <xf numFmtId="0" fontId="7" fillId="0" borderId="34" xfId="0" applyFont="1" applyFill="1" applyBorder="1" applyAlignment="1">
      <alignment horizontal="center" vertical="center" wrapText="1"/>
    </xf>
    <xf numFmtId="0" fontId="5" fillId="0" borderId="17" xfId="0" applyFont="1" applyFill="1" applyBorder="1" applyAlignment="1">
      <alignment horizontal="center" vertical="center" wrapText="1"/>
    </xf>
    <xf numFmtId="0" fontId="4" fillId="0" borderId="15" xfId="0" applyFont="1" applyBorder="1" applyAlignment="1">
      <alignment horizontal="center" vertical="center" wrapText="1"/>
    </xf>
    <xf numFmtId="0" fontId="6" fillId="0" borderId="30" xfId="0" applyFont="1" applyFill="1" applyBorder="1" applyAlignment="1">
      <alignment horizontal="center" vertical="center" wrapText="1"/>
    </xf>
    <xf numFmtId="0" fontId="4" fillId="0" borderId="31" xfId="0" applyFont="1" applyBorder="1" applyAlignment="1">
      <alignment horizontal="center" vertical="center" wrapText="1"/>
    </xf>
    <xf numFmtId="0" fontId="5" fillId="0" borderId="36" xfId="0" applyFont="1" applyFill="1" applyBorder="1" applyAlignment="1">
      <alignment horizontal="center" vertical="center" wrapText="1"/>
    </xf>
    <xf numFmtId="0" fontId="4" fillId="0" borderId="37" xfId="0" applyFont="1" applyBorder="1" applyAlignment="1">
      <alignment horizontal="center" vertical="center" wrapText="1"/>
    </xf>
    <xf numFmtId="0" fontId="6" fillId="0" borderId="18" xfId="0" applyFont="1" applyFill="1" applyBorder="1" applyAlignment="1">
      <alignment horizontal="center" vertical="center" wrapText="1"/>
    </xf>
    <xf numFmtId="0" fontId="4" fillId="0" borderId="24" xfId="0" applyFont="1" applyBorder="1" applyAlignment="1">
      <alignment horizontal="center" vertical="center" wrapText="1"/>
    </xf>
    <xf numFmtId="0" fontId="6" fillId="0" borderId="17" xfId="0" applyFont="1" applyFill="1" applyBorder="1" applyAlignment="1">
      <alignment horizontal="center" vertical="center" wrapText="1"/>
    </xf>
    <xf numFmtId="0" fontId="5" fillId="0" borderId="16" xfId="0" applyFont="1" applyFill="1" applyBorder="1" applyAlignment="1">
      <alignment horizontal="center" vertical="center" wrapText="1"/>
    </xf>
    <xf numFmtId="0" fontId="4" fillId="0" borderId="12" xfId="0" applyFont="1" applyBorder="1" applyAlignment="1">
      <alignment horizontal="center" vertical="center" wrapText="1"/>
    </xf>
    <xf numFmtId="0" fontId="5" fillId="0" borderId="30" xfId="0" applyFont="1" applyFill="1" applyBorder="1" applyAlignment="1">
      <alignment horizontal="center" vertical="center" wrapText="1"/>
    </xf>
    <xf numFmtId="0" fontId="6" fillId="0" borderId="31" xfId="0" applyFont="1" applyFill="1" applyBorder="1" applyAlignment="1">
      <alignment horizontal="center" vertical="center" wrapText="1"/>
    </xf>
    <xf numFmtId="0" fontId="3" fillId="0" borderId="0" xfId="0" applyFont="1" applyFill="1" applyAlignment="1">
      <alignment horizontal="right" vertical="center"/>
    </xf>
    <xf numFmtId="0" fontId="17" fillId="0" borderId="0" xfId="0" applyFont="1" applyFill="1" applyAlignment="1">
      <alignment horizontal="right" vertical="center"/>
    </xf>
    <xf numFmtId="0" fontId="3" fillId="0" borderId="30" xfId="0" applyFont="1" applyFill="1" applyBorder="1" applyAlignment="1">
      <alignment horizontal="center" vertical="center" wrapText="1"/>
    </xf>
    <xf numFmtId="0" fontId="3" fillId="0" borderId="36" xfId="0" applyFont="1" applyFill="1" applyBorder="1" applyAlignment="1">
      <alignment horizontal="center" vertical="center" wrapText="1"/>
    </xf>
    <xf numFmtId="0" fontId="3" fillId="0" borderId="17" xfId="0" applyFont="1" applyFill="1" applyBorder="1" applyAlignment="1">
      <alignment horizontal="center" vertical="center" wrapText="1"/>
    </xf>
    <xf numFmtId="0" fontId="3" fillId="0" borderId="16" xfId="0" applyFont="1" applyFill="1" applyBorder="1" applyAlignment="1">
      <alignment horizontal="center" vertical="center" wrapText="1"/>
    </xf>
    <xf numFmtId="180" fontId="3" fillId="0" borderId="30" xfId="0" applyNumberFormat="1" applyFont="1" applyBorder="1" applyAlignment="1">
      <alignment horizontal="center" vertical="center"/>
    </xf>
    <xf numFmtId="180" fontId="0" fillId="0" borderId="31" xfId="0" applyNumberFormat="1" applyBorder="1" applyAlignment="1">
      <alignment horizontal="center" vertical="center"/>
    </xf>
    <xf numFmtId="10" fontId="3" fillId="0" borderId="36" xfId="0" applyNumberFormat="1" applyFont="1" applyBorder="1" applyAlignment="1">
      <alignment horizontal="center" vertical="center" wrapText="1"/>
    </xf>
    <xf numFmtId="10" fontId="0" fillId="0" borderId="37" xfId="0" applyNumberFormat="1" applyBorder="1" applyAlignment="1">
      <alignment horizontal="center" vertical="center" wrapText="1"/>
    </xf>
    <xf numFmtId="0" fontId="3" fillId="0" borderId="38" xfId="0" applyFont="1" applyBorder="1" applyAlignment="1">
      <alignment horizontal="center" vertical="center"/>
    </xf>
    <xf numFmtId="0" fontId="0" fillId="0" borderId="39" xfId="0" applyBorder="1" applyAlignment="1">
      <alignment horizontal="center" vertical="center"/>
    </xf>
    <xf numFmtId="0" fontId="3" fillId="0" borderId="30" xfId="0" applyFont="1" applyBorder="1" applyAlignment="1">
      <alignment horizontal="center" vertical="center"/>
    </xf>
    <xf numFmtId="0" fontId="0" fillId="0" borderId="31" xfId="0" applyBorder="1" applyAlignment="1">
      <alignment horizontal="center" vertical="center"/>
    </xf>
    <xf numFmtId="10" fontId="3" fillId="0" borderId="30" xfId="0" applyNumberFormat="1" applyFont="1" applyBorder="1" applyAlignment="1">
      <alignment horizontal="center" vertical="center" wrapText="1"/>
    </xf>
    <xf numFmtId="10" fontId="0" fillId="0" borderId="31" xfId="0" applyNumberFormat="1" applyBorder="1" applyAlignment="1">
      <alignment horizontal="center" vertical="center" wrapText="1"/>
    </xf>
    <xf numFmtId="0" fontId="0" fillId="0" borderId="0" xfId="0" applyAlignment="1">
      <alignment horizontal="right" vertical="center"/>
    </xf>
    <xf numFmtId="0" fontId="5" fillId="0" borderId="0" xfId="0" applyFont="1" applyAlignment="1">
      <alignment horizontal="right" vertical="center"/>
    </xf>
    <xf numFmtId="0" fontId="19" fillId="0" borderId="0" xfId="0" applyFont="1" applyAlignment="1">
      <alignment horizontal="right" vertical="center"/>
    </xf>
    <xf numFmtId="0" fontId="17" fillId="0" borderId="0" xfId="0" applyFont="1" applyAlignment="1">
      <alignment vertical="center"/>
    </xf>
    <xf numFmtId="188" fontId="3" fillId="0" borderId="40" xfId="0" applyNumberFormat="1" applyFont="1" applyBorder="1" applyAlignment="1">
      <alignment horizontal="center" vertical="center"/>
    </xf>
    <xf numFmtId="0" fontId="4" fillId="0" borderId="41" xfId="0" applyFont="1" applyBorder="1" applyAlignment="1">
      <alignment horizontal="center" vertical="center"/>
    </xf>
    <xf numFmtId="0" fontId="4" fillId="0" borderId="42" xfId="0" applyFont="1" applyBorder="1" applyAlignment="1">
      <alignment horizontal="center" vertical="center"/>
    </xf>
    <xf numFmtId="0" fontId="4" fillId="0" borderId="43" xfId="0" applyFont="1" applyBorder="1" applyAlignment="1">
      <alignment horizontal="center" vertical="center"/>
    </xf>
  </cellXfs>
  <cellStyles count="4">
    <cellStyle name="一般" xfId="0" builtinId="0"/>
    <cellStyle name="一般_60110" xfId="1"/>
    <cellStyle name="一般_董事會各表" xfId="2"/>
    <cellStyle name="百分比" xfId="3" builtinId="5"/>
  </cellStyles>
  <dxfs count="1">
    <dxf>
      <font>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AS39"/>
  <sheetViews>
    <sheetView zoomScale="85" workbookViewId="0">
      <pane xSplit="2" ySplit="4" topLeftCell="C5" activePane="bottomRight" state="frozen"/>
      <selection pane="topRight" activeCell="C1" sqref="C1"/>
      <selection pane="bottomLeft" activeCell="A5" sqref="A5"/>
      <selection pane="bottomRight" activeCell="B36" sqref="B36"/>
    </sheetView>
  </sheetViews>
  <sheetFormatPr defaultRowHeight="15.75" x14ac:dyDescent="0.25"/>
  <cols>
    <col min="1" max="1" width="8.25" style="5" customWidth="1"/>
    <col min="2" max="2" width="17.75" style="5" customWidth="1"/>
    <col min="3" max="3" width="12.75" style="89" customWidth="1"/>
    <col min="4" max="4" width="18.375" style="96" customWidth="1"/>
    <col min="5" max="5" width="17.25" style="96" customWidth="1"/>
    <col min="6" max="6" width="12.5" style="89" customWidth="1"/>
    <col min="7" max="7" width="19.75" style="93" customWidth="1"/>
    <col min="8" max="8" width="12.75" style="89" customWidth="1"/>
    <col min="9" max="9" width="18.25" style="96" customWidth="1"/>
    <col min="10" max="10" width="20.375" style="96" customWidth="1"/>
    <col min="11" max="11" width="8.75" style="154" customWidth="1"/>
    <col min="12" max="12" width="9.25" style="154" customWidth="1"/>
    <col min="13" max="13" width="8.5" style="154" customWidth="1"/>
    <col min="14" max="14" width="8.375" style="154" customWidth="1"/>
    <col min="15" max="15" width="10.25" style="5" bestFit="1" customWidth="1"/>
    <col min="16" max="16" width="11" style="5" customWidth="1"/>
    <col min="17" max="17" width="11.375" style="5" customWidth="1"/>
    <col min="18" max="33" width="9" style="5" customWidth="1"/>
    <col min="34" max="34" width="10.875" style="5" customWidth="1"/>
    <col min="35" max="16384" width="9" style="5"/>
  </cols>
  <sheetData>
    <row r="1" spans="1:45" s="33" customFormat="1" ht="45.95" customHeight="1" x14ac:dyDescent="0.25">
      <c r="A1" s="151" t="s">
        <v>155</v>
      </c>
      <c r="C1" s="84"/>
      <c r="D1" s="95"/>
      <c r="E1" s="95"/>
      <c r="F1" s="84"/>
      <c r="G1" s="90"/>
      <c r="H1" s="84"/>
      <c r="I1" s="95"/>
      <c r="J1" s="95"/>
      <c r="K1" s="157"/>
      <c r="L1" s="157"/>
      <c r="M1" s="157"/>
      <c r="N1" s="157"/>
    </row>
    <row r="2" spans="1:45" ht="21" customHeight="1" thickBot="1" x14ac:dyDescent="0.3">
      <c r="A2" s="32" t="s">
        <v>95</v>
      </c>
      <c r="J2" s="133" t="s">
        <v>146</v>
      </c>
      <c r="N2" s="173"/>
      <c r="O2" s="59"/>
      <c r="P2" s="59"/>
      <c r="Q2" s="59"/>
    </row>
    <row r="3" spans="1:45" ht="15.75" customHeight="1" x14ac:dyDescent="0.25">
      <c r="A3" s="216" t="s">
        <v>48</v>
      </c>
      <c r="B3" s="217"/>
      <c r="C3" s="222" t="s">
        <v>71</v>
      </c>
      <c r="D3" s="224" t="s">
        <v>147</v>
      </c>
      <c r="E3" s="224" t="s">
        <v>148</v>
      </c>
      <c r="F3" s="226" t="s">
        <v>72</v>
      </c>
      <c r="G3" s="240" t="s">
        <v>170</v>
      </c>
      <c r="H3" s="226" t="s">
        <v>73</v>
      </c>
      <c r="I3" s="220" t="s">
        <v>149</v>
      </c>
      <c r="J3" s="238" t="s">
        <v>150</v>
      </c>
      <c r="M3" s="174"/>
      <c r="N3" s="175"/>
      <c r="O3" s="65"/>
      <c r="P3" s="65"/>
    </row>
    <row r="4" spans="1:45" ht="16.5" customHeight="1" thickBot="1" x14ac:dyDescent="0.3">
      <c r="A4" s="218"/>
      <c r="B4" s="219"/>
      <c r="C4" s="223"/>
      <c r="D4" s="225"/>
      <c r="E4" s="225"/>
      <c r="F4" s="227"/>
      <c r="G4" s="241"/>
      <c r="H4" s="242"/>
      <c r="I4" s="221"/>
      <c r="J4" s="239"/>
      <c r="K4" s="173" t="s">
        <v>166</v>
      </c>
      <c r="L4" s="174" t="s">
        <v>167</v>
      </c>
      <c r="M4" s="176" t="s">
        <v>168</v>
      </c>
      <c r="N4" s="175" t="s">
        <v>169</v>
      </c>
      <c r="O4" s="65"/>
      <c r="P4" s="65"/>
      <c r="Q4" s="70"/>
      <c r="AF4" s="54"/>
      <c r="AG4" s="59"/>
      <c r="AH4" s="59"/>
    </row>
    <row r="5" spans="1:45" ht="17.25" thickTop="1" x14ac:dyDescent="0.25">
      <c r="A5" s="231" t="s">
        <v>49</v>
      </c>
      <c r="B5" s="4" t="s">
        <v>40</v>
      </c>
      <c r="C5" s="85"/>
      <c r="D5" s="81" t="str">
        <f xml:space="preserve"> IF(K5=0,"-",(C5- K5)/K5 * 100)</f>
        <v>-</v>
      </c>
      <c r="E5" s="81" t="str">
        <f xml:space="preserve"> IF(L5=0,"-",(C5- L5)/L5 * 100)</f>
        <v>-</v>
      </c>
      <c r="F5" s="85"/>
      <c r="G5" s="171">
        <f xml:space="preserve"> IF(H5=0,0,(C5)/H5 * 100)</f>
        <v>0</v>
      </c>
      <c r="H5" s="103"/>
      <c r="I5" s="135">
        <f xml:space="preserve"> IF(M5=0,0,(H5- M5)/M5 * 100)</f>
        <v>0</v>
      </c>
      <c r="J5" s="136">
        <f xml:space="preserve"> IF(N5=0,0,(H5- N5)/N5 * 100)</f>
        <v>0</v>
      </c>
      <c r="L5" s="177"/>
      <c r="M5" s="177"/>
      <c r="N5" s="177"/>
      <c r="O5" s="71"/>
      <c r="P5" s="71"/>
      <c r="Q5" s="59"/>
      <c r="R5" s="63"/>
      <c r="S5" s="63"/>
      <c r="T5" s="63"/>
      <c r="U5" s="63"/>
      <c r="V5" s="63"/>
      <c r="W5" s="63"/>
      <c r="X5" s="63"/>
      <c r="Y5" s="63"/>
      <c r="Z5" s="63"/>
      <c r="AA5" s="63"/>
      <c r="AB5" s="63"/>
      <c r="AC5" s="63"/>
      <c r="AD5" s="63"/>
      <c r="AE5" s="63"/>
      <c r="AF5" s="63"/>
      <c r="AG5" s="63"/>
      <c r="AH5" s="63"/>
      <c r="AI5" s="63"/>
      <c r="AJ5" s="63"/>
      <c r="AK5" s="63"/>
      <c r="AL5" s="63"/>
      <c r="AM5" s="63"/>
      <c r="AN5" s="63"/>
      <c r="AO5" s="63"/>
      <c r="AP5" s="63"/>
      <c r="AQ5" s="63"/>
      <c r="AR5" s="63"/>
      <c r="AS5" s="63"/>
    </row>
    <row r="6" spans="1:45" ht="16.5" x14ac:dyDescent="0.25">
      <c r="A6" s="229"/>
      <c r="B6" s="1" t="s">
        <v>41</v>
      </c>
      <c r="C6" s="86"/>
      <c r="D6" s="81" t="str">
        <f xml:space="preserve"> IF(K6=0,"-",(C6- K6)/K6 * 100)</f>
        <v>-</v>
      </c>
      <c r="E6" s="81" t="str">
        <f xml:space="preserve"> IF(L6=0,"-",(C6- L6)/L6 * 100)</f>
        <v>-</v>
      </c>
      <c r="F6" s="86"/>
      <c r="G6" s="172">
        <f xml:space="preserve"> IF(H6=0,0,(C6)/H6 * 100)</f>
        <v>0</v>
      </c>
      <c r="H6" s="103"/>
      <c r="I6" s="135">
        <f t="shared" ref="I6:I26" si="0" xml:space="preserve"> IF(M6=0,0,(H6- M6)/M6 * 100)</f>
        <v>0</v>
      </c>
      <c r="J6" s="72">
        <f xml:space="preserve"> IF(N6=0,0,(H6- N6)/N6 * 100)</f>
        <v>0</v>
      </c>
      <c r="L6" s="177"/>
      <c r="M6" s="177"/>
      <c r="N6" s="177"/>
      <c r="O6" s="71"/>
      <c r="P6" s="71"/>
      <c r="Q6" s="59"/>
      <c r="R6" s="63"/>
      <c r="S6" s="63"/>
      <c r="T6" s="63"/>
      <c r="U6" s="63"/>
      <c r="V6" s="63"/>
      <c r="W6" s="63"/>
      <c r="X6" s="63"/>
      <c r="Y6" s="63"/>
      <c r="Z6" s="63"/>
      <c r="AA6" s="63"/>
      <c r="AB6" s="63"/>
      <c r="AC6" s="63"/>
      <c r="AD6" s="63"/>
      <c r="AE6" s="63"/>
      <c r="AF6" s="63"/>
      <c r="AG6" s="63"/>
      <c r="AH6" s="63"/>
      <c r="AI6" s="63"/>
      <c r="AJ6" s="63"/>
      <c r="AK6" s="63"/>
      <c r="AL6" s="63"/>
      <c r="AM6" s="63"/>
      <c r="AN6" s="63"/>
      <c r="AO6" s="63"/>
      <c r="AP6" s="63"/>
      <c r="AQ6" s="63"/>
      <c r="AR6" s="63"/>
      <c r="AS6" s="63"/>
    </row>
    <row r="7" spans="1:45" ht="16.5" x14ac:dyDescent="0.25">
      <c r="A7" s="229"/>
      <c r="B7" s="1" t="s">
        <v>42</v>
      </c>
      <c r="C7" s="86"/>
      <c r="D7" s="81" t="str">
        <f t="shared" ref="D7:D26" si="1" xml:space="preserve"> IF(K7=0,"-",(C7- K7)/K7 * 100)</f>
        <v>-</v>
      </c>
      <c r="E7" s="81" t="str">
        <f t="shared" ref="E7:E23" si="2" xml:space="preserve"> IF(L7=0,"-",(C7- L7)/L7 * 100)</f>
        <v>-</v>
      </c>
      <c r="F7" s="86"/>
      <c r="G7" s="172">
        <f t="shared" ref="G7:G27" si="3" xml:space="preserve"> IF(H7=0,0,(C7)/H7 * 100)</f>
        <v>0</v>
      </c>
      <c r="H7" s="103"/>
      <c r="I7" s="135">
        <f t="shared" si="0"/>
        <v>0</v>
      </c>
      <c r="J7" s="72">
        <f t="shared" ref="J7:J23" si="4" xml:space="preserve"> IF(N7=0,0,(H7- N7)/N7 * 100)</f>
        <v>0</v>
      </c>
      <c r="L7" s="177"/>
      <c r="M7" s="177"/>
      <c r="N7" s="177"/>
      <c r="O7" s="71"/>
      <c r="P7" s="71"/>
      <c r="Q7" s="59"/>
      <c r="R7" s="63"/>
      <c r="S7" s="63"/>
      <c r="T7" s="63"/>
      <c r="U7" s="63"/>
      <c r="V7" s="63"/>
      <c r="W7" s="63"/>
      <c r="X7" s="63"/>
      <c r="Y7" s="63"/>
      <c r="Z7" s="63"/>
      <c r="AA7" s="63"/>
      <c r="AB7" s="63"/>
      <c r="AC7" s="63"/>
      <c r="AD7" s="63"/>
      <c r="AE7" s="63"/>
      <c r="AF7" s="63"/>
      <c r="AG7" s="63"/>
      <c r="AH7" s="63"/>
      <c r="AI7" s="63"/>
      <c r="AJ7" s="63"/>
      <c r="AK7" s="63"/>
      <c r="AL7" s="63"/>
      <c r="AM7" s="63"/>
      <c r="AN7" s="63"/>
      <c r="AO7" s="63"/>
      <c r="AP7" s="63"/>
      <c r="AQ7" s="63"/>
      <c r="AR7" s="63"/>
      <c r="AS7" s="63"/>
    </row>
    <row r="8" spans="1:45" ht="16.5" x14ac:dyDescent="0.25">
      <c r="A8" s="229"/>
      <c r="B8" s="1" t="s">
        <v>43</v>
      </c>
      <c r="C8" s="86"/>
      <c r="D8" s="81" t="str">
        <f t="shared" si="1"/>
        <v>-</v>
      </c>
      <c r="E8" s="81" t="str">
        <f t="shared" si="2"/>
        <v>-</v>
      </c>
      <c r="F8" s="86"/>
      <c r="G8" s="172">
        <f t="shared" si="3"/>
        <v>0</v>
      </c>
      <c r="H8" s="103"/>
      <c r="I8" s="135">
        <f t="shared" si="0"/>
        <v>0</v>
      </c>
      <c r="J8" s="72">
        <f t="shared" si="4"/>
        <v>0</v>
      </c>
      <c r="L8" s="177"/>
      <c r="M8" s="177"/>
      <c r="N8" s="177"/>
      <c r="O8" s="71"/>
      <c r="P8" s="71"/>
    </row>
    <row r="9" spans="1:45" ht="16.5" x14ac:dyDescent="0.25">
      <c r="A9" s="229"/>
      <c r="B9" s="1" t="s">
        <v>57</v>
      </c>
      <c r="C9" s="86"/>
      <c r="D9" s="81" t="str">
        <f t="shared" si="1"/>
        <v>-</v>
      </c>
      <c r="E9" s="81" t="str">
        <f t="shared" si="2"/>
        <v>-</v>
      </c>
      <c r="F9" s="86"/>
      <c r="G9" s="172">
        <f t="shared" si="3"/>
        <v>0</v>
      </c>
      <c r="H9" s="103"/>
      <c r="I9" s="135">
        <f t="shared" si="0"/>
        <v>0</v>
      </c>
      <c r="J9" s="72">
        <f t="shared" si="4"/>
        <v>0</v>
      </c>
      <c r="L9" s="177"/>
      <c r="M9" s="177"/>
      <c r="N9" s="177"/>
      <c r="O9" s="71"/>
      <c r="P9" s="71"/>
    </row>
    <row r="10" spans="1:45" ht="16.5" x14ac:dyDescent="0.25">
      <c r="A10" s="229"/>
      <c r="B10" s="2" t="s">
        <v>58</v>
      </c>
      <c r="C10" s="86"/>
      <c r="D10" s="81" t="str">
        <f t="shared" si="1"/>
        <v>-</v>
      </c>
      <c r="E10" s="81" t="str">
        <f t="shared" si="2"/>
        <v>-</v>
      </c>
      <c r="F10" s="86"/>
      <c r="G10" s="172">
        <f t="shared" si="3"/>
        <v>0</v>
      </c>
      <c r="H10" s="103"/>
      <c r="I10" s="135">
        <f t="shared" si="0"/>
        <v>0</v>
      </c>
      <c r="J10" s="72">
        <f t="shared" si="4"/>
        <v>0</v>
      </c>
      <c r="L10" s="177"/>
      <c r="M10" s="177"/>
      <c r="N10" s="177"/>
      <c r="O10" s="71"/>
      <c r="P10" s="71"/>
    </row>
    <row r="11" spans="1:45" ht="16.5" x14ac:dyDescent="0.25">
      <c r="A11" s="229"/>
      <c r="B11" s="1" t="s">
        <v>44</v>
      </c>
      <c r="C11" s="86"/>
      <c r="D11" s="81" t="str">
        <f t="shared" si="1"/>
        <v>-</v>
      </c>
      <c r="E11" s="81" t="str">
        <f t="shared" si="2"/>
        <v>-</v>
      </c>
      <c r="F11" s="86"/>
      <c r="G11" s="172">
        <f t="shared" si="3"/>
        <v>0</v>
      </c>
      <c r="H11" s="103"/>
      <c r="I11" s="135">
        <f t="shared" si="0"/>
        <v>0</v>
      </c>
      <c r="J11" s="72">
        <f t="shared" si="4"/>
        <v>0</v>
      </c>
      <c r="L11" s="177"/>
      <c r="M11" s="177"/>
      <c r="N11" s="177"/>
      <c r="O11" s="71"/>
      <c r="P11" s="71"/>
    </row>
    <row r="12" spans="1:45" ht="16.5" x14ac:dyDescent="0.25">
      <c r="A12" s="229"/>
      <c r="B12" s="1" t="s">
        <v>45</v>
      </c>
      <c r="C12" s="86"/>
      <c r="D12" s="81" t="str">
        <f t="shared" si="1"/>
        <v>-</v>
      </c>
      <c r="E12" s="81" t="str">
        <f t="shared" si="2"/>
        <v>-</v>
      </c>
      <c r="F12" s="86"/>
      <c r="G12" s="172">
        <f t="shared" si="3"/>
        <v>0</v>
      </c>
      <c r="H12" s="103"/>
      <c r="I12" s="135">
        <f t="shared" si="0"/>
        <v>0</v>
      </c>
      <c r="J12" s="72">
        <f t="shared" si="4"/>
        <v>0</v>
      </c>
      <c r="L12" s="177"/>
      <c r="M12" s="177"/>
      <c r="N12" s="177"/>
      <c r="O12" s="71"/>
      <c r="P12" s="71"/>
    </row>
    <row r="13" spans="1:45" ht="16.5" x14ac:dyDescent="0.25">
      <c r="A13" s="229"/>
      <c r="B13" s="1" t="s">
        <v>46</v>
      </c>
      <c r="C13" s="86"/>
      <c r="D13" s="81" t="str">
        <f t="shared" si="1"/>
        <v>-</v>
      </c>
      <c r="E13" s="81" t="str">
        <f t="shared" si="2"/>
        <v>-</v>
      </c>
      <c r="F13" s="86"/>
      <c r="G13" s="172">
        <f t="shared" si="3"/>
        <v>0</v>
      </c>
      <c r="H13" s="103"/>
      <c r="I13" s="135">
        <f t="shared" si="0"/>
        <v>0</v>
      </c>
      <c r="J13" s="72">
        <f t="shared" si="4"/>
        <v>0</v>
      </c>
      <c r="L13" s="177"/>
      <c r="M13" s="177"/>
      <c r="N13" s="177"/>
      <c r="O13" s="71"/>
      <c r="P13" s="71"/>
    </row>
    <row r="14" spans="1:45" s="204" customFormat="1" ht="16.5" x14ac:dyDescent="0.25">
      <c r="A14" s="229"/>
      <c r="B14" s="196" t="s">
        <v>171</v>
      </c>
      <c r="C14" s="197"/>
      <c r="D14" s="139" t="str">
        <f t="shared" si="1"/>
        <v>-</v>
      </c>
      <c r="E14" s="139" t="str">
        <f xml:space="preserve"> IF(L14=0,"-",(C14- L14)/L14 * 100)</f>
        <v>-</v>
      </c>
      <c r="F14" s="197"/>
      <c r="G14" s="198">
        <f t="shared" si="3"/>
        <v>0</v>
      </c>
      <c r="H14" s="199"/>
      <c r="I14" s="125">
        <f t="shared" si="0"/>
        <v>0</v>
      </c>
      <c r="J14" s="200">
        <f t="shared" si="4"/>
        <v>0</v>
      </c>
      <c r="K14" s="201"/>
      <c r="L14" s="202"/>
      <c r="M14" s="202"/>
      <c r="N14" s="202"/>
      <c r="O14" s="203"/>
      <c r="P14" s="203"/>
    </row>
    <row r="15" spans="1:45" ht="16.5" x14ac:dyDescent="0.25">
      <c r="A15" s="229"/>
      <c r="B15" s="2" t="s">
        <v>59</v>
      </c>
      <c r="C15" s="86"/>
      <c r="D15" s="81" t="str">
        <f t="shared" si="1"/>
        <v>-</v>
      </c>
      <c r="E15" s="81" t="str">
        <f t="shared" si="2"/>
        <v>-</v>
      </c>
      <c r="F15" s="86"/>
      <c r="G15" s="172">
        <f t="shared" si="3"/>
        <v>0</v>
      </c>
      <c r="H15" s="103"/>
      <c r="I15" s="135">
        <f t="shared" si="0"/>
        <v>0</v>
      </c>
      <c r="J15" s="72">
        <f t="shared" si="4"/>
        <v>0</v>
      </c>
      <c r="L15" s="177"/>
      <c r="M15" s="177"/>
      <c r="N15" s="177"/>
      <c r="O15" s="71"/>
      <c r="P15" s="71"/>
    </row>
    <row r="16" spans="1:45" ht="16.5" x14ac:dyDescent="0.25">
      <c r="A16" s="229"/>
      <c r="B16" s="1" t="s">
        <v>47</v>
      </c>
      <c r="C16" s="86"/>
      <c r="D16" s="81" t="str">
        <f t="shared" si="1"/>
        <v>-</v>
      </c>
      <c r="E16" s="81" t="str">
        <f t="shared" si="2"/>
        <v>-</v>
      </c>
      <c r="F16" s="86"/>
      <c r="G16" s="172">
        <f t="shared" si="3"/>
        <v>0</v>
      </c>
      <c r="H16" s="103"/>
      <c r="I16" s="135">
        <f t="shared" si="0"/>
        <v>0</v>
      </c>
      <c r="J16" s="72">
        <f t="shared" si="4"/>
        <v>0</v>
      </c>
      <c r="L16" s="177"/>
      <c r="M16" s="177"/>
      <c r="N16" s="177"/>
      <c r="O16" s="71"/>
      <c r="P16" s="71"/>
    </row>
    <row r="17" spans="1:16" ht="16.5" x14ac:dyDescent="0.25">
      <c r="A17" s="230"/>
      <c r="B17" s="1" t="s">
        <v>50</v>
      </c>
      <c r="C17" s="86"/>
      <c r="D17" s="81" t="str">
        <f t="shared" si="1"/>
        <v>-</v>
      </c>
      <c r="E17" s="81" t="str">
        <f t="shared" si="2"/>
        <v>-</v>
      </c>
      <c r="F17" s="86">
        <f>SUM(F5:F16)</f>
        <v>0</v>
      </c>
      <c r="G17" s="172">
        <f t="shared" si="3"/>
        <v>0</v>
      </c>
      <c r="H17" s="103"/>
      <c r="I17" s="135">
        <f t="shared" si="0"/>
        <v>0</v>
      </c>
      <c r="J17" s="72">
        <f t="shared" si="4"/>
        <v>0</v>
      </c>
      <c r="L17" s="177"/>
      <c r="M17" s="177"/>
      <c r="N17" s="177"/>
      <c r="O17" s="71"/>
      <c r="P17" s="71"/>
    </row>
    <row r="18" spans="1:16" ht="16.5" x14ac:dyDescent="0.25">
      <c r="A18" s="228" t="s">
        <v>51</v>
      </c>
      <c r="B18" s="1" t="s">
        <v>52</v>
      </c>
      <c r="C18" s="86"/>
      <c r="D18" s="81" t="str">
        <f t="shared" si="1"/>
        <v>-</v>
      </c>
      <c r="E18" s="81" t="str">
        <f t="shared" si="2"/>
        <v>-</v>
      </c>
      <c r="F18" s="86"/>
      <c r="G18" s="172">
        <f t="shared" si="3"/>
        <v>0</v>
      </c>
      <c r="H18" s="103"/>
      <c r="I18" s="135">
        <f t="shared" si="0"/>
        <v>0</v>
      </c>
      <c r="J18" s="72">
        <f t="shared" si="4"/>
        <v>0</v>
      </c>
      <c r="L18" s="177"/>
      <c r="M18" s="177"/>
      <c r="N18" s="177"/>
      <c r="O18" s="71"/>
      <c r="P18" s="71"/>
    </row>
    <row r="19" spans="1:16" ht="16.5" x14ac:dyDescent="0.25">
      <c r="A19" s="229"/>
      <c r="B19" s="1" t="s">
        <v>53</v>
      </c>
      <c r="C19" s="86"/>
      <c r="D19" s="81" t="str">
        <f t="shared" si="1"/>
        <v>-</v>
      </c>
      <c r="E19" s="81" t="str">
        <f t="shared" si="2"/>
        <v>-</v>
      </c>
      <c r="F19" s="86"/>
      <c r="G19" s="172">
        <f t="shared" si="3"/>
        <v>0</v>
      </c>
      <c r="H19" s="103"/>
      <c r="I19" s="135">
        <f t="shared" si="0"/>
        <v>0</v>
      </c>
      <c r="J19" s="72">
        <f t="shared" si="4"/>
        <v>0</v>
      </c>
      <c r="L19" s="177"/>
      <c r="M19" s="177"/>
      <c r="N19" s="177"/>
      <c r="O19" s="71"/>
      <c r="P19" s="71"/>
    </row>
    <row r="20" spans="1:16" ht="16.5" x14ac:dyDescent="0.25">
      <c r="A20" s="229"/>
      <c r="B20" s="1" t="s">
        <v>54</v>
      </c>
      <c r="C20" s="86"/>
      <c r="D20" s="81" t="str">
        <f t="shared" si="1"/>
        <v>-</v>
      </c>
      <c r="E20" s="81" t="str">
        <f t="shared" si="2"/>
        <v>-</v>
      </c>
      <c r="F20" s="86"/>
      <c r="G20" s="172">
        <f t="shared" si="3"/>
        <v>0</v>
      </c>
      <c r="H20" s="103"/>
      <c r="I20" s="135">
        <f t="shared" si="0"/>
        <v>0</v>
      </c>
      <c r="J20" s="72">
        <f t="shared" si="4"/>
        <v>0</v>
      </c>
      <c r="L20" s="177"/>
      <c r="M20" s="177"/>
      <c r="N20" s="177"/>
      <c r="O20" s="71"/>
      <c r="P20" s="71"/>
    </row>
    <row r="21" spans="1:16" ht="16.5" x14ac:dyDescent="0.25">
      <c r="A21" s="229"/>
      <c r="B21" s="2" t="s">
        <v>63</v>
      </c>
      <c r="C21" s="86"/>
      <c r="D21" s="81" t="str">
        <f t="shared" si="1"/>
        <v>-</v>
      </c>
      <c r="E21" s="81" t="str">
        <f t="shared" si="2"/>
        <v>-</v>
      </c>
      <c r="F21" s="86"/>
      <c r="G21" s="172">
        <f t="shared" si="3"/>
        <v>0</v>
      </c>
      <c r="H21" s="103"/>
      <c r="I21" s="135">
        <f t="shared" si="0"/>
        <v>0</v>
      </c>
      <c r="J21" s="72">
        <f t="shared" si="4"/>
        <v>0</v>
      </c>
      <c r="L21" s="177"/>
      <c r="M21" s="177"/>
      <c r="N21" s="177"/>
      <c r="O21" s="71"/>
      <c r="P21" s="71"/>
    </row>
    <row r="22" spans="1:16" ht="16.5" x14ac:dyDescent="0.25">
      <c r="A22" s="229"/>
      <c r="B22" s="2" t="s">
        <v>64</v>
      </c>
      <c r="C22" s="86"/>
      <c r="D22" s="81" t="str">
        <f t="shared" si="1"/>
        <v>-</v>
      </c>
      <c r="E22" s="81" t="str">
        <f t="shared" si="2"/>
        <v>-</v>
      </c>
      <c r="F22" s="86"/>
      <c r="G22" s="172">
        <f t="shared" si="3"/>
        <v>0</v>
      </c>
      <c r="H22" s="103"/>
      <c r="I22" s="135">
        <f t="shared" si="0"/>
        <v>0</v>
      </c>
      <c r="J22" s="72">
        <f t="shared" si="4"/>
        <v>0</v>
      </c>
      <c r="L22" s="177"/>
      <c r="M22" s="177"/>
      <c r="N22" s="177"/>
      <c r="O22" s="71"/>
      <c r="P22" s="71"/>
    </row>
    <row r="23" spans="1:16" ht="16.5" x14ac:dyDescent="0.25">
      <c r="A23" s="229"/>
      <c r="B23" s="1" t="s">
        <v>62</v>
      </c>
      <c r="C23" s="86"/>
      <c r="D23" s="81" t="str">
        <f xml:space="preserve"> IF(K23=0,"-",(C23- K23)/K23 * 100)</f>
        <v>-</v>
      </c>
      <c r="E23" s="81" t="str">
        <f t="shared" si="2"/>
        <v>-</v>
      </c>
      <c r="F23" s="86"/>
      <c r="G23" s="172">
        <f t="shared" si="3"/>
        <v>0</v>
      </c>
      <c r="H23" s="103"/>
      <c r="I23" s="135">
        <f t="shared" si="0"/>
        <v>0</v>
      </c>
      <c r="J23" s="72">
        <f t="shared" si="4"/>
        <v>0</v>
      </c>
      <c r="L23" s="177"/>
      <c r="M23" s="177"/>
      <c r="N23" s="177"/>
      <c r="O23" s="71"/>
      <c r="P23" s="71"/>
    </row>
    <row r="24" spans="1:16" ht="16.5" x14ac:dyDescent="0.25">
      <c r="A24" s="229"/>
      <c r="B24" s="196" t="s">
        <v>55</v>
      </c>
      <c r="C24" s="197"/>
      <c r="D24" s="139" t="str">
        <f xml:space="preserve"> IF(K24=0,"-",(C24- K24)/K24 * 100)</f>
        <v>-</v>
      </c>
      <c r="E24" s="139" t="str">
        <f xml:space="preserve"> IF(L24=0,"-",(C24- L24)/L24 * 100)</f>
        <v>-</v>
      </c>
      <c r="F24" s="197"/>
      <c r="G24" s="198">
        <f xml:space="preserve"> IF(H24=0,0,(C24)/H24 * 100)</f>
        <v>0</v>
      </c>
      <c r="H24" s="199"/>
      <c r="I24" s="125">
        <f xml:space="preserve"> IF(M24=0,0,(H24- M24)/M24 * 100)</f>
        <v>0</v>
      </c>
      <c r="J24" s="200">
        <f xml:space="preserve"> IF(N24=0,0,(H24- N24)/N24 * 100)</f>
        <v>0</v>
      </c>
      <c r="L24" s="177"/>
      <c r="M24" s="177"/>
      <c r="N24" s="177"/>
      <c r="O24" s="71"/>
      <c r="P24" s="71"/>
    </row>
    <row r="25" spans="1:16" s="204" customFormat="1" ht="16.5" x14ac:dyDescent="0.25">
      <c r="A25" s="229"/>
      <c r="B25" s="196" t="s">
        <v>174</v>
      </c>
      <c r="C25" s="197"/>
      <c r="D25" s="139" t="str">
        <f xml:space="preserve"> IF(K25=0,"-",(C25- K25)/K25 * 100)</f>
        <v>-</v>
      </c>
      <c r="E25" s="139" t="str">
        <f xml:space="preserve"> IF(L25=0,"-",(C25- L25)/L25 * 100)</f>
        <v>-</v>
      </c>
      <c r="F25" s="197"/>
      <c r="G25" s="198">
        <f xml:space="preserve"> IF(H25=0,0,(C25)/H25 * 100)</f>
        <v>0</v>
      </c>
      <c r="H25" s="199"/>
      <c r="I25" s="125">
        <f xml:space="preserve"> IF(M25=0,0,(H25- M25)/M25 * 100)</f>
        <v>0</v>
      </c>
      <c r="J25" s="200">
        <f xml:space="preserve"> IF(N25=0,0,(H25- N25)/N25 * 100)</f>
        <v>0</v>
      </c>
      <c r="K25" s="201"/>
      <c r="L25" s="202"/>
      <c r="M25" s="202"/>
      <c r="N25" s="202"/>
      <c r="O25" s="203"/>
      <c r="P25" s="203"/>
    </row>
    <row r="26" spans="1:16" ht="16.5" x14ac:dyDescent="0.25">
      <c r="A26" s="230"/>
      <c r="B26" s="1" t="s">
        <v>50</v>
      </c>
      <c r="C26" s="86"/>
      <c r="D26" s="81" t="str">
        <f t="shared" si="1"/>
        <v>-</v>
      </c>
      <c r="E26" s="81" t="str">
        <f xml:space="preserve"> IF(L26=0,"-",(C26- L26)/L26 * 100)</f>
        <v>-</v>
      </c>
      <c r="F26" s="86">
        <f>SUM(F18:F25)</f>
        <v>0</v>
      </c>
      <c r="G26" s="172">
        <f t="shared" si="3"/>
        <v>0</v>
      </c>
      <c r="H26" s="103"/>
      <c r="I26" s="135">
        <f t="shared" si="0"/>
        <v>0</v>
      </c>
      <c r="J26" s="72">
        <f xml:space="preserve"> IF(N26=0,0,(H26- N26)/N26 * 100)</f>
        <v>0</v>
      </c>
      <c r="L26" s="177"/>
      <c r="M26" s="177"/>
      <c r="N26" s="177"/>
      <c r="O26" s="71"/>
      <c r="P26" s="71"/>
    </row>
    <row r="27" spans="1:16" ht="17.25" thickBot="1" x14ac:dyDescent="0.3">
      <c r="A27" s="232" t="s">
        <v>56</v>
      </c>
      <c r="B27" s="233"/>
      <c r="C27" s="87"/>
      <c r="D27" s="82" t="str">
        <f xml:space="preserve"> IF(K27=0,"-",(C27- K27)/K27 * 100)</f>
        <v>-</v>
      </c>
      <c r="E27" s="82" t="str">
        <f xml:space="preserve"> IF(L27=0,"-",(C27- L27)/L27 * 100)</f>
        <v>-</v>
      </c>
      <c r="F27" s="87">
        <f>SUM(F17,F26)</f>
        <v>0</v>
      </c>
      <c r="G27" s="82">
        <f t="shared" si="3"/>
        <v>0</v>
      </c>
      <c r="H27" s="87"/>
      <c r="I27" s="170">
        <f xml:space="preserve"> IF(M27=0,0,(H27- M27)/M27 * 100)</f>
        <v>0</v>
      </c>
      <c r="J27" s="73">
        <f xml:space="preserve"> IF(N27=0,0,(H27- N27)/N27 * 100)</f>
        <v>0</v>
      </c>
      <c r="L27" s="177"/>
      <c r="M27" s="177"/>
      <c r="N27" s="177"/>
      <c r="O27" s="71"/>
      <c r="P27" s="71"/>
    </row>
    <row r="28" spans="1:16" ht="10.5" customHeight="1" x14ac:dyDescent="0.25">
      <c r="A28" s="40"/>
      <c r="B28" s="41"/>
      <c r="C28" s="99"/>
      <c r="D28" s="83"/>
      <c r="E28" s="83"/>
      <c r="F28" s="99"/>
      <c r="G28" s="83"/>
      <c r="H28" s="99"/>
      <c r="I28" s="83"/>
      <c r="J28" s="83"/>
      <c r="L28" s="177"/>
      <c r="M28" s="177"/>
      <c r="N28" s="177"/>
      <c r="O28" s="71"/>
      <c r="P28" s="71"/>
    </row>
    <row r="29" spans="1:16" ht="7.5" customHeight="1" thickBot="1" x14ac:dyDescent="0.3">
      <c r="A29" s="40"/>
      <c r="B29" s="41"/>
      <c r="C29" s="99"/>
      <c r="D29" s="83"/>
      <c r="E29" s="83"/>
      <c r="F29" s="99"/>
      <c r="G29" s="60"/>
      <c r="H29" s="99"/>
      <c r="I29" s="83"/>
      <c r="J29" s="83"/>
    </row>
    <row r="30" spans="1:16" ht="15.75" customHeight="1" x14ac:dyDescent="0.25">
      <c r="A30" s="216" t="s">
        <v>82</v>
      </c>
      <c r="B30" s="245"/>
      <c r="C30" s="248" t="s">
        <v>71</v>
      </c>
      <c r="D30" s="224" t="s">
        <v>147</v>
      </c>
      <c r="E30" s="224" t="s">
        <v>148</v>
      </c>
      <c r="F30" s="252" t="s">
        <v>72</v>
      </c>
      <c r="G30" s="240" t="s">
        <v>87</v>
      </c>
      <c r="H30" s="252" t="s">
        <v>73</v>
      </c>
      <c r="I30" s="220" t="s">
        <v>149</v>
      </c>
      <c r="J30" s="238" t="s">
        <v>150</v>
      </c>
      <c r="L30" s="236"/>
      <c r="M30" s="236"/>
      <c r="N30" s="236"/>
      <c r="O30" s="234"/>
    </row>
    <row r="31" spans="1:16" ht="16.5" customHeight="1" thickBot="1" x14ac:dyDescent="0.3">
      <c r="A31" s="246"/>
      <c r="B31" s="247"/>
      <c r="C31" s="249"/>
      <c r="D31" s="225"/>
      <c r="E31" s="225"/>
      <c r="F31" s="253"/>
      <c r="G31" s="241"/>
      <c r="H31" s="254"/>
      <c r="I31" s="221"/>
      <c r="J31" s="239"/>
      <c r="L31" s="237"/>
      <c r="M31" s="237"/>
      <c r="N31" s="237"/>
      <c r="O31" s="235"/>
    </row>
    <row r="32" spans="1:16" ht="18" thickTop="1" thickBot="1" x14ac:dyDescent="0.3">
      <c r="A32" s="243" t="s">
        <v>83</v>
      </c>
      <c r="B32" s="244"/>
      <c r="C32" s="88"/>
      <c r="D32" s="97" t="str">
        <f xml:space="preserve"> IF(K32=0,"-",(C32- K32)/K32 * 100)</f>
        <v>-</v>
      </c>
      <c r="E32" s="97" t="str">
        <f xml:space="preserve"> IF(L32=0,"-",(C32- L32)/L32 * 100)</f>
        <v>-</v>
      </c>
      <c r="F32" s="88"/>
      <c r="G32" s="97">
        <f xml:space="preserve"> IF(H32=0,0,(C32)/H32 * 100)</f>
        <v>0</v>
      </c>
      <c r="H32" s="88"/>
      <c r="I32" s="97">
        <f xml:space="preserve"> IF(M32=0,0,(H32- M32)/M32 * 100)</f>
        <v>0</v>
      </c>
      <c r="J32" s="131">
        <f xml:space="preserve"> IF(N32=0,0,(H32- N32)/N32 * 100)</f>
        <v>0</v>
      </c>
    </row>
    <row r="33" spans="1:14" ht="16.5" x14ac:dyDescent="0.25">
      <c r="A33" s="40"/>
      <c r="B33" s="41"/>
      <c r="C33" s="99"/>
      <c r="D33" s="83"/>
      <c r="E33" s="83"/>
      <c r="F33" s="99"/>
      <c r="G33" s="60"/>
      <c r="H33" s="99"/>
      <c r="I33" s="83"/>
      <c r="J33" s="83"/>
    </row>
    <row r="35" spans="1:14" s="31" customFormat="1" ht="16.5" x14ac:dyDescent="0.25">
      <c r="C35" s="100"/>
      <c r="D35" s="138"/>
      <c r="E35" s="137"/>
      <c r="F35" s="101"/>
      <c r="G35" s="105"/>
      <c r="H35" s="104"/>
      <c r="I35" s="250"/>
      <c r="J35" s="251"/>
      <c r="K35" s="178"/>
      <c r="L35" s="179"/>
      <c r="M35" s="180"/>
      <c r="N35" s="180"/>
    </row>
    <row r="38" spans="1:14" s="31" customFormat="1" ht="16.5" x14ac:dyDescent="0.25">
      <c r="C38" s="100"/>
      <c r="D38" s="138"/>
      <c r="E38" s="137"/>
      <c r="F38" s="101"/>
      <c r="G38" s="105"/>
      <c r="H38" s="104"/>
      <c r="I38" s="250"/>
      <c r="J38" s="251"/>
      <c r="K38" s="178"/>
      <c r="L38" s="179"/>
      <c r="M38" s="180"/>
      <c r="N38" s="180"/>
    </row>
    <row r="39" spans="1:14" ht="16.5" x14ac:dyDescent="0.25">
      <c r="D39" s="98"/>
      <c r="E39" s="133"/>
      <c r="F39" s="102" t="s">
        <v>139</v>
      </c>
      <c r="G39" s="92"/>
      <c r="H39" s="102"/>
      <c r="I39" s="255" t="s">
        <v>157</v>
      </c>
      <c r="J39" s="256"/>
      <c r="K39" s="181"/>
      <c r="L39" s="182"/>
    </row>
  </sheetData>
  <mergeCells count="29">
    <mergeCell ref="I39:J39"/>
    <mergeCell ref="L30:L31"/>
    <mergeCell ref="J30:J31"/>
    <mergeCell ref="I38:J38"/>
    <mergeCell ref="A32:B32"/>
    <mergeCell ref="A30:B31"/>
    <mergeCell ref="C30:C31"/>
    <mergeCell ref="I35:J35"/>
    <mergeCell ref="D30:D31"/>
    <mergeCell ref="G30:G31"/>
    <mergeCell ref="E30:E31"/>
    <mergeCell ref="F30:F31"/>
    <mergeCell ref="H30:H31"/>
    <mergeCell ref="O30:O31"/>
    <mergeCell ref="N30:N31"/>
    <mergeCell ref="E3:E4"/>
    <mergeCell ref="J3:J4"/>
    <mergeCell ref="G3:G4"/>
    <mergeCell ref="H3:H4"/>
    <mergeCell ref="I3:I4"/>
    <mergeCell ref="M30:M31"/>
    <mergeCell ref="A3:B4"/>
    <mergeCell ref="I30:I31"/>
    <mergeCell ref="C3:C4"/>
    <mergeCell ref="D3:D4"/>
    <mergeCell ref="F3:F4"/>
    <mergeCell ref="A18:A26"/>
    <mergeCell ref="A5:A17"/>
    <mergeCell ref="A27:B27"/>
  </mergeCells>
  <phoneticPr fontId="2" type="noConversion"/>
  <pageMargins left="0.39370078740157483" right="0.39370078740157483" top="0.39370078740157483" bottom="0.39370078740157483" header="0.39370078740157483" footer="0.39370078740157483"/>
  <pageSetup paperSize="9" scale="83"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M239"/>
  <sheetViews>
    <sheetView zoomScale="85" workbookViewId="0">
      <selection activeCell="E10" sqref="E10"/>
    </sheetView>
  </sheetViews>
  <sheetFormatPr defaultColWidth="8.75" defaultRowHeight="16.5" customHeight="1" x14ac:dyDescent="0.25"/>
  <cols>
    <col min="1" max="1" width="7.5" style="15" customWidth="1"/>
    <col min="2" max="2" width="19.375" style="17" customWidth="1"/>
    <col min="3" max="3" width="12.125" style="15" customWidth="1"/>
    <col min="4" max="4" width="11.75" style="15" customWidth="1"/>
    <col min="5" max="5" width="10.5" style="15" customWidth="1"/>
    <col min="6" max="6" width="12.75" style="15" customWidth="1"/>
    <col min="7" max="7" width="12" style="15" customWidth="1"/>
    <col min="8" max="8" width="10.5" style="15" customWidth="1"/>
    <col min="9" max="9" width="17.25" style="15" customWidth="1"/>
    <col min="10" max="10" width="12.125" style="15" customWidth="1"/>
    <col min="11" max="11" width="10.25" style="15" customWidth="1"/>
    <col min="12" max="12" width="10.125" style="15" customWidth="1"/>
    <col min="13" max="13" width="8.75" style="158"/>
    <col min="14" max="16384" width="8.75" style="15"/>
  </cols>
  <sheetData>
    <row r="1" spans="1:13" s="33" customFormat="1" ht="45.95" customHeight="1" x14ac:dyDescent="0.25">
      <c r="A1" s="151" t="s">
        <v>155</v>
      </c>
      <c r="M1" s="157"/>
    </row>
    <row r="2" spans="1:13" s="5" customFormat="1" ht="21" x14ac:dyDescent="0.25">
      <c r="A2" s="32" t="s">
        <v>90</v>
      </c>
      <c r="M2" s="154"/>
    </row>
    <row r="3" spans="1:13" ht="16.5" customHeight="1" thickBot="1" x14ac:dyDescent="0.3">
      <c r="A3" s="259"/>
      <c r="B3" s="259"/>
      <c r="C3" s="260" t="s">
        <v>159</v>
      </c>
      <c r="D3" s="261"/>
      <c r="E3" s="261"/>
      <c r="F3" s="261"/>
      <c r="G3" s="261"/>
      <c r="H3" s="261"/>
      <c r="I3" s="261"/>
      <c r="J3" s="261"/>
      <c r="K3" s="261"/>
      <c r="L3" s="16" t="s">
        <v>18</v>
      </c>
    </row>
    <row r="4" spans="1:13" s="29" customFormat="1" ht="16.5" customHeight="1" x14ac:dyDescent="0.25">
      <c r="A4" s="270" t="s">
        <v>19</v>
      </c>
      <c r="B4" s="271"/>
      <c r="C4" s="279" t="s">
        <v>11</v>
      </c>
      <c r="D4" s="262" t="s">
        <v>16</v>
      </c>
      <c r="E4" s="262" t="s">
        <v>20</v>
      </c>
      <c r="F4" s="271"/>
      <c r="G4" s="271"/>
      <c r="H4" s="271"/>
      <c r="I4" s="271"/>
      <c r="J4" s="271"/>
      <c r="K4" s="262" t="s">
        <v>21</v>
      </c>
      <c r="L4" s="263"/>
      <c r="M4" s="159"/>
    </row>
    <row r="5" spans="1:13" s="29" customFormat="1" ht="16.5" customHeight="1" x14ac:dyDescent="0.25">
      <c r="A5" s="272"/>
      <c r="B5" s="266"/>
      <c r="C5" s="266"/>
      <c r="D5" s="266"/>
      <c r="E5" s="264" t="s">
        <v>22</v>
      </c>
      <c r="F5" s="264" t="s">
        <v>23</v>
      </c>
      <c r="G5" s="266"/>
      <c r="H5" s="266"/>
      <c r="I5" s="266"/>
      <c r="J5" s="266"/>
      <c r="K5" s="264" t="s">
        <v>24</v>
      </c>
      <c r="L5" s="268" t="s">
        <v>25</v>
      </c>
      <c r="M5" s="159"/>
    </row>
    <row r="6" spans="1:13" s="29" customFormat="1" ht="16.5" customHeight="1" thickBot="1" x14ac:dyDescent="0.3">
      <c r="A6" s="273"/>
      <c r="B6" s="265"/>
      <c r="C6" s="265"/>
      <c r="D6" s="265"/>
      <c r="E6" s="265"/>
      <c r="F6" s="30" t="s">
        <v>26</v>
      </c>
      <c r="G6" s="30" t="s">
        <v>27</v>
      </c>
      <c r="H6" s="30" t="s">
        <v>28</v>
      </c>
      <c r="I6" s="30" t="s">
        <v>29</v>
      </c>
      <c r="J6" s="30" t="s">
        <v>176</v>
      </c>
      <c r="K6" s="267"/>
      <c r="L6" s="269"/>
      <c r="M6" s="159"/>
    </row>
    <row r="7" spans="1:13" s="110" customFormat="1" ht="16.5" customHeight="1" thickTop="1" x14ac:dyDescent="0.25">
      <c r="A7" s="280" t="s">
        <v>66</v>
      </c>
      <c r="B7" s="106" t="s">
        <v>2</v>
      </c>
      <c r="C7" s="107">
        <v>0</v>
      </c>
      <c r="D7" s="107">
        <v>0</v>
      </c>
      <c r="E7" s="108">
        <v>0</v>
      </c>
      <c r="F7" s="107">
        <v>0</v>
      </c>
      <c r="G7" s="107">
        <v>0</v>
      </c>
      <c r="H7" s="107">
        <v>0</v>
      </c>
      <c r="I7" s="107">
        <v>0</v>
      </c>
      <c r="J7" s="107">
        <v>0</v>
      </c>
      <c r="K7" s="107">
        <v>0</v>
      </c>
      <c r="L7" s="109">
        <v>0</v>
      </c>
      <c r="M7" s="160"/>
    </row>
    <row r="8" spans="1:13" s="110" customFormat="1" ht="16.5" customHeight="1" x14ac:dyDescent="0.25">
      <c r="A8" s="229"/>
      <c r="B8" s="111" t="s">
        <v>3</v>
      </c>
      <c r="C8" s="107">
        <v>0</v>
      </c>
      <c r="D8" s="107">
        <v>0</v>
      </c>
      <c r="E8" s="108">
        <v>0</v>
      </c>
      <c r="F8" s="107">
        <v>0</v>
      </c>
      <c r="G8" s="107">
        <v>0</v>
      </c>
      <c r="H8" s="107">
        <v>0</v>
      </c>
      <c r="I8" s="107">
        <v>0</v>
      </c>
      <c r="J8" s="107">
        <v>0</v>
      </c>
      <c r="K8" s="107">
        <v>0</v>
      </c>
      <c r="L8" s="109">
        <v>0</v>
      </c>
      <c r="M8" s="160"/>
    </row>
    <row r="9" spans="1:13" s="110" customFormat="1" ht="16.5" customHeight="1" x14ac:dyDescent="0.25">
      <c r="A9" s="229"/>
      <c r="B9" s="111" t="s">
        <v>4</v>
      </c>
      <c r="C9" s="107">
        <v>0</v>
      </c>
      <c r="D9" s="107">
        <v>0</v>
      </c>
      <c r="E9" s="108">
        <v>0</v>
      </c>
      <c r="F9" s="107">
        <v>0</v>
      </c>
      <c r="G9" s="107">
        <v>0</v>
      </c>
      <c r="H9" s="107">
        <v>0</v>
      </c>
      <c r="I9" s="107">
        <v>0</v>
      </c>
      <c r="J9" s="107">
        <v>0</v>
      </c>
      <c r="K9" s="107">
        <v>0</v>
      </c>
      <c r="L9" s="109">
        <v>0</v>
      </c>
      <c r="M9" s="160"/>
    </row>
    <row r="10" spans="1:13" s="110" customFormat="1" ht="16.5" customHeight="1" x14ac:dyDescent="0.25">
      <c r="A10" s="229"/>
      <c r="B10" s="111" t="s">
        <v>5</v>
      </c>
      <c r="C10" s="107">
        <v>0</v>
      </c>
      <c r="D10" s="107">
        <v>0</v>
      </c>
      <c r="E10" s="108">
        <v>0</v>
      </c>
      <c r="F10" s="107">
        <v>0</v>
      </c>
      <c r="G10" s="107">
        <v>0</v>
      </c>
      <c r="H10" s="107">
        <v>0</v>
      </c>
      <c r="I10" s="107">
        <v>0</v>
      </c>
      <c r="J10" s="107">
        <v>0</v>
      </c>
      <c r="K10" s="107">
        <v>0</v>
      </c>
      <c r="L10" s="109">
        <v>0</v>
      </c>
      <c r="M10" s="160"/>
    </row>
    <row r="11" spans="1:13" s="110" customFormat="1" ht="16.5" customHeight="1" x14ac:dyDescent="0.25">
      <c r="A11" s="229"/>
      <c r="B11" s="111" t="s">
        <v>13</v>
      </c>
      <c r="C11" s="107">
        <v>0</v>
      </c>
      <c r="D11" s="107">
        <v>0</v>
      </c>
      <c r="E11" s="108">
        <v>0</v>
      </c>
      <c r="F11" s="107">
        <v>0</v>
      </c>
      <c r="G11" s="107">
        <v>0</v>
      </c>
      <c r="H11" s="107">
        <v>0</v>
      </c>
      <c r="I11" s="107">
        <v>0</v>
      </c>
      <c r="J11" s="107">
        <v>0</v>
      </c>
      <c r="K11" s="107">
        <v>0</v>
      </c>
      <c r="L11" s="109">
        <v>0</v>
      </c>
      <c r="M11" s="160"/>
    </row>
    <row r="12" spans="1:13" s="110" customFormat="1" ht="16.5" customHeight="1" x14ac:dyDescent="0.25">
      <c r="A12" s="229"/>
      <c r="B12" s="67" t="s">
        <v>14</v>
      </c>
      <c r="C12" s="107">
        <v>0</v>
      </c>
      <c r="D12" s="107">
        <v>0</v>
      </c>
      <c r="E12" s="108">
        <v>0</v>
      </c>
      <c r="F12" s="107">
        <v>0</v>
      </c>
      <c r="G12" s="107">
        <v>0</v>
      </c>
      <c r="H12" s="107">
        <v>0</v>
      </c>
      <c r="I12" s="107">
        <v>0</v>
      </c>
      <c r="J12" s="107">
        <v>0</v>
      </c>
      <c r="K12" s="107">
        <v>0</v>
      </c>
      <c r="L12" s="109">
        <v>0</v>
      </c>
      <c r="M12" s="160"/>
    </row>
    <row r="13" spans="1:13" s="110" customFormat="1" ht="16.5" customHeight="1" x14ac:dyDescent="0.25">
      <c r="A13" s="229"/>
      <c r="B13" s="111" t="s">
        <v>12</v>
      </c>
      <c r="C13" s="107">
        <v>0</v>
      </c>
      <c r="D13" s="107">
        <v>0</v>
      </c>
      <c r="E13" s="108">
        <v>0</v>
      </c>
      <c r="F13" s="107">
        <v>0</v>
      </c>
      <c r="G13" s="107">
        <v>0</v>
      </c>
      <c r="H13" s="107">
        <v>0</v>
      </c>
      <c r="I13" s="107">
        <v>0</v>
      </c>
      <c r="J13" s="107">
        <v>0</v>
      </c>
      <c r="K13" s="107">
        <v>0</v>
      </c>
      <c r="L13" s="109">
        <v>0</v>
      </c>
      <c r="M13" s="160"/>
    </row>
    <row r="14" spans="1:13" s="110" customFormat="1" ht="16.5" customHeight="1" x14ac:dyDescent="0.25">
      <c r="A14" s="229"/>
      <c r="B14" s="111" t="s">
        <v>1</v>
      </c>
      <c r="C14" s="107">
        <v>0</v>
      </c>
      <c r="D14" s="107">
        <v>0</v>
      </c>
      <c r="E14" s="108">
        <v>0</v>
      </c>
      <c r="F14" s="107">
        <v>0</v>
      </c>
      <c r="G14" s="107">
        <v>0</v>
      </c>
      <c r="H14" s="107">
        <v>0</v>
      </c>
      <c r="I14" s="107">
        <v>0</v>
      </c>
      <c r="J14" s="107">
        <v>0</v>
      </c>
      <c r="K14" s="107">
        <v>0</v>
      </c>
      <c r="L14" s="109">
        <v>0</v>
      </c>
      <c r="M14" s="160"/>
    </row>
    <row r="15" spans="1:13" s="110" customFormat="1" ht="16.5" customHeight="1" x14ac:dyDescent="0.25">
      <c r="A15" s="229"/>
      <c r="B15" s="111" t="s">
        <v>6</v>
      </c>
      <c r="C15" s="107">
        <v>0</v>
      </c>
      <c r="D15" s="107">
        <v>0</v>
      </c>
      <c r="E15" s="108">
        <v>0</v>
      </c>
      <c r="F15" s="107">
        <v>0</v>
      </c>
      <c r="G15" s="107">
        <v>0</v>
      </c>
      <c r="H15" s="107">
        <v>0</v>
      </c>
      <c r="I15" s="107">
        <v>0</v>
      </c>
      <c r="J15" s="107">
        <v>0</v>
      </c>
      <c r="K15" s="107">
        <v>0</v>
      </c>
      <c r="L15" s="109">
        <v>0</v>
      </c>
      <c r="M15" s="160"/>
    </row>
    <row r="16" spans="1:13" s="110" customFormat="1" ht="16.5" customHeight="1" x14ac:dyDescent="0.25">
      <c r="A16" s="229"/>
      <c r="B16" s="205" t="s">
        <v>171</v>
      </c>
      <c r="C16" s="107">
        <v>0</v>
      </c>
      <c r="D16" s="107">
        <v>0</v>
      </c>
      <c r="E16" s="107">
        <v>0</v>
      </c>
      <c r="F16" s="107">
        <v>0</v>
      </c>
      <c r="G16" s="107">
        <v>0</v>
      </c>
      <c r="H16" s="107">
        <v>0</v>
      </c>
      <c r="I16" s="107">
        <v>0</v>
      </c>
      <c r="J16" s="107">
        <v>0</v>
      </c>
      <c r="K16" s="107">
        <v>0</v>
      </c>
      <c r="L16" s="206">
        <v>0</v>
      </c>
      <c r="M16" s="160"/>
    </row>
    <row r="17" spans="1:13" s="110" customFormat="1" ht="16.5" customHeight="1" x14ac:dyDescent="0.25">
      <c r="A17" s="229"/>
      <c r="B17" s="67" t="s">
        <v>60</v>
      </c>
      <c r="C17" s="107">
        <v>0</v>
      </c>
      <c r="D17" s="107">
        <v>0</v>
      </c>
      <c r="E17" s="108">
        <v>0</v>
      </c>
      <c r="F17" s="107">
        <v>0</v>
      </c>
      <c r="G17" s="107">
        <v>0</v>
      </c>
      <c r="H17" s="107">
        <v>0</v>
      </c>
      <c r="I17" s="107">
        <v>0</v>
      </c>
      <c r="J17" s="107">
        <v>0</v>
      </c>
      <c r="K17" s="107">
        <v>0</v>
      </c>
      <c r="L17" s="109">
        <v>0</v>
      </c>
      <c r="M17" s="160"/>
    </row>
    <row r="18" spans="1:13" s="110" customFormat="1" ht="16.5" customHeight="1" x14ac:dyDescent="0.25">
      <c r="A18" s="229"/>
      <c r="B18" s="111" t="s">
        <v>39</v>
      </c>
      <c r="C18" s="107">
        <v>0</v>
      </c>
      <c r="D18" s="107">
        <v>0</v>
      </c>
      <c r="E18" s="108">
        <v>0</v>
      </c>
      <c r="F18" s="107">
        <v>0</v>
      </c>
      <c r="G18" s="107">
        <v>0</v>
      </c>
      <c r="H18" s="107">
        <v>0</v>
      </c>
      <c r="I18" s="107">
        <v>0</v>
      </c>
      <c r="J18" s="107">
        <v>0</v>
      </c>
      <c r="K18" s="107">
        <v>0</v>
      </c>
      <c r="L18" s="109">
        <v>0</v>
      </c>
      <c r="M18" s="160"/>
    </row>
    <row r="19" spans="1:13" s="110" customFormat="1" ht="16.5" customHeight="1" x14ac:dyDescent="0.25">
      <c r="A19" s="229"/>
      <c r="B19" s="113" t="s">
        <v>17</v>
      </c>
      <c r="C19" s="112">
        <f>SUM(C7:C18)</f>
        <v>0</v>
      </c>
      <c r="D19" s="112">
        <f>SUM(D7:D18)</f>
        <v>0</v>
      </c>
      <c r="E19" s="112">
        <f t="shared" ref="E19:J19" si="0">SUM(E7:E18)</f>
        <v>0</v>
      </c>
      <c r="F19" s="112">
        <f t="shared" si="0"/>
        <v>0</v>
      </c>
      <c r="G19" s="112">
        <f t="shared" si="0"/>
        <v>0</v>
      </c>
      <c r="H19" s="112">
        <f t="shared" si="0"/>
        <v>0</v>
      </c>
      <c r="I19" s="112">
        <f t="shared" si="0"/>
        <v>0</v>
      </c>
      <c r="J19" s="112">
        <f t="shared" si="0"/>
        <v>0</v>
      </c>
      <c r="K19" s="112">
        <f>SUM(K7:K18)</f>
        <v>0</v>
      </c>
      <c r="L19" s="114">
        <f>SUM(L7:L18)</f>
        <v>0</v>
      </c>
      <c r="M19" s="160">
        <f>SUM(E19:L19)</f>
        <v>0</v>
      </c>
    </row>
    <row r="20" spans="1:13" s="119" customFormat="1" ht="16.5" customHeight="1" x14ac:dyDescent="0.25">
      <c r="A20" s="230"/>
      <c r="B20" s="115" t="s">
        <v>30</v>
      </c>
      <c r="C20" s="116">
        <f>ROUND(IF(C31=0,0,C19/C31),4) * 100</f>
        <v>0</v>
      </c>
      <c r="D20" s="116">
        <f>ROUND(IF(D31=0,0,D19/D31),4) * 100</f>
        <v>0</v>
      </c>
      <c r="E20" s="116">
        <f xml:space="preserve"> 100 - F20 - G20 - H20 - I20 - J20 - K20 - L20</f>
        <v>100</v>
      </c>
      <c r="F20" s="116">
        <f xml:space="preserve"> IF(M19=0,0,F19/M19* 100)</f>
        <v>0</v>
      </c>
      <c r="G20" s="116">
        <f xml:space="preserve"> IF(M19=0,0,G19/M19* 100)</f>
        <v>0</v>
      </c>
      <c r="H20" s="116">
        <f xml:space="preserve"> IF(M19=0,0,H19/M19* 100)</f>
        <v>0</v>
      </c>
      <c r="I20" s="116">
        <f xml:space="preserve"> IF(M19=0,0,I19/M19* 100)</f>
        <v>0</v>
      </c>
      <c r="J20" s="116">
        <f xml:space="preserve"> IF(M19=0,0,J19/M19* 100)</f>
        <v>0</v>
      </c>
      <c r="K20" s="116">
        <f xml:space="preserve"> IF(M19=0,0,K19/M19* 100)</f>
        <v>0</v>
      </c>
      <c r="L20" s="118">
        <f xml:space="preserve"> IF(M19=0,0,L19/M19* 100)</f>
        <v>0</v>
      </c>
      <c r="M20" s="161"/>
    </row>
    <row r="21" spans="1:13" s="110" customFormat="1" ht="16.5" customHeight="1" x14ac:dyDescent="0.25">
      <c r="A21" s="281" t="s">
        <v>31</v>
      </c>
      <c r="B21" s="111" t="s">
        <v>7</v>
      </c>
      <c r="C21" s="112">
        <v>0</v>
      </c>
      <c r="D21" s="112">
        <v>0</v>
      </c>
      <c r="E21" s="108">
        <v>0</v>
      </c>
      <c r="F21" s="107">
        <v>0</v>
      </c>
      <c r="G21" s="107">
        <v>0</v>
      </c>
      <c r="H21" s="107">
        <v>0</v>
      </c>
      <c r="I21" s="107">
        <v>0</v>
      </c>
      <c r="J21" s="107">
        <v>0</v>
      </c>
      <c r="K21" s="112">
        <v>0</v>
      </c>
      <c r="L21" s="114">
        <v>0</v>
      </c>
      <c r="M21" s="160"/>
    </row>
    <row r="22" spans="1:13" s="110" customFormat="1" ht="16.5" customHeight="1" x14ac:dyDescent="0.25">
      <c r="A22" s="229"/>
      <c r="B22" s="111" t="s">
        <v>8</v>
      </c>
      <c r="C22" s="112">
        <v>0</v>
      </c>
      <c r="D22" s="112">
        <v>0</v>
      </c>
      <c r="E22" s="108">
        <v>0</v>
      </c>
      <c r="F22" s="107">
        <v>0</v>
      </c>
      <c r="G22" s="107">
        <v>0</v>
      </c>
      <c r="H22" s="107">
        <v>0</v>
      </c>
      <c r="I22" s="107">
        <v>0</v>
      </c>
      <c r="J22" s="107">
        <v>0</v>
      </c>
      <c r="K22" s="112">
        <v>0</v>
      </c>
      <c r="L22" s="114">
        <v>0</v>
      </c>
      <c r="M22" s="160"/>
    </row>
    <row r="23" spans="1:13" s="110" customFormat="1" ht="16.5" customHeight="1" x14ac:dyDescent="0.25">
      <c r="A23" s="229"/>
      <c r="B23" s="111" t="s">
        <v>9</v>
      </c>
      <c r="C23" s="112">
        <v>0</v>
      </c>
      <c r="D23" s="112">
        <v>0</v>
      </c>
      <c r="E23" s="108">
        <v>0</v>
      </c>
      <c r="F23" s="107">
        <v>0</v>
      </c>
      <c r="G23" s="107">
        <v>0</v>
      </c>
      <c r="H23" s="107">
        <v>0</v>
      </c>
      <c r="I23" s="107">
        <v>0</v>
      </c>
      <c r="J23" s="107">
        <v>0</v>
      </c>
      <c r="K23" s="112">
        <v>0</v>
      </c>
      <c r="L23" s="114">
        <v>0</v>
      </c>
      <c r="M23" s="160"/>
    </row>
    <row r="24" spans="1:13" s="110" customFormat="1" ht="16.5" customHeight="1" x14ac:dyDescent="0.25">
      <c r="A24" s="229"/>
      <c r="B24" s="67" t="s">
        <v>15</v>
      </c>
      <c r="C24" s="112">
        <v>0</v>
      </c>
      <c r="D24" s="112">
        <v>0</v>
      </c>
      <c r="E24" s="108">
        <v>0</v>
      </c>
      <c r="F24" s="107">
        <v>0</v>
      </c>
      <c r="G24" s="107">
        <v>0</v>
      </c>
      <c r="H24" s="107">
        <v>0</v>
      </c>
      <c r="I24" s="107">
        <v>0</v>
      </c>
      <c r="J24" s="107">
        <v>0</v>
      </c>
      <c r="K24" s="112">
        <v>0</v>
      </c>
      <c r="L24" s="114">
        <v>0</v>
      </c>
      <c r="M24" s="160"/>
    </row>
    <row r="25" spans="1:13" s="110" customFormat="1" ht="16.5" customHeight="1" x14ac:dyDescent="0.25">
      <c r="A25" s="229"/>
      <c r="B25" s="67" t="s">
        <v>65</v>
      </c>
      <c r="C25" s="112">
        <v>0</v>
      </c>
      <c r="D25" s="112">
        <v>0</v>
      </c>
      <c r="E25" s="108">
        <v>0</v>
      </c>
      <c r="F25" s="107">
        <v>0</v>
      </c>
      <c r="G25" s="107">
        <v>0</v>
      </c>
      <c r="H25" s="107">
        <v>0</v>
      </c>
      <c r="I25" s="107">
        <v>0</v>
      </c>
      <c r="J25" s="107">
        <v>0</v>
      </c>
      <c r="K25" s="112">
        <v>0</v>
      </c>
      <c r="L25" s="114">
        <v>0</v>
      </c>
      <c r="M25" s="160"/>
    </row>
    <row r="26" spans="1:13" s="110" customFormat="1" ht="16.5" customHeight="1" x14ac:dyDescent="0.25">
      <c r="A26" s="229"/>
      <c r="B26" s="111" t="s">
        <v>61</v>
      </c>
      <c r="C26" s="112">
        <v>0</v>
      </c>
      <c r="D26" s="112">
        <v>0</v>
      </c>
      <c r="E26" s="108">
        <v>0</v>
      </c>
      <c r="F26" s="107">
        <v>0</v>
      </c>
      <c r="G26" s="107">
        <v>0</v>
      </c>
      <c r="H26" s="107">
        <v>0</v>
      </c>
      <c r="I26" s="107">
        <v>0</v>
      </c>
      <c r="J26" s="107">
        <v>0</v>
      </c>
      <c r="K26" s="112">
        <v>0</v>
      </c>
      <c r="L26" s="114">
        <v>0</v>
      </c>
      <c r="M26" s="160"/>
    </row>
    <row r="27" spans="1:13" s="110" customFormat="1" ht="16.5" customHeight="1" x14ac:dyDescent="0.25">
      <c r="A27" s="229"/>
      <c r="B27" s="111" t="s">
        <v>10</v>
      </c>
      <c r="C27" s="112">
        <v>0</v>
      </c>
      <c r="D27" s="112">
        <v>0</v>
      </c>
      <c r="E27" s="108">
        <v>0</v>
      </c>
      <c r="F27" s="107">
        <v>0</v>
      </c>
      <c r="G27" s="107">
        <v>0</v>
      </c>
      <c r="H27" s="107">
        <v>0</v>
      </c>
      <c r="I27" s="107">
        <v>0</v>
      </c>
      <c r="J27" s="107">
        <v>0</v>
      </c>
      <c r="K27" s="112">
        <v>0</v>
      </c>
      <c r="L27" s="114">
        <v>0</v>
      </c>
      <c r="M27" s="160"/>
    </row>
    <row r="28" spans="1:13" s="110" customFormat="1" ht="16.5" customHeight="1" x14ac:dyDescent="0.25">
      <c r="A28" s="229"/>
      <c r="B28" s="205" t="s">
        <v>173</v>
      </c>
      <c r="C28" s="112">
        <v>0</v>
      </c>
      <c r="D28" s="112">
        <v>0</v>
      </c>
      <c r="E28" s="107">
        <v>0</v>
      </c>
      <c r="F28" s="107">
        <v>0</v>
      </c>
      <c r="G28" s="107">
        <v>0</v>
      </c>
      <c r="H28" s="107">
        <v>0</v>
      </c>
      <c r="I28" s="107">
        <v>0</v>
      </c>
      <c r="J28" s="107">
        <v>0</v>
      </c>
      <c r="K28" s="112">
        <v>0</v>
      </c>
      <c r="L28" s="114">
        <v>0</v>
      </c>
      <c r="M28" s="160"/>
    </row>
    <row r="29" spans="1:13" s="110" customFormat="1" ht="16.5" customHeight="1" x14ac:dyDescent="0.25">
      <c r="A29" s="229"/>
      <c r="B29" s="213" t="s">
        <v>17</v>
      </c>
      <c r="C29" s="112">
        <f t="shared" ref="C29:L29" si="1">SUM(C21:C28)</f>
        <v>0</v>
      </c>
      <c r="D29" s="112">
        <f t="shared" si="1"/>
        <v>0</v>
      </c>
      <c r="E29" s="112">
        <f t="shared" si="1"/>
        <v>0</v>
      </c>
      <c r="F29" s="112">
        <f t="shared" si="1"/>
        <v>0</v>
      </c>
      <c r="G29" s="112">
        <f t="shared" si="1"/>
        <v>0</v>
      </c>
      <c r="H29" s="112">
        <f t="shared" si="1"/>
        <v>0</v>
      </c>
      <c r="I29" s="112">
        <f t="shared" si="1"/>
        <v>0</v>
      </c>
      <c r="J29" s="112">
        <f t="shared" si="1"/>
        <v>0</v>
      </c>
      <c r="K29" s="112">
        <f t="shared" si="1"/>
        <v>0</v>
      </c>
      <c r="L29" s="114">
        <f t="shared" si="1"/>
        <v>0</v>
      </c>
      <c r="M29" s="160">
        <f>SUM(E29:L29)</f>
        <v>0</v>
      </c>
    </row>
    <row r="30" spans="1:13" s="119" customFormat="1" ht="16.5" customHeight="1" x14ac:dyDescent="0.25">
      <c r="A30" s="230"/>
      <c r="B30" s="115" t="s">
        <v>30</v>
      </c>
      <c r="C30" s="116">
        <f>ROUND(IF(C31=0,0,C29/C31),4) * 100</f>
        <v>0</v>
      </c>
      <c r="D30" s="116">
        <f>ROUND(IF(D31=0,0,D29/D31),4) * 100</f>
        <v>0</v>
      </c>
      <c r="E30" s="117">
        <f xml:space="preserve"> 100 - F30 - G30 - H30 - I30 - J30 - K30 - L30</f>
        <v>100</v>
      </c>
      <c r="F30" s="117">
        <f xml:space="preserve"> IF(M29=0,0,F29/M29* 100)</f>
        <v>0</v>
      </c>
      <c r="G30" s="117">
        <f xml:space="preserve"> IF(M29=0,0,G29/M29* 100)</f>
        <v>0</v>
      </c>
      <c r="H30" s="117">
        <f xml:space="preserve"> IF(M29=0,0,H29/M29* 100)</f>
        <v>0</v>
      </c>
      <c r="I30" s="117">
        <f xml:space="preserve"> IF(M29=0,0,I29/M29* 100)</f>
        <v>0</v>
      </c>
      <c r="J30" s="117">
        <f xml:space="preserve"> IF(M29=0,0,J29/M29* 100)</f>
        <v>0</v>
      </c>
      <c r="K30" s="117">
        <f xml:space="preserve"> IF(M29=0,0,K29/M29* 100)</f>
        <v>0</v>
      </c>
      <c r="L30" s="120">
        <f xml:space="preserve"> IF(M29=0,0,L29/M29* 100)</f>
        <v>0</v>
      </c>
      <c r="M30" s="161"/>
    </row>
    <row r="31" spans="1:13" s="110" customFormat="1" ht="16.5" customHeight="1" x14ac:dyDescent="0.25">
      <c r="A31" s="274" t="s">
        <v>0</v>
      </c>
      <c r="B31" s="275"/>
      <c r="C31" s="112">
        <f t="shared" ref="C31:L31" si="2">SUM(C19,C29)</f>
        <v>0</v>
      </c>
      <c r="D31" s="112">
        <f t="shared" si="2"/>
        <v>0</v>
      </c>
      <c r="E31" s="112">
        <f t="shared" si="2"/>
        <v>0</v>
      </c>
      <c r="F31" s="112">
        <f t="shared" si="2"/>
        <v>0</v>
      </c>
      <c r="G31" s="112">
        <f t="shared" si="2"/>
        <v>0</v>
      </c>
      <c r="H31" s="112">
        <f t="shared" si="2"/>
        <v>0</v>
      </c>
      <c r="I31" s="112">
        <f t="shared" si="2"/>
        <v>0</v>
      </c>
      <c r="J31" s="112">
        <f t="shared" si="2"/>
        <v>0</v>
      </c>
      <c r="K31" s="112">
        <f t="shared" si="2"/>
        <v>0</v>
      </c>
      <c r="L31" s="114">
        <f t="shared" si="2"/>
        <v>0</v>
      </c>
      <c r="M31" s="160">
        <f>SUM(E31:L31)</f>
        <v>0</v>
      </c>
    </row>
    <row r="32" spans="1:13" s="119" customFormat="1" ht="16.5" customHeight="1" thickBot="1" x14ac:dyDescent="0.3">
      <c r="A32" s="276" t="s">
        <v>30</v>
      </c>
      <c r="B32" s="277"/>
      <c r="C32" s="278"/>
      <c r="D32" s="278"/>
      <c r="E32" s="122">
        <f xml:space="preserve"> 100 - F32 - G32 - H32 - I32 - J32 - K32 - L32</f>
        <v>100</v>
      </c>
      <c r="F32" s="121">
        <f xml:space="preserve"> IF(M31=0,0,F31/M31* 100)</f>
        <v>0</v>
      </c>
      <c r="G32" s="121">
        <f xml:space="preserve"> IF(M31=0,0,G31/M31* 100)</f>
        <v>0</v>
      </c>
      <c r="H32" s="121">
        <f xml:space="preserve"> IF(M31=0,0,H31/M31* 100)</f>
        <v>0</v>
      </c>
      <c r="I32" s="121">
        <f xml:space="preserve"> IF(M31=0,0,I31/M31* 100)</f>
        <v>0</v>
      </c>
      <c r="J32" s="121">
        <f xml:space="preserve"> IF(M31=0,0,J31/M31* 100)</f>
        <v>0</v>
      </c>
      <c r="K32" s="121">
        <f xml:space="preserve"> IF(M31=0,0,K31/M31* 100)</f>
        <v>0</v>
      </c>
      <c r="L32" s="162">
        <f xml:space="preserve"> IF(M31=0,0,L31/M31* 100)</f>
        <v>0</v>
      </c>
      <c r="M32" s="161"/>
    </row>
    <row r="33" spans="2:13" ht="16.5" customHeight="1" x14ac:dyDescent="0.25">
      <c r="B33" s="15"/>
    </row>
    <row r="34" spans="2:13" ht="16.5" customHeight="1" x14ac:dyDescent="0.25">
      <c r="B34" s="15"/>
    </row>
    <row r="35" spans="2:13" ht="16.5" customHeight="1" x14ac:dyDescent="0.25">
      <c r="B35" s="15"/>
    </row>
    <row r="36" spans="2:13" ht="16.5" customHeight="1" x14ac:dyDescent="0.25">
      <c r="B36" s="15"/>
    </row>
    <row r="37" spans="2:13" s="5" customFormat="1" x14ac:dyDescent="0.25">
      <c r="D37" s="77"/>
      <c r="E37" s="52"/>
      <c r="F37" s="77"/>
      <c r="G37" s="77" t="s">
        <v>140</v>
      </c>
      <c r="H37" s="77"/>
      <c r="I37" s="52"/>
      <c r="J37" s="257" t="s">
        <v>157</v>
      </c>
      <c r="K37" s="258"/>
      <c r="L37" s="258"/>
      <c r="M37" s="154"/>
    </row>
    <row r="38" spans="2:13" ht="16.5" customHeight="1" x14ac:dyDescent="0.25">
      <c r="B38" s="15"/>
    </row>
    <row r="39" spans="2:13" ht="16.5" customHeight="1" x14ac:dyDescent="0.25">
      <c r="B39" s="15"/>
    </row>
    <row r="40" spans="2:13" ht="16.5" customHeight="1" x14ac:dyDescent="0.25">
      <c r="B40" s="15"/>
    </row>
    <row r="41" spans="2:13" ht="16.5" customHeight="1" x14ac:dyDescent="0.25">
      <c r="B41" s="15"/>
    </row>
    <row r="42" spans="2:13" ht="16.5" customHeight="1" x14ac:dyDescent="0.25">
      <c r="B42" s="15"/>
    </row>
    <row r="43" spans="2:13" ht="16.5" customHeight="1" x14ac:dyDescent="0.25">
      <c r="B43" s="15"/>
    </row>
    <row r="44" spans="2:13" ht="16.5" customHeight="1" x14ac:dyDescent="0.25">
      <c r="B44" s="15"/>
    </row>
    <row r="45" spans="2:13" ht="16.5" customHeight="1" x14ac:dyDescent="0.25">
      <c r="B45" s="15"/>
    </row>
    <row r="46" spans="2:13" ht="16.5" customHeight="1" x14ac:dyDescent="0.25">
      <c r="B46" s="15"/>
    </row>
    <row r="47" spans="2:13" ht="16.5" customHeight="1" x14ac:dyDescent="0.25">
      <c r="B47" s="15"/>
    </row>
    <row r="48" spans="2:13" ht="16.5" customHeight="1" x14ac:dyDescent="0.25">
      <c r="B48" s="15"/>
    </row>
    <row r="49" spans="2:2" ht="16.5" customHeight="1" x14ac:dyDescent="0.25">
      <c r="B49" s="15"/>
    </row>
    <row r="50" spans="2:2" ht="16.5" customHeight="1" x14ac:dyDescent="0.25">
      <c r="B50" s="15"/>
    </row>
    <row r="51" spans="2:2" ht="16.5" customHeight="1" x14ac:dyDescent="0.25">
      <c r="B51" s="15"/>
    </row>
    <row r="52" spans="2:2" ht="16.5" customHeight="1" x14ac:dyDescent="0.25">
      <c r="B52" s="15"/>
    </row>
    <row r="53" spans="2:2" ht="16.5" customHeight="1" x14ac:dyDescent="0.25">
      <c r="B53" s="15"/>
    </row>
    <row r="54" spans="2:2" ht="16.5" customHeight="1" x14ac:dyDescent="0.25">
      <c r="B54" s="15"/>
    </row>
    <row r="55" spans="2:2" ht="16.5" customHeight="1" x14ac:dyDescent="0.25">
      <c r="B55" s="15"/>
    </row>
    <row r="56" spans="2:2" ht="16.5" customHeight="1" x14ac:dyDescent="0.25">
      <c r="B56" s="15"/>
    </row>
    <row r="57" spans="2:2" ht="16.5" customHeight="1" x14ac:dyDescent="0.25">
      <c r="B57" s="15"/>
    </row>
    <row r="58" spans="2:2" ht="16.5" customHeight="1" x14ac:dyDescent="0.25">
      <c r="B58" s="15"/>
    </row>
    <row r="59" spans="2:2" ht="16.5" customHeight="1" x14ac:dyDescent="0.25">
      <c r="B59" s="15"/>
    </row>
    <row r="60" spans="2:2" ht="16.5" customHeight="1" x14ac:dyDescent="0.25">
      <c r="B60" s="15"/>
    </row>
    <row r="61" spans="2:2" ht="16.5" customHeight="1" x14ac:dyDescent="0.25">
      <c r="B61" s="15"/>
    </row>
    <row r="62" spans="2:2" ht="16.5" customHeight="1" x14ac:dyDescent="0.25">
      <c r="B62" s="15"/>
    </row>
    <row r="63" spans="2:2" ht="16.5" customHeight="1" x14ac:dyDescent="0.25">
      <c r="B63" s="15"/>
    </row>
    <row r="64" spans="2:2" ht="16.5" customHeight="1" x14ac:dyDescent="0.25">
      <c r="B64" s="15"/>
    </row>
    <row r="65" spans="2:2" ht="16.5" customHeight="1" x14ac:dyDescent="0.25">
      <c r="B65" s="15"/>
    </row>
    <row r="66" spans="2:2" ht="16.5" customHeight="1" x14ac:dyDescent="0.25">
      <c r="B66" s="15"/>
    </row>
    <row r="67" spans="2:2" ht="16.5" customHeight="1" x14ac:dyDescent="0.25">
      <c r="B67" s="15"/>
    </row>
    <row r="68" spans="2:2" ht="16.5" customHeight="1" x14ac:dyDescent="0.25">
      <c r="B68" s="15"/>
    </row>
    <row r="69" spans="2:2" ht="16.5" customHeight="1" x14ac:dyDescent="0.25">
      <c r="B69" s="15"/>
    </row>
    <row r="70" spans="2:2" ht="16.5" customHeight="1" x14ac:dyDescent="0.25">
      <c r="B70" s="15"/>
    </row>
    <row r="71" spans="2:2" ht="16.5" customHeight="1" x14ac:dyDescent="0.25">
      <c r="B71" s="15"/>
    </row>
    <row r="72" spans="2:2" ht="16.5" customHeight="1" x14ac:dyDescent="0.25">
      <c r="B72" s="15"/>
    </row>
    <row r="73" spans="2:2" ht="16.5" customHeight="1" x14ac:dyDescent="0.25">
      <c r="B73" s="15"/>
    </row>
    <row r="74" spans="2:2" ht="16.5" customHeight="1" x14ac:dyDescent="0.25">
      <c r="B74" s="15"/>
    </row>
    <row r="75" spans="2:2" ht="16.5" customHeight="1" x14ac:dyDescent="0.25">
      <c r="B75" s="15"/>
    </row>
    <row r="76" spans="2:2" ht="16.5" customHeight="1" x14ac:dyDescent="0.25">
      <c r="B76" s="15"/>
    </row>
    <row r="77" spans="2:2" ht="16.5" customHeight="1" x14ac:dyDescent="0.25">
      <c r="B77" s="15"/>
    </row>
    <row r="78" spans="2:2" ht="16.5" customHeight="1" x14ac:dyDescent="0.25">
      <c r="B78" s="15"/>
    </row>
    <row r="79" spans="2:2" ht="16.5" customHeight="1" x14ac:dyDescent="0.25">
      <c r="B79" s="15"/>
    </row>
    <row r="80" spans="2:2" ht="16.5" customHeight="1" x14ac:dyDescent="0.25">
      <c r="B80" s="15"/>
    </row>
    <row r="81" spans="2:2" ht="16.5" customHeight="1" x14ac:dyDescent="0.25">
      <c r="B81" s="15"/>
    </row>
    <row r="82" spans="2:2" ht="16.5" customHeight="1" x14ac:dyDescent="0.25">
      <c r="B82" s="15"/>
    </row>
    <row r="83" spans="2:2" ht="16.5" customHeight="1" x14ac:dyDescent="0.25">
      <c r="B83" s="15"/>
    </row>
    <row r="84" spans="2:2" ht="16.5" customHeight="1" x14ac:dyDescent="0.25">
      <c r="B84" s="15"/>
    </row>
    <row r="85" spans="2:2" ht="16.5" customHeight="1" x14ac:dyDescent="0.25">
      <c r="B85" s="15"/>
    </row>
    <row r="86" spans="2:2" ht="16.5" customHeight="1" x14ac:dyDescent="0.25">
      <c r="B86" s="15"/>
    </row>
    <row r="87" spans="2:2" ht="16.5" customHeight="1" x14ac:dyDescent="0.25">
      <c r="B87" s="15"/>
    </row>
    <row r="88" spans="2:2" ht="16.5" customHeight="1" x14ac:dyDescent="0.25">
      <c r="B88" s="15"/>
    </row>
    <row r="89" spans="2:2" ht="16.5" customHeight="1" x14ac:dyDescent="0.25">
      <c r="B89" s="15"/>
    </row>
    <row r="90" spans="2:2" ht="16.5" customHeight="1" x14ac:dyDescent="0.25">
      <c r="B90" s="15"/>
    </row>
    <row r="91" spans="2:2" ht="16.5" customHeight="1" x14ac:dyDescent="0.25">
      <c r="B91" s="15"/>
    </row>
    <row r="92" spans="2:2" ht="16.5" customHeight="1" x14ac:dyDescent="0.25">
      <c r="B92" s="15"/>
    </row>
    <row r="93" spans="2:2" ht="16.5" customHeight="1" x14ac:dyDescent="0.25">
      <c r="B93" s="15"/>
    </row>
    <row r="94" spans="2:2" ht="16.5" customHeight="1" x14ac:dyDescent="0.25">
      <c r="B94" s="15"/>
    </row>
    <row r="95" spans="2:2" ht="16.5" customHeight="1" x14ac:dyDescent="0.25">
      <c r="B95" s="15"/>
    </row>
    <row r="96" spans="2:2" ht="16.5" customHeight="1" x14ac:dyDescent="0.25">
      <c r="B96" s="15"/>
    </row>
    <row r="97" spans="2:2" ht="16.5" customHeight="1" x14ac:dyDescent="0.25">
      <c r="B97" s="15"/>
    </row>
    <row r="98" spans="2:2" ht="16.5" customHeight="1" x14ac:dyDescent="0.25">
      <c r="B98" s="15"/>
    </row>
    <row r="99" spans="2:2" ht="16.5" customHeight="1" x14ac:dyDescent="0.25">
      <c r="B99" s="15"/>
    </row>
    <row r="100" spans="2:2" ht="16.5" customHeight="1" x14ac:dyDescent="0.25">
      <c r="B100" s="15"/>
    </row>
    <row r="101" spans="2:2" ht="16.5" customHeight="1" x14ac:dyDescent="0.25">
      <c r="B101" s="15"/>
    </row>
    <row r="102" spans="2:2" ht="16.5" customHeight="1" x14ac:dyDescent="0.25">
      <c r="B102" s="15"/>
    </row>
    <row r="103" spans="2:2" ht="16.5" customHeight="1" x14ac:dyDescent="0.25">
      <c r="B103" s="15"/>
    </row>
    <row r="104" spans="2:2" ht="16.5" customHeight="1" x14ac:dyDescent="0.25">
      <c r="B104" s="15"/>
    </row>
    <row r="105" spans="2:2" ht="16.5" customHeight="1" x14ac:dyDescent="0.25">
      <c r="B105" s="15"/>
    </row>
    <row r="106" spans="2:2" ht="16.5" customHeight="1" x14ac:dyDescent="0.25">
      <c r="B106" s="15"/>
    </row>
    <row r="107" spans="2:2" ht="16.5" customHeight="1" x14ac:dyDescent="0.25">
      <c r="B107" s="15"/>
    </row>
    <row r="108" spans="2:2" ht="16.5" customHeight="1" x14ac:dyDescent="0.25">
      <c r="B108" s="15"/>
    </row>
    <row r="109" spans="2:2" ht="16.5" customHeight="1" x14ac:dyDescent="0.25">
      <c r="B109" s="15"/>
    </row>
    <row r="110" spans="2:2" ht="16.5" customHeight="1" x14ac:dyDescent="0.25">
      <c r="B110" s="15"/>
    </row>
    <row r="111" spans="2:2" ht="16.5" customHeight="1" x14ac:dyDescent="0.25">
      <c r="B111" s="15"/>
    </row>
    <row r="112" spans="2:2" ht="16.5" customHeight="1" x14ac:dyDescent="0.25">
      <c r="B112" s="15"/>
    </row>
    <row r="113" spans="2:2" ht="16.5" customHeight="1" x14ac:dyDescent="0.25">
      <c r="B113" s="15"/>
    </row>
    <row r="114" spans="2:2" ht="16.5" customHeight="1" x14ac:dyDescent="0.25">
      <c r="B114" s="15"/>
    </row>
    <row r="115" spans="2:2" ht="16.5" customHeight="1" x14ac:dyDescent="0.25">
      <c r="B115" s="15"/>
    </row>
    <row r="116" spans="2:2" ht="16.5" customHeight="1" x14ac:dyDescent="0.25">
      <c r="B116" s="15"/>
    </row>
    <row r="117" spans="2:2" ht="16.5" customHeight="1" x14ac:dyDescent="0.25">
      <c r="B117" s="15"/>
    </row>
    <row r="118" spans="2:2" ht="16.5" customHeight="1" x14ac:dyDescent="0.25">
      <c r="B118" s="15"/>
    </row>
    <row r="119" spans="2:2" ht="16.5" customHeight="1" x14ac:dyDescent="0.25">
      <c r="B119" s="15"/>
    </row>
    <row r="120" spans="2:2" ht="16.5" customHeight="1" x14ac:dyDescent="0.25">
      <c r="B120" s="15"/>
    </row>
    <row r="121" spans="2:2" ht="16.5" customHeight="1" x14ac:dyDescent="0.25">
      <c r="B121" s="15"/>
    </row>
    <row r="122" spans="2:2" ht="16.5" customHeight="1" x14ac:dyDescent="0.25">
      <c r="B122" s="15"/>
    </row>
    <row r="123" spans="2:2" ht="16.5" customHeight="1" x14ac:dyDescent="0.25">
      <c r="B123" s="15"/>
    </row>
    <row r="124" spans="2:2" ht="16.5" customHeight="1" x14ac:dyDescent="0.25">
      <c r="B124" s="15"/>
    </row>
    <row r="125" spans="2:2" ht="16.5" customHeight="1" x14ac:dyDescent="0.25">
      <c r="B125" s="15"/>
    </row>
    <row r="126" spans="2:2" ht="16.5" customHeight="1" x14ac:dyDescent="0.25">
      <c r="B126" s="15"/>
    </row>
    <row r="127" spans="2:2" ht="16.5" customHeight="1" x14ac:dyDescent="0.25">
      <c r="B127" s="15"/>
    </row>
    <row r="128" spans="2:2" ht="16.5" customHeight="1" x14ac:dyDescent="0.25">
      <c r="B128" s="15"/>
    </row>
    <row r="129" spans="2:2" ht="16.5" customHeight="1" x14ac:dyDescent="0.25">
      <c r="B129" s="15"/>
    </row>
    <row r="130" spans="2:2" ht="16.5" customHeight="1" x14ac:dyDescent="0.25">
      <c r="B130" s="15"/>
    </row>
    <row r="131" spans="2:2" ht="16.5" customHeight="1" x14ac:dyDescent="0.25">
      <c r="B131" s="15"/>
    </row>
    <row r="132" spans="2:2" ht="16.5" customHeight="1" x14ac:dyDescent="0.25">
      <c r="B132" s="15"/>
    </row>
    <row r="133" spans="2:2" ht="16.5" customHeight="1" x14ac:dyDescent="0.25">
      <c r="B133" s="15"/>
    </row>
    <row r="134" spans="2:2" ht="16.5" customHeight="1" x14ac:dyDescent="0.25">
      <c r="B134" s="15"/>
    </row>
    <row r="135" spans="2:2" ht="16.5" customHeight="1" x14ac:dyDescent="0.25">
      <c r="B135" s="15"/>
    </row>
    <row r="136" spans="2:2" ht="16.5" customHeight="1" x14ac:dyDescent="0.25">
      <c r="B136" s="15"/>
    </row>
    <row r="137" spans="2:2" ht="16.5" customHeight="1" x14ac:dyDescent="0.25">
      <c r="B137" s="15"/>
    </row>
    <row r="138" spans="2:2" ht="16.5" customHeight="1" x14ac:dyDescent="0.25">
      <c r="B138" s="15"/>
    </row>
    <row r="139" spans="2:2" ht="16.5" customHeight="1" x14ac:dyDescent="0.25">
      <c r="B139" s="15"/>
    </row>
    <row r="140" spans="2:2" ht="16.5" customHeight="1" x14ac:dyDescent="0.25">
      <c r="B140" s="15"/>
    </row>
    <row r="141" spans="2:2" ht="16.5" customHeight="1" x14ac:dyDescent="0.25">
      <c r="B141" s="15"/>
    </row>
    <row r="142" spans="2:2" ht="16.5" customHeight="1" x14ac:dyDescent="0.25">
      <c r="B142" s="15"/>
    </row>
    <row r="143" spans="2:2" ht="16.5" customHeight="1" x14ac:dyDescent="0.25">
      <c r="B143" s="15"/>
    </row>
    <row r="144" spans="2:2" ht="16.5" customHeight="1" x14ac:dyDescent="0.25">
      <c r="B144" s="15"/>
    </row>
    <row r="145" spans="2:2" ht="16.5" customHeight="1" x14ac:dyDescent="0.25">
      <c r="B145" s="15"/>
    </row>
    <row r="146" spans="2:2" ht="16.5" customHeight="1" x14ac:dyDescent="0.25">
      <c r="B146" s="15"/>
    </row>
    <row r="147" spans="2:2" ht="16.5" customHeight="1" x14ac:dyDescent="0.25">
      <c r="B147" s="15"/>
    </row>
    <row r="148" spans="2:2" ht="16.5" customHeight="1" x14ac:dyDescent="0.25">
      <c r="B148" s="15"/>
    </row>
    <row r="149" spans="2:2" ht="16.5" customHeight="1" x14ac:dyDescent="0.25">
      <c r="B149" s="15"/>
    </row>
    <row r="150" spans="2:2" ht="16.5" customHeight="1" x14ac:dyDescent="0.25">
      <c r="B150" s="15"/>
    </row>
    <row r="151" spans="2:2" ht="16.5" customHeight="1" x14ac:dyDescent="0.25">
      <c r="B151" s="15"/>
    </row>
    <row r="152" spans="2:2" ht="16.5" customHeight="1" x14ac:dyDescent="0.25">
      <c r="B152" s="15"/>
    </row>
    <row r="153" spans="2:2" ht="16.5" customHeight="1" x14ac:dyDescent="0.25">
      <c r="B153" s="15"/>
    </row>
    <row r="154" spans="2:2" ht="16.5" customHeight="1" x14ac:dyDescent="0.25">
      <c r="B154" s="15"/>
    </row>
    <row r="155" spans="2:2" ht="16.5" customHeight="1" x14ac:dyDescent="0.25">
      <c r="B155" s="15"/>
    </row>
    <row r="156" spans="2:2" ht="16.5" customHeight="1" x14ac:dyDescent="0.25">
      <c r="B156" s="15"/>
    </row>
    <row r="157" spans="2:2" ht="16.5" customHeight="1" x14ac:dyDescent="0.25">
      <c r="B157" s="15"/>
    </row>
    <row r="158" spans="2:2" ht="16.5" customHeight="1" x14ac:dyDescent="0.25">
      <c r="B158" s="15"/>
    </row>
    <row r="159" spans="2:2" ht="16.5" customHeight="1" x14ac:dyDescent="0.25">
      <c r="B159" s="15"/>
    </row>
    <row r="160" spans="2:2" ht="16.5" customHeight="1" x14ac:dyDescent="0.25">
      <c r="B160" s="15"/>
    </row>
    <row r="161" spans="2:2" ht="16.5" customHeight="1" x14ac:dyDescent="0.25">
      <c r="B161" s="15"/>
    </row>
    <row r="162" spans="2:2" ht="16.5" customHeight="1" x14ac:dyDescent="0.25">
      <c r="B162" s="15"/>
    </row>
    <row r="163" spans="2:2" ht="16.5" customHeight="1" x14ac:dyDescent="0.25">
      <c r="B163" s="15"/>
    </row>
    <row r="164" spans="2:2" ht="16.5" customHeight="1" x14ac:dyDescent="0.25">
      <c r="B164" s="15"/>
    </row>
    <row r="165" spans="2:2" ht="16.5" customHeight="1" x14ac:dyDescent="0.25">
      <c r="B165" s="15"/>
    </row>
    <row r="166" spans="2:2" ht="16.5" customHeight="1" x14ac:dyDescent="0.25">
      <c r="B166" s="15"/>
    </row>
    <row r="167" spans="2:2" ht="16.5" customHeight="1" x14ac:dyDescent="0.25">
      <c r="B167" s="15"/>
    </row>
    <row r="168" spans="2:2" ht="16.5" customHeight="1" x14ac:dyDescent="0.25">
      <c r="B168" s="15"/>
    </row>
    <row r="169" spans="2:2" ht="16.5" customHeight="1" x14ac:dyDescent="0.25">
      <c r="B169" s="15"/>
    </row>
    <row r="170" spans="2:2" ht="16.5" customHeight="1" x14ac:dyDescent="0.25">
      <c r="B170" s="15"/>
    </row>
    <row r="171" spans="2:2" ht="16.5" customHeight="1" x14ac:dyDescent="0.25">
      <c r="B171" s="15"/>
    </row>
    <row r="172" spans="2:2" ht="16.5" customHeight="1" x14ac:dyDescent="0.25">
      <c r="B172" s="15"/>
    </row>
    <row r="173" spans="2:2" ht="16.5" customHeight="1" x14ac:dyDescent="0.25">
      <c r="B173" s="15"/>
    </row>
    <row r="174" spans="2:2" ht="16.5" customHeight="1" x14ac:dyDescent="0.25">
      <c r="B174" s="15"/>
    </row>
    <row r="175" spans="2:2" ht="16.5" customHeight="1" x14ac:dyDescent="0.25">
      <c r="B175" s="15"/>
    </row>
    <row r="176" spans="2:2" ht="16.5" customHeight="1" x14ac:dyDescent="0.25">
      <c r="B176" s="15"/>
    </row>
    <row r="177" spans="2:2" ht="16.5" customHeight="1" x14ac:dyDescent="0.25">
      <c r="B177" s="15"/>
    </row>
    <row r="178" spans="2:2" ht="16.5" customHeight="1" x14ac:dyDescent="0.25">
      <c r="B178" s="15"/>
    </row>
    <row r="179" spans="2:2" ht="16.5" customHeight="1" x14ac:dyDescent="0.25">
      <c r="B179" s="15"/>
    </row>
    <row r="180" spans="2:2" ht="16.5" customHeight="1" x14ac:dyDescent="0.25">
      <c r="B180" s="15"/>
    </row>
    <row r="181" spans="2:2" ht="16.5" customHeight="1" x14ac:dyDescent="0.25">
      <c r="B181" s="15"/>
    </row>
    <row r="182" spans="2:2" ht="16.5" customHeight="1" x14ac:dyDescent="0.25">
      <c r="B182" s="15"/>
    </row>
    <row r="183" spans="2:2" ht="16.5" customHeight="1" x14ac:dyDescent="0.25">
      <c r="B183" s="15"/>
    </row>
    <row r="184" spans="2:2" ht="16.5" customHeight="1" x14ac:dyDescent="0.25">
      <c r="B184" s="15"/>
    </row>
    <row r="185" spans="2:2" ht="16.5" customHeight="1" x14ac:dyDescent="0.25">
      <c r="B185" s="15"/>
    </row>
    <row r="186" spans="2:2" ht="16.5" customHeight="1" x14ac:dyDescent="0.25">
      <c r="B186" s="15"/>
    </row>
    <row r="187" spans="2:2" ht="16.5" customHeight="1" x14ac:dyDescent="0.25">
      <c r="B187" s="15"/>
    </row>
    <row r="188" spans="2:2" ht="16.5" customHeight="1" x14ac:dyDescent="0.25">
      <c r="B188" s="15"/>
    </row>
    <row r="189" spans="2:2" ht="16.5" customHeight="1" x14ac:dyDescent="0.25">
      <c r="B189" s="15"/>
    </row>
    <row r="190" spans="2:2" ht="16.5" customHeight="1" x14ac:dyDescent="0.25">
      <c r="B190" s="15"/>
    </row>
    <row r="191" spans="2:2" ht="16.5" customHeight="1" x14ac:dyDescent="0.25">
      <c r="B191" s="15"/>
    </row>
    <row r="192" spans="2:2" ht="16.5" customHeight="1" x14ac:dyDescent="0.25">
      <c r="B192" s="15"/>
    </row>
    <row r="193" spans="2:2" ht="16.5" customHeight="1" x14ac:dyDescent="0.25">
      <c r="B193" s="15"/>
    </row>
    <row r="194" spans="2:2" ht="16.5" customHeight="1" x14ac:dyDescent="0.25">
      <c r="B194" s="15"/>
    </row>
    <row r="195" spans="2:2" ht="16.5" customHeight="1" x14ac:dyDescent="0.25">
      <c r="B195" s="15"/>
    </row>
    <row r="196" spans="2:2" ht="16.5" customHeight="1" x14ac:dyDescent="0.25">
      <c r="B196" s="15"/>
    </row>
    <row r="197" spans="2:2" ht="16.5" customHeight="1" x14ac:dyDescent="0.25">
      <c r="B197" s="15"/>
    </row>
    <row r="198" spans="2:2" ht="16.5" customHeight="1" x14ac:dyDescent="0.25">
      <c r="B198" s="15"/>
    </row>
    <row r="199" spans="2:2" ht="16.5" customHeight="1" x14ac:dyDescent="0.25">
      <c r="B199" s="15"/>
    </row>
    <row r="200" spans="2:2" ht="16.5" customHeight="1" x14ac:dyDescent="0.25">
      <c r="B200" s="15"/>
    </row>
    <row r="201" spans="2:2" ht="16.5" customHeight="1" x14ac:dyDescent="0.25">
      <c r="B201" s="15"/>
    </row>
    <row r="202" spans="2:2" ht="16.5" customHeight="1" x14ac:dyDescent="0.25">
      <c r="B202" s="15"/>
    </row>
    <row r="203" spans="2:2" ht="16.5" customHeight="1" x14ac:dyDescent="0.25">
      <c r="B203" s="15"/>
    </row>
    <row r="204" spans="2:2" ht="16.5" customHeight="1" x14ac:dyDescent="0.25">
      <c r="B204" s="15"/>
    </row>
    <row r="205" spans="2:2" ht="16.5" customHeight="1" x14ac:dyDescent="0.25">
      <c r="B205" s="15"/>
    </row>
    <row r="206" spans="2:2" ht="16.5" customHeight="1" x14ac:dyDescent="0.25">
      <c r="B206" s="15"/>
    </row>
    <row r="207" spans="2:2" ht="16.5" customHeight="1" x14ac:dyDescent="0.25">
      <c r="B207" s="15"/>
    </row>
    <row r="208" spans="2:2" ht="16.5" customHeight="1" x14ac:dyDescent="0.25">
      <c r="B208" s="15"/>
    </row>
    <row r="209" spans="2:2" ht="16.5" customHeight="1" x14ac:dyDescent="0.25">
      <c r="B209" s="15"/>
    </row>
    <row r="210" spans="2:2" ht="16.5" customHeight="1" x14ac:dyDescent="0.25">
      <c r="B210" s="15"/>
    </row>
    <row r="211" spans="2:2" ht="16.5" customHeight="1" x14ac:dyDescent="0.25">
      <c r="B211" s="15"/>
    </row>
    <row r="212" spans="2:2" ht="16.5" customHeight="1" x14ac:dyDescent="0.25">
      <c r="B212" s="15"/>
    </row>
    <row r="213" spans="2:2" ht="16.5" customHeight="1" x14ac:dyDescent="0.25">
      <c r="B213" s="15"/>
    </row>
    <row r="214" spans="2:2" ht="16.5" customHeight="1" x14ac:dyDescent="0.25">
      <c r="B214" s="15"/>
    </row>
    <row r="215" spans="2:2" ht="16.5" customHeight="1" x14ac:dyDescent="0.25">
      <c r="B215" s="15"/>
    </row>
    <row r="216" spans="2:2" ht="16.5" customHeight="1" x14ac:dyDescent="0.25">
      <c r="B216" s="15"/>
    </row>
    <row r="217" spans="2:2" ht="16.5" customHeight="1" x14ac:dyDescent="0.25">
      <c r="B217" s="15"/>
    </row>
    <row r="218" spans="2:2" ht="16.5" customHeight="1" x14ac:dyDescent="0.25">
      <c r="B218" s="15"/>
    </row>
    <row r="219" spans="2:2" ht="16.5" customHeight="1" x14ac:dyDescent="0.25">
      <c r="B219" s="15"/>
    </row>
    <row r="220" spans="2:2" ht="16.5" customHeight="1" x14ac:dyDescent="0.25">
      <c r="B220" s="15"/>
    </row>
    <row r="221" spans="2:2" ht="16.5" customHeight="1" x14ac:dyDescent="0.25">
      <c r="B221" s="15"/>
    </row>
    <row r="222" spans="2:2" ht="16.5" customHeight="1" x14ac:dyDescent="0.25">
      <c r="B222" s="15"/>
    </row>
    <row r="223" spans="2:2" ht="16.5" customHeight="1" x14ac:dyDescent="0.25">
      <c r="B223" s="15"/>
    </row>
    <row r="224" spans="2:2" ht="16.5" customHeight="1" x14ac:dyDescent="0.25">
      <c r="B224" s="15"/>
    </row>
    <row r="225" spans="2:2" ht="16.5" customHeight="1" x14ac:dyDescent="0.25">
      <c r="B225" s="15"/>
    </row>
    <row r="226" spans="2:2" ht="16.5" customHeight="1" x14ac:dyDescent="0.25">
      <c r="B226" s="15"/>
    </row>
    <row r="227" spans="2:2" ht="16.5" customHeight="1" x14ac:dyDescent="0.25">
      <c r="B227" s="15"/>
    </row>
    <row r="228" spans="2:2" ht="16.5" customHeight="1" x14ac:dyDescent="0.25">
      <c r="B228" s="15"/>
    </row>
    <row r="229" spans="2:2" ht="16.5" customHeight="1" x14ac:dyDescent="0.25">
      <c r="B229" s="15"/>
    </row>
    <row r="230" spans="2:2" ht="16.5" customHeight="1" x14ac:dyDescent="0.25">
      <c r="B230" s="15"/>
    </row>
    <row r="231" spans="2:2" ht="16.5" customHeight="1" x14ac:dyDescent="0.25">
      <c r="B231" s="15"/>
    </row>
    <row r="232" spans="2:2" ht="16.5" customHeight="1" x14ac:dyDescent="0.25">
      <c r="B232" s="15"/>
    </row>
    <row r="233" spans="2:2" ht="16.5" customHeight="1" x14ac:dyDescent="0.25">
      <c r="B233" s="15"/>
    </row>
    <row r="234" spans="2:2" ht="16.5" customHeight="1" x14ac:dyDescent="0.25">
      <c r="B234" s="15"/>
    </row>
    <row r="235" spans="2:2" ht="16.5" customHeight="1" x14ac:dyDescent="0.25">
      <c r="B235" s="15"/>
    </row>
    <row r="236" spans="2:2" ht="16.5" customHeight="1" x14ac:dyDescent="0.25">
      <c r="B236" s="15"/>
    </row>
    <row r="237" spans="2:2" ht="16.5" customHeight="1" x14ac:dyDescent="0.25">
      <c r="B237" s="15"/>
    </row>
    <row r="238" spans="2:2" ht="16.5" customHeight="1" x14ac:dyDescent="0.25">
      <c r="B238" s="15"/>
    </row>
    <row r="239" spans="2:2" ht="16.5" customHeight="1" x14ac:dyDescent="0.25">
      <c r="B239" s="15"/>
    </row>
  </sheetData>
  <mergeCells count="17">
    <mergeCell ref="A31:B31"/>
    <mergeCell ref="A32:B32"/>
    <mergeCell ref="C32:D32"/>
    <mergeCell ref="C4:C6"/>
    <mergeCell ref="D4:D6"/>
    <mergeCell ref="A7:A20"/>
    <mergeCell ref="A21:A30"/>
    <mergeCell ref="J37:L37"/>
    <mergeCell ref="A3:B3"/>
    <mergeCell ref="C3:K3"/>
    <mergeCell ref="K4:L4"/>
    <mergeCell ref="E5:E6"/>
    <mergeCell ref="F5:J5"/>
    <mergeCell ref="K5:K6"/>
    <mergeCell ref="L5:L6"/>
    <mergeCell ref="A4:B6"/>
    <mergeCell ref="E4:J4"/>
  </mergeCells>
  <phoneticPr fontId="2" type="noConversion"/>
  <conditionalFormatting sqref="C240:C65536 B58:B239 B39:B54 B33 D30:D31 D31:L31 C29:C32 D29:L29 B2 C3:C6 D19:L20 C7:D28">
    <cfRule type="cellIs" dxfId="0" priority="1" stopIfTrue="1" operator="equal">
      <formula>"ERR!"</formula>
    </cfRule>
  </conditionalFormatting>
  <pageMargins left="0.39370078740157483" right="0.39370078740157483" top="0.39370078740157483" bottom="0.39370078740157483" header="0.39370078740157483" footer="0.39370078740157483"/>
  <pageSetup paperSize="9" scale="9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1"/>
  <sheetViews>
    <sheetView zoomScale="85" workbookViewId="0">
      <selection activeCell="B24" sqref="B24"/>
    </sheetView>
  </sheetViews>
  <sheetFormatPr defaultRowHeight="16.5" x14ac:dyDescent="0.25"/>
  <cols>
    <col min="1" max="1" width="10.625" customWidth="1"/>
    <col min="2" max="2" width="21.75" customWidth="1"/>
    <col min="3" max="3" width="17.875" customWidth="1"/>
    <col min="4" max="5" width="21.625" customWidth="1"/>
    <col min="6" max="6" width="20" customWidth="1"/>
    <col min="7" max="7" width="18.625" customWidth="1"/>
    <col min="8" max="8" width="3.75" customWidth="1"/>
    <col min="9" max="10" width="4.125" customWidth="1"/>
    <col min="11" max="12" width="3.875" customWidth="1"/>
    <col min="13" max="13" width="2.875" customWidth="1"/>
    <col min="14" max="14" width="13.125" customWidth="1"/>
  </cols>
  <sheetData>
    <row r="1" spans="1:11" s="33" customFormat="1" ht="45.95" customHeight="1" x14ac:dyDescent="0.25">
      <c r="A1" s="151" t="s">
        <v>155</v>
      </c>
    </row>
    <row r="2" spans="1:11" s="5" customFormat="1" ht="21.75" thickBot="1" x14ac:dyDescent="0.3">
      <c r="A2" s="32" t="s">
        <v>92</v>
      </c>
      <c r="G2" s="52" t="s">
        <v>127</v>
      </c>
    </row>
    <row r="3" spans="1:11" s="5" customFormat="1" ht="16.5" customHeight="1" x14ac:dyDescent="0.25">
      <c r="A3" s="291" t="s">
        <v>74</v>
      </c>
      <c r="B3" s="282" t="s">
        <v>128</v>
      </c>
      <c r="C3" s="290" t="s">
        <v>76</v>
      </c>
      <c r="D3" s="290" t="s">
        <v>131</v>
      </c>
      <c r="E3" s="282" t="s">
        <v>129</v>
      </c>
      <c r="F3" s="282" t="s">
        <v>91</v>
      </c>
      <c r="G3" s="288" t="s">
        <v>132</v>
      </c>
      <c r="J3" s="37"/>
      <c r="K3" s="37"/>
    </row>
    <row r="4" spans="1:11" s="5" customFormat="1" ht="16.5" customHeight="1" thickBot="1" x14ac:dyDescent="0.3">
      <c r="A4" s="292"/>
      <c r="B4" s="283"/>
      <c r="C4" s="283"/>
      <c r="D4" s="283"/>
      <c r="E4" s="283"/>
      <c r="F4" s="283"/>
      <c r="G4" s="289"/>
      <c r="J4" s="34"/>
      <c r="K4" s="34"/>
    </row>
    <row r="5" spans="1:11" s="5" customFormat="1" thickTop="1" x14ac:dyDescent="0.25">
      <c r="A5" s="10"/>
      <c r="B5" s="11"/>
      <c r="C5" s="11"/>
      <c r="D5" s="139">
        <f>IF(C5=0,0,B5/C5  * 100)</f>
        <v>0</v>
      </c>
      <c r="E5" s="11"/>
      <c r="F5" s="11"/>
      <c r="G5" s="123">
        <f>IF(F5=0,0,E5/F5  * 100)</f>
        <v>0</v>
      </c>
      <c r="J5" s="35"/>
      <c r="K5" s="35"/>
    </row>
    <row r="6" spans="1:11" s="5" customFormat="1" ht="15.75" x14ac:dyDescent="0.25">
      <c r="A6" s="6"/>
      <c r="B6" s="7"/>
      <c r="C6" s="7"/>
      <c r="D6" s="139" t="str">
        <f>IF(C6="","",IF(C6=0,0,B6/C6  * 100))</f>
        <v/>
      </c>
      <c r="E6" s="7"/>
      <c r="F6" s="7"/>
      <c r="G6" s="123">
        <f t="shared" ref="G6:G17" si="0">IF(F6=0,0,E6/F6  * 100)</f>
        <v>0</v>
      </c>
      <c r="J6" s="35"/>
      <c r="K6" s="35"/>
    </row>
    <row r="7" spans="1:11" s="5" customFormat="1" ht="15.75" x14ac:dyDescent="0.25">
      <c r="A7" s="6"/>
      <c r="B7" s="7"/>
      <c r="C7" s="7"/>
      <c r="D7" s="139" t="str">
        <f t="shared" ref="D7:D16" si="1">IF(C7="","",IF(C7=0,0,B7/C7  * 100))</f>
        <v/>
      </c>
      <c r="E7" s="7"/>
      <c r="F7" s="7"/>
      <c r="G7" s="123">
        <f t="shared" si="0"/>
        <v>0</v>
      </c>
      <c r="J7" s="35"/>
      <c r="K7" s="35"/>
    </row>
    <row r="8" spans="1:11" s="5" customFormat="1" ht="15.75" x14ac:dyDescent="0.25">
      <c r="A8" s="6"/>
      <c r="B8" s="7"/>
      <c r="C8" s="7"/>
      <c r="D8" s="139" t="str">
        <f t="shared" si="1"/>
        <v/>
      </c>
      <c r="E8" s="7"/>
      <c r="F8" s="7"/>
      <c r="G8" s="123">
        <f t="shared" si="0"/>
        <v>0</v>
      </c>
      <c r="J8" s="35"/>
      <c r="K8" s="35"/>
    </row>
    <row r="9" spans="1:11" s="5" customFormat="1" ht="15.75" x14ac:dyDescent="0.25">
      <c r="A9" s="6"/>
      <c r="B9" s="7"/>
      <c r="C9" s="7"/>
      <c r="D9" s="139" t="str">
        <f t="shared" si="1"/>
        <v/>
      </c>
      <c r="E9" s="7"/>
      <c r="F9" s="7"/>
      <c r="G9" s="123">
        <f t="shared" si="0"/>
        <v>0</v>
      </c>
      <c r="J9" s="35"/>
      <c r="K9" s="35"/>
    </row>
    <row r="10" spans="1:11" s="5" customFormat="1" ht="15.75" x14ac:dyDescent="0.25">
      <c r="A10" s="6"/>
      <c r="B10" s="7"/>
      <c r="C10" s="7"/>
      <c r="D10" s="139" t="str">
        <f t="shared" si="1"/>
        <v/>
      </c>
      <c r="E10" s="7"/>
      <c r="F10" s="7"/>
      <c r="G10" s="123">
        <f t="shared" si="0"/>
        <v>0</v>
      </c>
      <c r="J10" s="35"/>
      <c r="K10" s="35"/>
    </row>
    <row r="11" spans="1:11" s="5" customFormat="1" ht="15.75" x14ac:dyDescent="0.25">
      <c r="A11" s="6"/>
      <c r="B11" s="7"/>
      <c r="C11" s="7"/>
      <c r="D11" s="139" t="str">
        <f t="shared" si="1"/>
        <v/>
      </c>
      <c r="E11" s="7"/>
      <c r="F11" s="7"/>
      <c r="G11" s="123">
        <f t="shared" si="0"/>
        <v>0</v>
      </c>
      <c r="J11" s="36"/>
      <c r="K11" s="36"/>
    </row>
    <row r="12" spans="1:11" s="5" customFormat="1" ht="15.75" x14ac:dyDescent="0.25">
      <c r="A12" s="6"/>
      <c r="B12" s="7"/>
      <c r="C12" s="7"/>
      <c r="D12" s="139" t="str">
        <f t="shared" si="1"/>
        <v/>
      </c>
      <c r="E12" s="7"/>
      <c r="F12" s="7"/>
      <c r="G12" s="123">
        <f t="shared" si="0"/>
        <v>0</v>
      </c>
      <c r="J12" s="36"/>
      <c r="K12" s="36"/>
    </row>
    <row r="13" spans="1:11" s="5" customFormat="1" ht="15.75" x14ac:dyDescent="0.25">
      <c r="A13" s="6"/>
      <c r="B13" s="7"/>
      <c r="C13" s="7"/>
      <c r="D13" s="139" t="str">
        <f t="shared" si="1"/>
        <v/>
      </c>
      <c r="E13" s="7"/>
      <c r="F13" s="7"/>
      <c r="G13" s="123">
        <f t="shared" si="0"/>
        <v>0</v>
      </c>
      <c r="J13" s="36"/>
      <c r="K13" s="36"/>
    </row>
    <row r="14" spans="1:11" s="5" customFormat="1" ht="15.75" x14ac:dyDescent="0.25">
      <c r="A14" s="6"/>
      <c r="B14" s="7"/>
      <c r="C14" s="7"/>
      <c r="D14" s="139" t="str">
        <f t="shared" si="1"/>
        <v/>
      </c>
      <c r="E14" s="7"/>
      <c r="F14" s="7"/>
      <c r="G14" s="123">
        <f t="shared" si="0"/>
        <v>0</v>
      </c>
      <c r="J14" s="36"/>
      <c r="K14" s="36"/>
    </row>
    <row r="15" spans="1:11" s="5" customFormat="1" ht="15.75" x14ac:dyDescent="0.25">
      <c r="A15" s="6"/>
      <c r="B15" s="7"/>
      <c r="C15" s="7"/>
      <c r="D15" s="139" t="str">
        <f t="shared" si="1"/>
        <v/>
      </c>
      <c r="E15" s="7"/>
      <c r="F15" s="7"/>
      <c r="G15" s="123">
        <f t="shared" si="0"/>
        <v>0</v>
      </c>
      <c r="J15" s="36"/>
      <c r="K15" s="36"/>
    </row>
    <row r="16" spans="1:11" s="5" customFormat="1" ht="15.75" x14ac:dyDescent="0.25">
      <c r="A16" s="6"/>
      <c r="B16" s="7"/>
      <c r="C16" s="7"/>
      <c r="D16" s="139" t="str">
        <f t="shared" si="1"/>
        <v/>
      </c>
      <c r="E16" s="7"/>
      <c r="F16" s="7"/>
      <c r="G16" s="123">
        <f t="shared" si="0"/>
        <v>0</v>
      </c>
      <c r="J16" s="36"/>
      <c r="K16" s="36"/>
    </row>
    <row r="17" spans="1:17" s="5" customFormat="1" ht="17.25" thickBot="1" x14ac:dyDescent="0.3">
      <c r="A17" s="8" t="s">
        <v>75</v>
      </c>
      <c r="B17" s="9"/>
      <c r="C17" s="9"/>
      <c r="D17" s="140">
        <f>IF(C17=0,0,B17/C17 * 100)</f>
        <v>0</v>
      </c>
      <c r="E17" s="9"/>
      <c r="F17" s="9"/>
      <c r="G17" s="124">
        <f t="shared" si="0"/>
        <v>0</v>
      </c>
      <c r="O17" s="35"/>
      <c r="P17" s="35"/>
      <c r="Q17" s="35"/>
    </row>
    <row r="18" spans="1:17" s="5" customFormat="1" x14ac:dyDescent="0.25">
      <c r="A18" s="48" t="s">
        <v>137</v>
      </c>
      <c r="B18" s="47"/>
      <c r="C18" s="47"/>
      <c r="D18" s="47"/>
      <c r="E18" s="47"/>
      <c r="F18" s="47"/>
      <c r="G18" s="47"/>
      <c r="H18" s="47"/>
      <c r="I18" s="47"/>
      <c r="J18" s="47"/>
      <c r="K18" s="35"/>
      <c r="L18" s="35"/>
      <c r="M18" s="35"/>
    </row>
    <row r="19" spans="1:17" s="5" customFormat="1" x14ac:dyDescent="0.25">
      <c r="A19" s="48" t="s">
        <v>154</v>
      </c>
      <c r="B19" s="47"/>
      <c r="C19" s="47"/>
      <c r="D19" s="47"/>
      <c r="E19" s="47"/>
      <c r="F19" s="47"/>
      <c r="G19" s="47"/>
      <c r="H19" s="47"/>
      <c r="I19" s="47"/>
      <c r="J19" s="47"/>
      <c r="K19" s="35"/>
      <c r="L19" s="35"/>
      <c r="M19" s="35"/>
    </row>
    <row r="20" spans="1:17" s="5" customFormat="1" ht="15.75" x14ac:dyDescent="0.25">
      <c r="A20" s="48"/>
      <c r="B20" s="47"/>
      <c r="C20" s="47"/>
      <c r="D20" s="47"/>
      <c r="E20" s="47"/>
      <c r="F20" s="47"/>
      <c r="G20" s="47"/>
      <c r="H20" s="47"/>
      <c r="I20" s="47"/>
      <c r="J20" s="47"/>
      <c r="K20" s="35"/>
      <c r="L20" s="35"/>
      <c r="M20" s="35"/>
    </row>
    <row r="21" spans="1:17" s="5" customFormat="1" ht="21.75" thickBot="1" x14ac:dyDescent="0.3">
      <c r="A21" s="32" t="s">
        <v>94</v>
      </c>
      <c r="B21" s="47"/>
      <c r="C21" s="47"/>
      <c r="D21" s="47"/>
      <c r="E21" s="47"/>
      <c r="F21" s="47"/>
      <c r="G21" s="47"/>
      <c r="H21" s="47"/>
      <c r="I21" s="47"/>
      <c r="J21" s="47"/>
      <c r="K21" s="35"/>
      <c r="L21" s="35"/>
      <c r="M21" s="35"/>
    </row>
    <row r="22" spans="1:17" s="5" customFormat="1" ht="16.5" customHeight="1" x14ac:dyDescent="0.25">
      <c r="A22" s="291" t="s">
        <v>74</v>
      </c>
      <c r="B22" s="284" t="s">
        <v>135</v>
      </c>
      <c r="C22" s="293" t="s">
        <v>142</v>
      </c>
      <c r="D22" s="293" t="s">
        <v>143</v>
      </c>
      <c r="E22" s="284" t="s">
        <v>144</v>
      </c>
      <c r="F22" s="284" t="s">
        <v>145</v>
      </c>
      <c r="G22" s="286" t="s">
        <v>93</v>
      </c>
      <c r="J22" s="54"/>
    </row>
    <row r="23" spans="1:17" s="5" customFormat="1" ht="16.5" customHeight="1" thickBot="1" x14ac:dyDescent="0.3">
      <c r="A23" s="292"/>
      <c r="B23" s="285"/>
      <c r="C23" s="285"/>
      <c r="D23" s="294"/>
      <c r="E23" s="285"/>
      <c r="F23" s="285"/>
      <c r="G23" s="287"/>
      <c r="H23" s="37"/>
      <c r="I23" s="37"/>
    </row>
    <row r="24" spans="1:17" s="5" customFormat="1" ht="16.5" customHeight="1" thickTop="1" x14ac:dyDescent="0.25">
      <c r="A24" s="10"/>
      <c r="B24" s="64"/>
      <c r="C24" s="62">
        <f xml:space="preserve"> IF(H24 = 0,0,(B24-H24)/H24*100)</f>
        <v>0</v>
      </c>
      <c r="D24" s="125">
        <f>IF(L24=0,0,J24/L24*100)</f>
        <v>0</v>
      </c>
      <c r="E24" s="12"/>
      <c r="F24" s="125">
        <f>IF(I24=0,0,(E24-I24)/I24*100)</f>
        <v>0</v>
      </c>
      <c r="G24" s="126">
        <f xml:space="preserve"> IF(M24=0,0,K24/M24*100)</f>
        <v>0</v>
      </c>
      <c r="H24" s="152"/>
      <c r="I24" s="152"/>
      <c r="J24" s="153"/>
      <c r="K24" s="154"/>
      <c r="L24" s="154"/>
      <c r="M24" s="154"/>
    </row>
    <row r="25" spans="1:17" s="5" customFormat="1" ht="15.75" x14ac:dyDescent="0.25">
      <c r="A25" s="6"/>
      <c r="B25" s="64"/>
      <c r="C25" s="62" t="str">
        <f t="shared" ref="C25:C31" si="2">IF(B25="","",IF(H25=0,0,(B25-H25)/H25*100))</f>
        <v/>
      </c>
      <c r="D25" s="125" t="str">
        <f>IF(B25="","",IF(L25=0,0,J25/L25*100))</f>
        <v/>
      </c>
      <c r="E25" s="13"/>
      <c r="F25" s="125" t="str">
        <f>IF(B25="","",IF(I25=0,0,(E25-I25)/I25*100))</f>
        <v/>
      </c>
      <c r="G25" s="126" t="str">
        <f>IF(B25="","",IF(M25=0,0,K25/M25*100))</f>
        <v/>
      </c>
      <c r="H25" s="155"/>
      <c r="I25" s="155"/>
      <c r="J25" s="153"/>
      <c r="K25" s="154"/>
      <c r="L25" s="154"/>
      <c r="M25" s="154"/>
    </row>
    <row r="26" spans="1:17" s="5" customFormat="1" ht="15.75" x14ac:dyDescent="0.25">
      <c r="A26" s="6"/>
      <c r="B26" s="64"/>
      <c r="C26" s="62" t="str">
        <f t="shared" si="2"/>
        <v/>
      </c>
      <c r="D26" s="125" t="str">
        <f t="shared" ref="D26:D35" si="3">IF(B26="","",IF(L26=0,0,J26/L26*100))</f>
        <v/>
      </c>
      <c r="E26" s="13"/>
      <c r="F26" s="125" t="str">
        <f t="shared" ref="F26:F35" si="4">IF(B26="","",IF(I26=0,0,(E26-I26)/I26*100))</f>
        <v/>
      </c>
      <c r="G26" s="126" t="str">
        <f t="shared" ref="G26:G35" si="5">IF(B26="","",IF(M26=0,0,K26/M26*100))</f>
        <v/>
      </c>
      <c r="H26" s="155"/>
      <c r="I26" s="155"/>
      <c r="J26" s="153"/>
      <c r="K26" s="154"/>
      <c r="L26" s="154"/>
      <c r="M26" s="154"/>
    </row>
    <row r="27" spans="1:17" s="5" customFormat="1" ht="15.75" x14ac:dyDescent="0.25">
      <c r="A27" s="6"/>
      <c r="B27" s="64"/>
      <c r="C27" s="62" t="str">
        <f t="shared" si="2"/>
        <v/>
      </c>
      <c r="D27" s="125" t="str">
        <f t="shared" si="3"/>
        <v/>
      </c>
      <c r="E27" s="13"/>
      <c r="F27" s="125" t="str">
        <f t="shared" si="4"/>
        <v/>
      </c>
      <c r="G27" s="126" t="str">
        <f t="shared" si="5"/>
        <v/>
      </c>
      <c r="H27" s="155"/>
      <c r="I27" s="155"/>
      <c r="J27" s="153"/>
      <c r="K27" s="154"/>
      <c r="L27" s="154"/>
      <c r="M27" s="154"/>
    </row>
    <row r="28" spans="1:17" s="5" customFormat="1" ht="15.75" x14ac:dyDescent="0.25">
      <c r="A28" s="6"/>
      <c r="B28" s="64"/>
      <c r="C28" s="62" t="str">
        <f t="shared" si="2"/>
        <v/>
      </c>
      <c r="D28" s="125" t="str">
        <f t="shared" si="3"/>
        <v/>
      </c>
      <c r="E28" s="13"/>
      <c r="F28" s="125" t="str">
        <f t="shared" si="4"/>
        <v/>
      </c>
      <c r="G28" s="126" t="str">
        <f t="shared" si="5"/>
        <v/>
      </c>
      <c r="H28" s="155"/>
      <c r="I28" s="155"/>
      <c r="J28" s="153"/>
      <c r="K28" s="154"/>
      <c r="L28" s="154"/>
      <c r="M28" s="154"/>
    </row>
    <row r="29" spans="1:17" s="5" customFormat="1" ht="15.75" x14ac:dyDescent="0.25">
      <c r="A29" s="6"/>
      <c r="B29" s="64"/>
      <c r="C29" s="62" t="str">
        <f t="shared" si="2"/>
        <v/>
      </c>
      <c r="D29" s="125" t="str">
        <f t="shared" si="3"/>
        <v/>
      </c>
      <c r="E29" s="13"/>
      <c r="F29" s="125" t="str">
        <f t="shared" si="4"/>
        <v/>
      </c>
      <c r="G29" s="126" t="str">
        <f t="shared" si="5"/>
        <v/>
      </c>
      <c r="H29" s="155"/>
      <c r="I29" s="155"/>
      <c r="J29" s="153"/>
      <c r="K29" s="154"/>
      <c r="L29" s="154"/>
      <c r="M29" s="154"/>
    </row>
    <row r="30" spans="1:17" s="5" customFormat="1" ht="15.75" x14ac:dyDescent="0.25">
      <c r="A30" s="6"/>
      <c r="B30" s="64"/>
      <c r="C30" s="62" t="str">
        <f t="shared" si="2"/>
        <v/>
      </c>
      <c r="D30" s="125" t="str">
        <f t="shared" si="3"/>
        <v/>
      </c>
      <c r="E30" s="13"/>
      <c r="F30" s="125" t="str">
        <f t="shared" si="4"/>
        <v/>
      </c>
      <c r="G30" s="126" t="str">
        <f t="shared" si="5"/>
        <v/>
      </c>
      <c r="H30" s="155"/>
      <c r="I30" s="155"/>
      <c r="J30" s="153"/>
      <c r="K30" s="154"/>
      <c r="L30" s="154"/>
      <c r="M30" s="154"/>
    </row>
    <row r="31" spans="1:17" s="5" customFormat="1" ht="15.75" x14ac:dyDescent="0.25">
      <c r="A31" s="6"/>
      <c r="B31" s="13"/>
      <c r="C31" s="62" t="str">
        <f t="shared" si="2"/>
        <v/>
      </c>
      <c r="D31" s="125" t="str">
        <f t="shared" si="3"/>
        <v/>
      </c>
      <c r="E31" s="13"/>
      <c r="F31" s="125" t="str">
        <f t="shared" si="4"/>
        <v/>
      </c>
      <c r="G31" s="126" t="str">
        <f t="shared" si="5"/>
        <v/>
      </c>
      <c r="H31" s="156"/>
      <c r="I31" s="156"/>
      <c r="J31" s="153"/>
      <c r="K31" s="154"/>
      <c r="L31" s="154"/>
      <c r="M31" s="154"/>
    </row>
    <row r="32" spans="1:17" s="5" customFormat="1" ht="15.75" x14ac:dyDescent="0.25">
      <c r="A32" s="6"/>
      <c r="B32" s="13"/>
      <c r="C32" s="62" t="str">
        <f>IF(B32="","",IF(H32=0,0,(B32-H32)/H32*100))</f>
        <v/>
      </c>
      <c r="D32" s="125" t="str">
        <f t="shared" si="3"/>
        <v/>
      </c>
      <c r="E32" s="13"/>
      <c r="F32" s="125" t="str">
        <f t="shared" si="4"/>
        <v/>
      </c>
      <c r="G32" s="126" t="str">
        <f t="shared" si="5"/>
        <v/>
      </c>
      <c r="H32" s="156"/>
      <c r="I32" s="156"/>
      <c r="J32" s="153"/>
      <c r="K32" s="154"/>
      <c r="L32" s="154"/>
      <c r="M32" s="154"/>
    </row>
    <row r="33" spans="1:13" s="5" customFormat="1" ht="15.75" x14ac:dyDescent="0.25">
      <c r="A33" s="6"/>
      <c r="B33" s="13"/>
      <c r="C33" s="62" t="str">
        <f>IF(B33="","",IF(H33=0,0,(B33-H33)/H33*100))</f>
        <v/>
      </c>
      <c r="D33" s="125" t="str">
        <f t="shared" si="3"/>
        <v/>
      </c>
      <c r="E33" s="13"/>
      <c r="F33" s="125" t="str">
        <f t="shared" si="4"/>
        <v/>
      </c>
      <c r="G33" s="126" t="str">
        <f t="shared" si="5"/>
        <v/>
      </c>
      <c r="H33" s="156"/>
      <c r="I33" s="156"/>
      <c r="J33" s="153"/>
      <c r="K33" s="154"/>
      <c r="L33" s="154"/>
      <c r="M33" s="154"/>
    </row>
    <row r="34" spans="1:13" s="5" customFormat="1" ht="15.75" x14ac:dyDescent="0.25">
      <c r="A34" s="6"/>
      <c r="B34" s="13"/>
      <c r="C34" s="62" t="str">
        <f>IF(B34="","",IF(H34=0,0,(B34-H34)/H34*100))</f>
        <v/>
      </c>
      <c r="D34" s="125" t="str">
        <f t="shared" si="3"/>
        <v/>
      </c>
      <c r="E34" s="13"/>
      <c r="F34" s="125" t="str">
        <f t="shared" si="4"/>
        <v/>
      </c>
      <c r="G34" s="126" t="str">
        <f t="shared" si="5"/>
        <v/>
      </c>
      <c r="H34" s="156"/>
      <c r="I34" s="156"/>
      <c r="J34" s="153"/>
      <c r="K34" s="154"/>
      <c r="L34" s="154"/>
      <c r="M34" s="154"/>
    </row>
    <row r="35" spans="1:13" s="5" customFormat="1" ht="15.75" x14ac:dyDescent="0.25">
      <c r="A35" s="6"/>
      <c r="B35" s="13"/>
      <c r="C35" s="62" t="str">
        <f>IF(B35="","",IF(H35=0,0,(B35-H35)/H35*100))</f>
        <v/>
      </c>
      <c r="D35" s="125" t="str">
        <f t="shared" si="3"/>
        <v/>
      </c>
      <c r="E35" s="13"/>
      <c r="F35" s="125" t="str">
        <f t="shared" si="4"/>
        <v/>
      </c>
      <c r="G35" s="126" t="str">
        <f t="shared" si="5"/>
        <v/>
      </c>
      <c r="H35" s="156"/>
      <c r="I35" s="156"/>
      <c r="J35" s="153"/>
      <c r="K35" s="154"/>
      <c r="L35" s="154"/>
      <c r="M35" s="154"/>
    </row>
    <row r="36" spans="1:13" s="5" customFormat="1" ht="17.25" thickBot="1" x14ac:dyDescent="0.3">
      <c r="A36" s="8" t="s">
        <v>75</v>
      </c>
      <c r="B36" s="14">
        <f>SUM(B24:B35)</f>
        <v>0</v>
      </c>
      <c r="C36" s="185">
        <f xml:space="preserve"> IF(H36 = 0,0,(B36-H36)/H36*100)</f>
        <v>0</v>
      </c>
      <c r="D36" s="61">
        <f>IF(L36=0,0,J36/L36*100)</f>
        <v>0</v>
      </c>
      <c r="E36" s="14" t="str">
        <f>IF(E35="","",E35)</f>
        <v/>
      </c>
      <c r="F36" s="140" t="str">
        <f>F35</f>
        <v/>
      </c>
      <c r="G36" s="127">
        <f xml:space="preserve"> IF(M36=0,0,K36/M36*100)</f>
        <v>0</v>
      </c>
      <c r="H36" s="156">
        <f t="shared" ref="H36:M36" si="6">SUM(H24:H35)</f>
        <v>0</v>
      </c>
      <c r="I36" s="156">
        <f t="shared" si="6"/>
        <v>0</v>
      </c>
      <c r="J36" s="156">
        <f t="shared" si="6"/>
        <v>0</v>
      </c>
      <c r="K36" s="156">
        <f t="shared" si="6"/>
        <v>0</v>
      </c>
      <c r="L36" s="156">
        <f t="shared" si="6"/>
        <v>0</v>
      </c>
      <c r="M36" s="156">
        <f t="shared" si="6"/>
        <v>0</v>
      </c>
    </row>
    <row r="37" spans="1:13" s="5" customFormat="1" x14ac:dyDescent="0.25">
      <c r="A37" s="48" t="s">
        <v>136</v>
      </c>
      <c r="G37" s="35"/>
    </row>
    <row r="38" spans="1:13" x14ac:dyDescent="0.25">
      <c r="J38" s="5"/>
    </row>
    <row r="40" spans="1:13" s="5" customFormat="1" x14ac:dyDescent="0.25">
      <c r="D40" s="77"/>
      <c r="E40" s="75" t="s">
        <v>153</v>
      </c>
      <c r="F40" s="52"/>
      <c r="G40" s="52"/>
      <c r="H40" s="52"/>
      <c r="I40" s="52"/>
      <c r="J40" s="52" t="s">
        <v>157</v>
      </c>
      <c r="K40" s="257"/>
      <c r="L40" s="258"/>
      <c r="M40" s="258"/>
    </row>
    <row r="41" spans="1:13" s="5" customFormat="1" x14ac:dyDescent="0.25">
      <c r="D41" s="77"/>
      <c r="E41" s="75"/>
      <c r="F41" s="52"/>
      <c r="G41" s="52"/>
      <c r="H41" s="257"/>
      <c r="I41" s="258"/>
      <c r="J41" s="52"/>
      <c r="K41" s="257"/>
      <c r="L41" s="258"/>
      <c r="M41" s="258"/>
    </row>
  </sheetData>
  <mergeCells count="17">
    <mergeCell ref="D3:D4"/>
    <mergeCell ref="A22:A23"/>
    <mergeCell ref="B22:B23"/>
    <mergeCell ref="C22:C23"/>
    <mergeCell ref="D22:D23"/>
    <mergeCell ref="A3:A4"/>
    <mergeCell ref="B3:B4"/>
    <mergeCell ref="C3:C4"/>
    <mergeCell ref="K41:M41"/>
    <mergeCell ref="H41:I41"/>
    <mergeCell ref="E3:E4"/>
    <mergeCell ref="F3:F4"/>
    <mergeCell ref="F22:F23"/>
    <mergeCell ref="G22:G23"/>
    <mergeCell ref="E22:E23"/>
    <mergeCell ref="G3:G4"/>
    <mergeCell ref="K40:M40"/>
  </mergeCells>
  <phoneticPr fontId="2" type="noConversion"/>
  <pageMargins left="0.39370078740157483" right="0.39370078740157483" top="0.39370078740157483" bottom="0.39370078740157483" header="0.39370078740157483" footer="0.39370078740157483"/>
  <pageSetup paperSize="9" scale="82"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R40"/>
  <sheetViews>
    <sheetView zoomScale="85" workbookViewId="0">
      <selection activeCell="H42" sqref="H42"/>
    </sheetView>
  </sheetViews>
  <sheetFormatPr defaultRowHeight="16.5" x14ac:dyDescent="0.25"/>
  <cols>
    <col min="1" max="1" width="8.375" customWidth="1"/>
    <col min="2" max="2" width="19.875" customWidth="1"/>
    <col min="3" max="3" width="11.75" style="69" customWidth="1"/>
    <col min="4" max="4" width="14.75" style="91" customWidth="1"/>
    <col min="5" max="5" width="15.75" style="69" customWidth="1"/>
    <col min="6" max="6" width="14.875" style="91" customWidth="1"/>
    <col min="7" max="7" width="7.125" customWidth="1"/>
    <col min="8" max="8" width="11.5" customWidth="1"/>
    <col min="9" max="9" width="8.5" customWidth="1"/>
    <col min="10" max="10" width="8.25" customWidth="1"/>
    <col min="11" max="11" width="14.25" customWidth="1"/>
    <col min="12" max="12" width="15.875" customWidth="1"/>
    <col min="13" max="13" width="8.375" customWidth="1"/>
    <col min="14" max="19" width="0.875" customWidth="1"/>
  </cols>
  <sheetData>
    <row r="1" spans="1:12" s="33" customFormat="1" ht="45.95" customHeight="1" x14ac:dyDescent="0.25">
      <c r="A1" s="151" t="s">
        <v>155</v>
      </c>
      <c r="C1" s="66"/>
      <c r="D1" s="90"/>
      <c r="E1" s="66"/>
      <c r="F1" s="90"/>
    </row>
    <row r="2" spans="1:12" s="5" customFormat="1" ht="21.75" thickBot="1" x14ac:dyDescent="0.3">
      <c r="A2" s="32" t="s">
        <v>160</v>
      </c>
      <c r="C2" s="63"/>
      <c r="D2" s="93"/>
      <c r="E2" s="63"/>
      <c r="F2" s="93"/>
      <c r="H2" s="32" t="s">
        <v>86</v>
      </c>
    </row>
    <row r="3" spans="1:12" s="5" customFormat="1" ht="17.25" thickBot="1" x14ac:dyDescent="0.3">
      <c r="A3" s="305" t="s">
        <v>84</v>
      </c>
      <c r="B3" s="307" t="s">
        <v>85</v>
      </c>
      <c r="C3" s="301" t="s">
        <v>88</v>
      </c>
      <c r="D3" s="309" t="s">
        <v>151</v>
      </c>
      <c r="E3" s="301" t="s">
        <v>89</v>
      </c>
      <c r="F3" s="303" t="s">
        <v>172</v>
      </c>
      <c r="H3" s="39" t="s">
        <v>77</v>
      </c>
      <c r="I3" s="27" t="s">
        <v>78</v>
      </c>
      <c r="J3" s="27" t="s">
        <v>79</v>
      </c>
      <c r="K3" s="27" t="s">
        <v>80</v>
      </c>
      <c r="L3" s="28" t="s">
        <v>81</v>
      </c>
    </row>
    <row r="4" spans="1:12" s="5" customFormat="1" ht="17.25" thickTop="1" thickBot="1" x14ac:dyDescent="0.3">
      <c r="A4" s="306"/>
      <c r="B4" s="308"/>
      <c r="C4" s="302"/>
      <c r="D4" s="310"/>
      <c r="E4" s="302"/>
      <c r="F4" s="304"/>
      <c r="H4" s="10"/>
      <c r="I4" s="186"/>
      <c r="J4" s="186"/>
      <c r="K4" s="186"/>
      <c r="L4" s="187"/>
    </row>
    <row r="5" spans="1:12" s="5" customFormat="1" ht="17.25" thickTop="1" x14ac:dyDescent="0.25">
      <c r="A5" s="43">
        <v>1</v>
      </c>
      <c r="B5" s="164"/>
      <c r="C5" s="165"/>
      <c r="D5" s="81">
        <f t="shared" ref="D5:D24" si="0">IF(C$25=0,0,C5/C$25*100)</f>
        <v>0</v>
      </c>
      <c r="E5" s="165"/>
      <c r="F5" s="136">
        <f t="shared" ref="F5:F24" si="1">IF(E$25=0,0,E5/E$25*100)</f>
        <v>0</v>
      </c>
      <c r="H5" s="6"/>
      <c r="I5" s="188"/>
      <c r="J5" s="188"/>
      <c r="K5" s="188"/>
      <c r="L5" s="189"/>
    </row>
    <row r="6" spans="1:12" s="5" customFormat="1" x14ac:dyDescent="0.25">
      <c r="A6" s="38">
        <v>2</v>
      </c>
      <c r="B6" s="164"/>
      <c r="C6" s="166"/>
      <c r="D6" s="81">
        <f t="shared" si="0"/>
        <v>0</v>
      </c>
      <c r="E6" s="166"/>
      <c r="F6" s="163">
        <f t="shared" si="1"/>
        <v>0</v>
      </c>
      <c r="H6" s="6"/>
      <c r="I6" s="188"/>
      <c r="J6" s="188"/>
      <c r="K6" s="188"/>
      <c r="L6" s="189"/>
    </row>
    <row r="7" spans="1:12" s="5" customFormat="1" x14ac:dyDescent="0.25">
      <c r="A7" s="38">
        <v>3</v>
      </c>
      <c r="B7" s="164"/>
      <c r="C7" s="166"/>
      <c r="D7" s="81">
        <f t="shared" si="0"/>
        <v>0</v>
      </c>
      <c r="E7" s="166"/>
      <c r="F7" s="163">
        <f t="shared" si="1"/>
        <v>0</v>
      </c>
      <c r="H7" s="6"/>
      <c r="I7" s="188"/>
      <c r="J7" s="188"/>
      <c r="K7" s="188"/>
      <c r="L7" s="189"/>
    </row>
    <row r="8" spans="1:12" s="5" customFormat="1" x14ac:dyDescent="0.25">
      <c r="A8" s="38">
        <v>4</v>
      </c>
      <c r="B8" s="164"/>
      <c r="C8" s="166"/>
      <c r="D8" s="81">
        <f t="shared" si="0"/>
        <v>0</v>
      </c>
      <c r="E8" s="166"/>
      <c r="F8" s="163">
        <f t="shared" si="1"/>
        <v>0</v>
      </c>
      <c r="H8" s="6"/>
      <c r="I8" s="188"/>
      <c r="J8" s="188"/>
      <c r="K8" s="188"/>
      <c r="L8" s="189"/>
    </row>
    <row r="9" spans="1:12" s="5" customFormat="1" x14ac:dyDescent="0.25">
      <c r="A9" s="38">
        <v>5</v>
      </c>
      <c r="B9" s="164"/>
      <c r="C9" s="166"/>
      <c r="D9" s="81">
        <f t="shared" si="0"/>
        <v>0</v>
      </c>
      <c r="E9" s="166"/>
      <c r="F9" s="163">
        <f t="shared" si="1"/>
        <v>0</v>
      </c>
      <c r="H9" s="6"/>
      <c r="I9" s="188"/>
      <c r="J9" s="188"/>
      <c r="K9" s="188"/>
      <c r="L9" s="189"/>
    </row>
    <row r="10" spans="1:12" s="5" customFormat="1" x14ac:dyDescent="0.25">
      <c r="A10" s="38">
        <v>6</v>
      </c>
      <c r="B10" s="164"/>
      <c r="C10" s="166"/>
      <c r="D10" s="81">
        <f t="shared" si="0"/>
        <v>0</v>
      </c>
      <c r="E10" s="166"/>
      <c r="F10" s="163">
        <f t="shared" si="1"/>
        <v>0</v>
      </c>
      <c r="H10" s="6"/>
      <c r="I10" s="188"/>
      <c r="J10" s="188"/>
      <c r="K10" s="188"/>
      <c r="L10" s="189"/>
    </row>
    <row r="11" spans="1:12" s="5" customFormat="1" x14ac:dyDescent="0.25">
      <c r="A11" s="38">
        <v>7</v>
      </c>
      <c r="B11" s="164"/>
      <c r="C11" s="166"/>
      <c r="D11" s="81">
        <f t="shared" si="0"/>
        <v>0</v>
      </c>
      <c r="E11" s="166"/>
      <c r="F11" s="163">
        <f t="shared" si="1"/>
        <v>0</v>
      </c>
      <c r="H11" s="6"/>
      <c r="I11" s="188"/>
      <c r="J11" s="188"/>
      <c r="K11" s="188"/>
      <c r="L11" s="189"/>
    </row>
    <row r="12" spans="1:12" s="5" customFormat="1" x14ac:dyDescent="0.25">
      <c r="A12" s="38">
        <v>8</v>
      </c>
      <c r="B12" s="164"/>
      <c r="C12" s="166"/>
      <c r="D12" s="81">
        <f t="shared" si="0"/>
        <v>0</v>
      </c>
      <c r="E12" s="166"/>
      <c r="F12" s="163">
        <f t="shared" si="1"/>
        <v>0</v>
      </c>
      <c r="H12" s="6"/>
      <c r="I12" s="188"/>
      <c r="J12" s="188"/>
      <c r="K12" s="188"/>
      <c r="L12" s="189"/>
    </row>
    <row r="13" spans="1:12" s="5" customFormat="1" x14ac:dyDescent="0.25">
      <c r="A13" s="38">
        <v>9</v>
      </c>
      <c r="B13" s="164"/>
      <c r="C13" s="166"/>
      <c r="D13" s="81">
        <f t="shared" si="0"/>
        <v>0</v>
      </c>
      <c r="E13" s="166"/>
      <c r="F13" s="163">
        <f t="shared" si="1"/>
        <v>0</v>
      </c>
      <c r="H13" s="6"/>
      <c r="I13" s="188"/>
      <c r="J13" s="188"/>
      <c r="K13" s="188"/>
      <c r="L13" s="189"/>
    </row>
    <row r="14" spans="1:12" s="5" customFormat="1" x14ac:dyDescent="0.25">
      <c r="A14" s="38">
        <v>10</v>
      </c>
      <c r="B14" s="164"/>
      <c r="C14" s="166"/>
      <c r="D14" s="81">
        <f t="shared" si="0"/>
        <v>0</v>
      </c>
      <c r="E14" s="166"/>
      <c r="F14" s="163">
        <f t="shared" si="1"/>
        <v>0</v>
      </c>
      <c r="H14" s="6"/>
      <c r="I14" s="188"/>
      <c r="J14" s="188"/>
      <c r="K14" s="188"/>
      <c r="L14" s="189"/>
    </row>
    <row r="15" spans="1:12" s="5" customFormat="1" ht="17.25" thickBot="1" x14ac:dyDescent="0.3">
      <c r="A15" s="38">
        <v>11</v>
      </c>
      <c r="B15" s="164"/>
      <c r="C15" s="166"/>
      <c r="D15" s="81">
        <f t="shared" si="0"/>
        <v>0</v>
      </c>
      <c r="E15" s="166"/>
      <c r="F15" s="163">
        <f t="shared" si="1"/>
        <v>0</v>
      </c>
      <c r="H15" s="190"/>
      <c r="I15" s="191"/>
      <c r="J15" s="191"/>
      <c r="K15" s="191"/>
      <c r="L15" s="192"/>
    </row>
    <row r="16" spans="1:12" x14ac:dyDescent="0.25">
      <c r="A16" s="38">
        <v>12</v>
      </c>
      <c r="B16" s="164"/>
      <c r="C16" s="166"/>
      <c r="D16" s="81">
        <f t="shared" si="0"/>
        <v>0</v>
      </c>
      <c r="E16" s="166"/>
      <c r="F16" s="163">
        <f t="shared" si="1"/>
        <v>0</v>
      </c>
      <c r="H16" s="193"/>
      <c r="I16" s="194"/>
      <c r="J16" s="194"/>
      <c r="K16" s="194"/>
      <c r="L16" s="194"/>
    </row>
    <row r="17" spans="1:18" x14ac:dyDescent="0.25">
      <c r="A17" s="38">
        <v>13</v>
      </c>
      <c r="B17" s="164"/>
      <c r="C17" s="166"/>
      <c r="D17" s="81">
        <f t="shared" si="0"/>
        <v>0</v>
      </c>
      <c r="E17" s="166"/>
      <c r="F17" s="163">
        <f t="shared" si="1"/>
        <v>0</v>
      </c>
    </row>
    <row r="18" spans="1:18" ht="21.75" thickBot="1" x14ac:dyDescent="0.3">
      <c r="A18" s="38">
        <v>14</v>
      </c>
      <c r="B18" s="164"/>
      <c r="C18" s="166"/>
      <c r="D18" s="81">
        <f t="shared" si="0"/>
        <v>0</v>
      </c>
      <c r="E18" s="166"/>
      <c r="F18" s="163">
        <f t="shared" si="1"/>
        <v>0</v>
      </c>
      <c r="H18" s="32" t="s">
        <v>97</v>
      </c>
      <c r="I18" s="5"/>
      <c r="J18" s="5"/>
      <c r="K18" s="5"/>
      <c r="L18" s="5"/>
      <c r="M18" s="52" t="s">
        <v>152</v>
      </c>
    </row>
    <row r="19" spans="1:18" x14ac:dyDescent="0.25">
      <c r="A19" s="38">
        <v>15</v>
      </c>
      <c r="B19" s="164"/>
      <c r="C19" s="167"/>
      <c r="D19" s="81">
        <f t="shared" si="0"/>
        <v>0</v>
      </c>
      <c r="E19" s="167"/>
      <c r="F19" s="163">
        <f t="shared" si="1"/>
        <v>0</v>
      </c>
      <c r="H19" s="300" t="s">
        <v>96</v>
      </c>
      <c r="I19" s="299" t="s">
        <v>165</v>
      </c>
      <c r="J19" s="297" t="s">
        <v>161</v>
      </c>
      <c r="K19" s="299" t="s">
        <v>162</v>
      </c>
      <c r="L19" s="297" t="s">
        <v>163</v>
      </c>
      <c r="M19" s="298" t="s">
        <v>164</v>
      </c>
      <c r="N19" s="169"/>
      <c r="O19" s="169"/>
      <c r="P19" s="169"/>
      <c r="Q19" s="169"/>
      <c r="R19" s="169"/>
    </row>
    <row r="20" spans="1:18" ht="17.25" thickBot="1" x14ac:dyDescent="0.3">
      <c r="A20" s="38">
        <v>16</v>
      </c>
      <c r="B20" s="164"/>
      <c r="C20" s="167"/>
      <c r="D20" s="81">
        <f t="shared" si="0"/>
        <v>0</v>
      </c>
      <c r="E20" s="167"/>
      <c r="F20" s="163">
        <f t="shared" si="1"/>
        <v>0</v>
      </c>
      <c r="H20" s="292"/>
      <c r="I20" s="283"/>
      <c r="J20" s="285"/>
      <c r="K20" s="283"/>
      <c r="L20" s="285"/>
      <c r="M20" s="287"/>
      <c r="N20" s="169"/>
      <c r="O20" s="169"/>
      <c r="P20" s="169"/>
      <c r="Q20" s="169"/>
      <c r="R20" s="169"/>
    </row>
    <row r="21" spans="1:18" ht="17.25" thickTop="1" x14ac:dyDescent="0.25">
      <c r="A21" s="38">
        <v>17</v>
      </c>
      <c r="B21" s="164"/>
      <c r="C21" s="167"/>
      <c r="D21" s="81">
        <f t="shared" si="0"/>
        <v>0</v>
      </c>
      <c r="E21" s="167"/>
      <c r="F21" s="163">
        <f t="shared" si="1"/>
        <v>0</v>
      </c>
      <c r="H21" s="10"/>
      <c r="I21" s="139">
        <f>IF(N$33=0,0,O21/N$33*100)</f>
        <v>0</v>
      </c>
      <c r="J21" s="139">
        <f xml:space="preserve"> IF(N21=0,0,P21 / N21 * 100)</f>
        <v>0</v>
      </c>
      <c r="K21" s="139">
        <f>100 -  J21</f>
        <v>100</v>
      </c>
      <c r="L21" s="125">
        <f xml:space="preserve"> IF(N21=0,0,Q21 / N21 * 100)</f>
        <v>0</v>
      </c>
      <c r="M21" s="126">
        <f xml:space="preserve"> IF(N21=0,0,R21 / N21 * 100)</f>
        <v>0</v>
      </c>
      <c r="N21" s="169"/>
      <c r="O21" s="169"/>
      <c r="P21" s="169"/>
      <c r="Q21" s="169"/>
      <c r="R21" s="169"/>
    </row>
    <row r="22" spans="1:18" x14ac:dyDescent="0.25">
      <c r="A22" s="38">
        <v>18</v>
      </c>
      <c r="B22" s="164"/>
      <c r="C22" s="167"/>
      <c r="D22" s="81">
        <f t="shared" si="0"/>
        <v>0</v>
      </c>
      <c r="E22" s="167"/>
      <c r="F22" s="163">
        <f t="shared" si="1"/>
        <v>0</v>
      </c>
      <c r="H22" s="6"/>
      <c r="I22" s="139" t="str">
        <f>IF(O22="","",IF(N$33=0,0,O22/N$33*100))</f>
        <v/>
      </c>
      <c r="J22" s="139" t="str">
        <f>IF(P22="","", IF(N22=0,0,P22 / N22 * 100))</f>
        <v/>
      </c>
      <c r="K22" s="139" t="str">
        <f>IF(J22 ="","",100 -  J22)</f>
        <v/>
      </c>
      <c r="L22" s="125" t="str">
        <f xml:space="preserve"> IF(Q22="","",IF(N22=0,0,Q22 / N22 * 100))</f>
        <v/>
      </c>
      <c r="M22" s="126" t="str">
        <f xml:space="preserve"> IF(R22="","",IF(N22=0,0,R22 / N22 * 100))</f>
        <v/>
      </c>
      <c r="N22" s="169"/>
      <c r="O22" s="169"/>
      <c r="P22" s="169"/>
      <c r="Q22" s="169"/>
      <c r="R22" s="169"/>
    </row>
    <row r="23" spans="1:18" s="207" customFormat="1" x14ac:dyDescent="0.25">
      <c r="A23" s="38">
        <v>19</v>
      </c>
      <c r="B23" s="164"/>
      <c r="C23" s="167"/>
      <c r="D23" s="81">
        <f t="shared" si="0"/>
        <v>0</v>
      </c>
      <c r="E23" s="167"/>
      <c r="F23" s="163">
        <f t="shared" si="1"/>
        <v>0</v>
      </c>
      <c r="H23" s="6"/>
      <c r="I23" s="139" t="str">
        <f>IF(O23="","",IF(N$33=0,0,O23/N$33*100))</f>
        <v/>
      </c>
      <c r="J23" s="139" t="str">
        <f>IF(P23="","", IF(N23=0,0,P23 / N23 * 100))</f>
        <v/>
      </c>
      <c r="K23" s="139" t="str">
        <f t="shared" ref="K23:K32" si="2">IF(J23 ="","",100 -  J23)</f>
        <v/>
      </c>
      <c r="L23" s="125" t="str">
        <f t="shared" ref="L23:L32" si="3" xml:space="preserve"> IF(Q23="","",IF(N23=0,0,Q23 / N23 * 100))</f>
        <v/>
      </c>
      <c r="M23" s="126" t="str">
        <f t="shared" ref="M23:M32" si="4" xml:space="preserve"> IF(R23="","",IF(N23=0,0,R23 / N23 * 100))</f>
        <v/>
      </c>
      <c r="N23" s="208"/>
      <c r="O23" s="208"/>
      <c r="P23" s="208"/>
      <c r="Q23" s="208"/>
      <c r="R23" s="208"/>
    </row>
    <row r="24" spans="1:18" s="207" customFormat="1" ht="17.25" thickBot="1" x14ac:dyDescent="0.3">
      <c r="A24" s="190">
        <v>20</v>
      </c>
      <c r="B24" s="214"/>
      <c r="C24" s="215"/>
      <c r="D24" s="140">
        <f t="shared" si="0"/>
        <v>0</v>
      </c>
      <c r="E24" s="215"/>
      <c r="F24" s="127">
        <f t="shared" si="1"/>
        <v>0</v>
      </c>
      <c r="H24" s="6"/>
      <c r="I24" s="139" t="str">
        <f t="shared" ref="I24:I32" si="5">IF(O24="","",IF(N$33=0,0,O24/N$33*100))</f>
        <v/>
      </c>
      <c r="J24" s="139" t="str">
        <f t="shared" ref="J24:J32" si="6">IF(P24="","", IF(N24=0,0,P24 / N24 * 100))</f>
        <v/>
      </c>
      <c r="K24" s="139" t="str">
        <f t="shared" si="2"/>
        <v/>
      </c>
      <c r="L24" s="125" t="str">
        <f t="shared" si="3"/>
        <v/>
      </c>
      <c r="M24" s="126" t="str">
        <f t="shared" si="4"/>
        <v/>
      </c>
      <c r="N24" s="208"/>
      <c r="O24" s="208"/>
      <c r="P24" s="208"/>
      <c r="Q24" s="208"/>
      <c r="R24" s="208"/>
    </row>
    <row r="25" spans="1:18" s="207" customFormat="1" x14ac:dyDescent="0.25">
      <c r="A25" s="5" t="s">
        <v>99</v>
      </c>
      <c r="B25"/>
      <c r="C25" s="168">
        <f>SUM(C5:C24)</f>
        <v>0</v>
      </c>
      <c r="D25" s="91"/>
      <c r="E25" s="168">
        <f>SUM(E5:E24)</f>
        <v>0</v>
      </c>
      <c r="F25" s="91"/>
      <c r="H25" s="6"/>
      <c r="I25" s="139" t="str">
        <f t="shared" si="5"/>
        <v/>
      </c>
      <c r="J25" s="139" t="str">
        <f t="shared" si="6"/>
        <v/>
      </c>
      <c r="K25" s="139" t="str">
        <f t="shared" si="2"/>
        <v/>
      </c>
      <c r="L25" s="125" t="str">
        <f t="shared" si="3"/>
        <v/>
      </c>
      <c r="M25" s="126" t="str">
        <f t="shared" si="4"/>
        <v/>
      </c>
      <c r="N25" s="208"/>
      <c r="O25" s="208"/>
      <c r="P25" s="208"/>
      <c r="Q25" s="208"/>
      <c r="R25" s="208"/>
    </row>
    <row r="26" spans="1:18" x14ac:dyDescent="0.25">
      <c r="H26" s="6"/>
      <c r="I26" s="139" t="str">
        <f t="shared" si="5"/>
        <v/>
      </c>
      <c r="J26" s="139" t="str">
        <f t="shared" si="6"/>
        <v/>
      </c>
      <c r="K26" s="139" t="str">
        <f t="shared" si="2"/>
        <v/>
      </c>
      <c r="L26" s="125" t="str">
        <f t="shared" si="3"/>
        <v/>
      </c>
      <c r="M26" s="126" t="str">
        <f t="shared" si="4"/>
        <v/>
      </c>
      <c r="N26" s="169"/>
      <c r="O26" s="169"/>
      <c r="P26" s="169"/>
      <c r="Q26" s="169"/>
      <c r="R26" s="169"/>
    </row>
    <row r="27" spans="1:18" x14ac:dyDescent="0.25">
      <c r="H27" s="6"/>
      <c r="I27" s="139" t="str">
        <f t="shared" si="5"/>
        <v/>
      </c>
      <c r="J27" s="139" t="str">
        <f t="shared" si="6"/>
        <v/>
      </c>
      <c r="K27" s="139" t="str">
        <f t="shared" si="2"/>
        <v/>
      </c>
      <c r="L27" s="125" t="str">
        <f t="shared" si="3"/>
        <v/>
      </c>
      <c r="M27" s="126" t="str">
        <f t="shared" si="4"/>
        <v/>
      </c>
      <c r="N27" s="169"/>
      <c r="O27" s="169"/>
      <c r="P27" s="169"/>
      <c r="Q27" s="169"/>
      <c r="R27" s="169"/>
    </row>
    <row r="28" spans="1:18" x14ac:dyDescent="0.25">
      <c r="H28" s="6"/>
      <c r="I28" s="139" t="str">
        <f t="shared" si="5"/>
        <v/>
      </c>
      <c r="J28" s="139" t="str">
        <f t="shared" si="6"/>
        <v/>
      </c>
      <c r="K28" s="139" t="str">
        <f t="shared" si="2"/>
        <v/>
      </c>
      <c r="L28" s="125" t="str">
        <f t="shared" si="3"/>
        <v/>
      </c>
      <c r="M28" s="126" t="str">
        <f t="shared" si="4"/>
        <v/>
      </c>
      <c r="N28" s="169"/>
      <c r="O28" s="169"/>
      <c r="P28" s="169"/>
      <c r="Q28" s="169"/>
      <c r="R28" s="169"/>
    </row>
    <row r="29" spans="1:18" x14ac:dyDescent="0.25">
      <c r="H29" s="6"/>
      <c r="I29" s="139" t="str">
        <f t="shared" si="5"/>
        <v/>
      </c>
      <c r="J29" s="139" t="str">
        <f t="shared" si="6"/>
        <v/>
      </c>
      <c r="K29" s="139" t="str">
        <f t="shared" si="2"/>
        <v/>
      </c>
      <c r="L29" s="125" t="str">
        <f t="shared" si="3"/>
        <v/>
      </c>
      <c r="M29" s="126" t="str">
        <f t="shared" si="4"/>
        <v/>
      </c>
      <c r="N29" s="169"/>
      <c r="O29" s="169"/>
      <c r="P29" s="169"/>
      <c r="Q29" s="169"/>
      <c r="R29" s="169"/>
    </row>
    <row r="30" spans="1:18" x14ac:dyDescent="0.25">
      <c r="H30" s="6"/>
      <c r="I30" s="139" t="str">
        <f t="shared" si="5"/>
        <v/>
      </c>
      <c r="J30" s="139" t="str">
        <f t="shared" si="6"/>
        <v/>
      </c>
      <c r="K30" s="139" t="str">
        <f t="shared" si="2"/>
        <v/>
      </c>
      <c r="L30" s="125" t="str">
        <f t="shared" si="3"/>
        <v/>
      </c>
      <c r="M30" s="126" t="str">
        <f t="shared" si="4"/>
        <v/>
      </c>
      <c r="N30" s="169"/>
      <c r="O30" s="169"/>
      <c r="P30" s="169"/>
      <c r="Q30" s="169"/>
      <c r="R30" s="169"/>
    </row>
    <row r="31" spans="1:18" x14ac:dyDescent="0.25">
      <c r="H31" s="6"/>
      <c r="I31" s="139" t="str">
        <f t="shared" si="5"/>
        <v/>
      </c>
      <c r="J31" s="139" t="str">
        <f t="shared" si="6"/>
        <v/>
      </c>
      <c r="K31" s="139" t="str">
        <f t="shared" si="2"/>
        <v/>
      </c>
      <c r="L31" s="125" t="str">
        <f t="shared" si="3"/>
        <v/>
      </c>
      <c r="M31" s="126" t="str">
        <f t="shared" si="4"/>
        <v/>
      </c>
      <c r="N31" s="169"/>
      <c r="O31" s="169"/>
      <c r="P31" s="169"/>
      <c r="Q31" s="169"/>
      <c r="R31" s="169"/>
    </row>
    <row r="32" spans="1:18" ht="17.25" thickBot="1" x14ac:dyDescent="0.3">
      <c r="H32" s="190"/>
      <c r="I32" s="140" t="str">
        <f t="shared" si="5"/>
        <v/>
      </c>
      <c r="J32" s="140" t="str">
        <f t="shared" si="6"/>
        <v/>
      </c>
      <c r="K32" s="140" t="str">
        <f t="shared" si="2"/>
        <v/>
      </c>
      <c r="L32" s="61" t="str">
        <f t="shared" si="3"/>
        <v/>
      </c>
      <c r="M32" s="127" t="str">
        <f t="shared" si="4"/>
        <v/>
      </c>
      <c r="N32" s="169"/>
      <c r="O32" s="169"/>
      <c r="P32" s="169"/>
      <c r="Q32" s="169"/>
      <c r="R32" s="169"/>
    </row>
    <row r="33" spans="1:18" x14ac:dyDescent="0.25">
      <c r="H33" s="58" t="str">
        <f>"註："&amp;MID(H21,1,4)&amp;"年度預估達成交易量=日均量("&amp;TEXT(H34,"#,##0")&amp;"口/天)*交易天數("&amp;I34&amp;"天)"</f>
        <v>註：年度預估達成交易量=日均量(0口/天)*交易天數(天)</v>
      </c>
      <c r="N33" s="169">
        <f xml:space="preserve"> H34 * I34</f>
        <v>0</v>
      </c>
      <c r="O33" s="169"/>
      <c r="P33" s="169"/>
      <c r="Q33" s="169"/>
      <c r="R33" s="169"/>
    </row>
    <row r="34" spans="1:18" x14ac:dyDescent="0.25">
      <c r="H34" s="169"/>
      <c r="I34" s="169"/>
      <c r="N34" s="169"/>
      <c r="O34" s="169"/>
      <c r="P34" s="169"/>
      <c r="Q34" s="169"/>
      <c r="R34" s="169"/>
    </row>
    <row r="35" spans="1:18" x14ac:dyDescent="0.25">
      <c r="H35" s="169"/>
      <c r="I35" s="169"/>
      <c r="N35" s="169"/>
      <c r="O35" s="169"/>
      <c r="P35" s="169"/>
      <c r="Q35" s="169"/>
      <c r="R35" s="169"/>
    </row>
    <row r="37" spans="1:18" s="204" customFormat="1" x14ac:dyDescent="0.25">
      <c r="A37" s="207"/>
      <c r="B37" s="207"/>
      <c r="C37" s="209"/>
      <c r="D37" s="210"/>
      <c r="E37" s="209"/>
      <c r="F37" s="91"/>
      <c r="G37" s="212"/>
      <c r="H37" s="295"/>
      <c r="I37" s="296"/>
      <c r="J37" s="212"/>
      <c r="K37" s="295" t="s">
        <v>157</v>
      </c>
      <c r="L37" s="296"/>
      <c r="M37" s="296"/>
    </row>
    <row r="38" spans="1:18" x14ac:dyDescent="0.25">
      <c r="F38" s="211" t="s">
        <v>175</v>
      </c>
    </row>
    <row r="39" spans="1:18" x14ac:dyDescent="0.25">
      <c r="A39" s="5"/>
      <c r="B39" s="5"/>
      <c r="C39" s="63"/>
      <c r="D39" s="92"/>
      <c r="E39" s="128"/>
      <c r="F39" s="94"/>
    </row>
    <row r="40" spans="1:18" x14ac:dyDescent="0.25">
      <c r="F40" s="94"/>
    </row>
  </sheetData>
  <mergeCells count="14">
    <mergeCell ref="E3:E4"/>
    <mergeCell ref="F3:F4"/>
    <mergeCell ref="A3:A4"/>
    <mergeCell ref="B3:B4"/>
    <mergeCell ref="C3:C4"/>
    <mergeCell ref="D3:D4"/>
    <mergeCell ref="H37:I37"/>
    <mergeCell ref="K37:M37"/>
    <mergeCell ref="L19:L20"/>
    <mergeCell ref="M19:M20"/>
    <mergeCell ref="K19:K20"/>
    <mergeCell ref="H19:H20"/>
    <mergeCell ref="I19:I20"/>
    <mergeCell ref="J19:J20"/>
  </mergeCells>
  <phoneticPr fontId="2" type="noConversion"/>
  <pageMargins left="0.39370078740157483" right="0.39370078740157483" top="0.39370078740157483" bottom="0.39370078740157483" header="0.39370078740157483" footer="0.39370078740157483"/>
  <pageSetup paperSize="9" scale="86"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9"/>
  <sheetViews>
    <sheetView zoomScale="85" workbookViewId="0">
      <selection activeCell="C31" sqref="C31"/>
    </sheetView>
  </sheetViews>
  <sheetFormatPr defaultRowHeight="16.5" x14ac:dyDescent="0.25"/>
  <cols>
    <col min="1" max="1" width="8.625" customWidth="1"/>
    <col min="2" max="2" width="20.625" customWidth="1"/>
    <col min="3" max="3" width="13.125" customWidth="1"/>
    <col min="4" max="4" width="24.5" customWidth="1"/>
    <col min="5" max="5" width="11" customWidth="1"/>
    <col min="7" max="7" width="10.125" customWidth="1"/>
    <col min="8" max="8" width="18.875" customWidth="1"/>
  </cols>
  <sheetData>
    <row r="1" spans="1:8" s="33" customFormat="1" ht="45.95" customHeight="1" x14ac:dyDescent="0.25">
      <c r="A1" s="151" t="s">
        <v>156</v>
      </c>
    </row>
    <row r="2" spans="1:8" ht="21.75" thickBot="1" x14ac:dyDescent="0.3">
      <c r="A2" s="32" t="s">
        <v>133</v>
      </c>
      <c r="F2" s="32" t="s">
        <v>134</v>
      </c>
    </row>
    <row r="3" spans="1:8" x14ac:dyDescent="0.25">
      <c r="A3" s="49" t="s">
        <v>100</v>
      </c>
      <c r="B3" s="50" t="s">
        <v>67</v>
      </c>
      <c r="C3" s="50" t="s">
        <v>88</v>
      </c>
      <c r="D3" s="51" t="s">
        <v>101</v>
      </c>
      <c r="F3" s="49" t="s">
        <v>100</v>
      </c>
      <c r="G3" s="50" t="s">
        <v>67</v>
      </c>
      <c r="H3" s="51" t="s">
        <v>130</v>
      </c>
    </row>
    <row r="4" spans="1:8" x14ac:dyDescent="0.25">
      <c r="A4" s="38">
        <v>1</v>
      </c>
      <c r="B4" s="1"/>
      <c r="C4" s="67"/>
      <c r="D4" s="72">
        <f xml:space="preserve"> IF(C$20 = 0, 0, C4 / C$20  *100)</f>
        <v>0</v>
      </c>
      <c r="F4" s="38">
        <v>1</v>
      </c>
      <c r="G4" s="1"/>
      <c r="H4" s="183"/>
    </row>
    <row r="5" spans="1:8" x14ac:dyDescent="0.25">
      <c r="A5" s="38">
        <v>2</v>
      </c>
      <c r="B5" s="1"/>
      <c r="C5" s="67"/>
      <c r="D5" s="72">
        <f t="shared" ref="D5:D18" si="0" xml:space="preserve"> IF(C$20 = 0, 0, C5 / C$20  *100)</f>
        <v>0</v>
      </c>
      <c r="F5" s="38">
        <v>2</v>
      </c>
      <c r="G5" s="1"/>
      <c r="H5" s="183"/>
    </row>
    <row r="6" spans="1:8" x14ac:dyDescent="0.25">
      <c r="A6" s="38">
        <v>3</v>
      </c>
      <c r="B6" s="1"/>
      <c r="C6" s="67"/>
      <c r="D6" s="72">
        <f t="shared" si="0"/>
        <v>0</v>
      </c>
      <c r="F6" s="38">
        <v>3</v>
      </c>
      <c r="G6" s="1"/>
      <c r="H6" s="183"/>
    </row>
    <row r="7" spans="1:8" x14ac:dyDescent="0.25">
      <c r="A7" s="38">
        <v>4</v>
      </c>
      <c r="B7" s="1"/>
      <c r="C7" s="67"/>
      <c r="D7" s="72">
        <f t="shared" si="0"/>
        <v>0</v>
      </c>
      <c r="F7" s="38">
        <v>4</v>
      </c>
      <c r="G7" s="1"/>
      <c r="H7" s="183"/>
    </row>
    <row r="8" spans="1:8" x14ac:dyDescent="0.25">
      <c r="A8" s="38">
        <v>5</v>
      </c>
      <c r="B8" s="1"/>
      <c r="C8" s="67"/>
      <c r="D8" s="72">
        <f t="shared" si="0"/>
        <v>0</v>
      </c>
      <c r="F8" s="38">
        <v>5</v>
      </c>
      <c r="G8" s="1"/>
      <c r="H8" s="183"/>
    </row>
    <row r="9" spans="1:8" x14ac:dyDescent="0.25">
      <c r="A9" s="38">
        <v>6</v>
      </c>
      <c r="B9" s="1"/>
      <c r="C9" s="67"/>
      <c r="D9" s="72">
        <f t="shared" si="0"/>
        <v>0</v>
      </c>
      <c r="F9" s="38">
        <v>6</v>
      </c>
      <c r="G9" s="1"/>
      <c r="H9" s="183"/>
    </row>
    <row r="10" spans="1:8" x14ac:dyDescent="0.25">
      <c r="A10" s="38">
        <v>7</v>
      </c>
      <c r="B10" s="1"/>
      <c r="C10" s="67"/>
      <c r="D10" s="72">
        <f t="shared" si="0"/>
        <v>0</v>
      </c>
      <c r="F10" s="38">
        <v>7</v>
      </c>
      <c r="G10" s="1"/>
      <c r="H10" s="183"/>
    </row>
    <row r="11" spans="1:8" x14ac:dyDescent="0.25">
      <c r="A11" s="38">
        <v>8</v>
      </c>
      <c r="B11" s="1"/>
      <c r="C11" s="67"/>
      <c r="D11" s="72">
        <f t="shared" si="0"/>
        <v>0</v>
      </c>
      <c r="F11" s="38">
        <v>8</v>
      </c>
      <c r="G11" s="1"/>
      <c r="H11" s="183"/>
    </row>
    <row r="12" spans="1:8" x14ac:dyDescent="0.25">
      <c r="A12" s="38">
        <v>9</v>
      </c>
      <c r="B12" s="1"/>
      <c r="C12" s="67"/>
      <c r="D12" s="72">
        <f t="shared" si="0"/>
        <v>0</v>
      </c>
      <c r="F12" s="38">
        <v>9</v>
      </c>
      <c r="G12" s="1"/>
      <c r="H12" s="183"/>
    </row>
    <row r="13" spans="1:8" x14ac:dyDescent="0.25">
      <c r="A13" s="38">
        <v>10</v>
      </c>
      <c r="B13" s="1"/>
      <c r="C13" s="67"/>
      <c r="D13" s="72">
        <f t="shared" si="0"/>
        <v>0</v>
      </c>
      <c r="F13" s="38">
        <v>10</v>
      </c>
      <c r="G13" s="1"/>
      <c r="H13" s="183"/>
    </row>
    <row r="14" spans="1:8" x14ac:dyDescent="0.25">
      <c r="A14" s="38">
        <v>11</v>
      </c>
      <c r="B14" s="1"/>
      <c r="C14" s="67"/>
      <c r="D14" s="72">
        <f t="shared" si="0"/>
        <v>0</v>
      </c>
      <c r="F14" s="38">
        <v>11</v>
      </c>
      <c r="G14" s="1"/>
      <c r="H14" s="183"/>
    </row>
    <row r="15" spans="1:8" x14ac:dyDescent="0.25">
      <c r="A15" s="38">
        <v>12</v>
      </c>
      <c r="B15" s="1"/>
      <c r="C15" s="67"/>
      <c r="D15" s="72">
        <f t="shared" si="0"/>
        <v>0</v>
      </c>
      <c r="F15" s="38">
        <v>12</v>
      </c>
      <c r="G15" s="1"/>
      <c r="H15" s="183"/>
    </row>
    <row r="16" spans="1:8" x14ac:dyDescent="0.25">
      <c r="A16" s="38">
        <v>13</v>
      </c>
      <c r="B16" s="1"/>
      <c r="C16" s="67"/>
      <c r="D16" s="72">
        <f t="shared" si="0"/>
        <v>0</v>
      </c>
      <c r="F16" s="38">
        <v>13</v>
      </c>
      <c r="G16" s="1"/>
      <c r="H16" s="183"/>
    </row>
    <row r="17" spans="1:13" x14ac:dyDescent="0.25">
      <c r="A17" s="38">
        <v>14</v>
      </c>
      <c r="B17" s="1"/>
      <c r="C17" s="67"/>
      <c r="D17" s="72">
        <f t="shared" si="0"/>
        <v>0</v>
      </c>
      <c r="F17" s="38">
        <v>14</v>
      </c>
      <c r="G17" s="1"/>
      <c r="H17" s="183"/>
    </row>
    <row r="18" spans="1:13" ht="17.25" thickBot="1" x14ac:dyDescent="0.3">
      <c r="A18" s="3">
        <v>15</v>
      </c>
      <c r="B18" s="42"/>
      <c r="C18" s="68"/>
      <c r="D18" s="73">
        <f t="shared" si="0"/>
        <v>0</v>
      </c>
      <c r="F18" s="3">
        <v>15</v>
      </c>
      <c r="G18" s="42"/>
      <c r="H18" s="184"/>
    </row>
    <row r="19" spans="1:13" x14ac:dyDescent="0.25">
      <c r="A19" s="5" t="s">
        <v>158</v>
      </c>
      <c r="C19" s="169"/>
      <c r="F19" s="5" t="s">
        <v>138</v>
      </c>
    </row>
    <row r="20" spans="1:13" x14ac:dyDescent="0.25">
      <c r="C20" s="169"/>
    </row>
    <row r="26" spans="1:13" s="31" customFormat="1" x14ac:dyDescent="0.25">
      <c r="D26" s="76"/>
      <c r="E26" s="79"/>
      <c r="F26" s="74"/>
      <c r="G26" s="74"/>
      <c r="H26" s="312"/>
      <c r="I26" s="313"/>
      <c r="J26" s="74"/>
      <c r="K26" s="312"/>
      <c r="L26" s="313"/>
      <c r="M26" s="313"/>
    </row>
    <row r="31" spans="1:13" s="5" customFormat="1" x14ac:dyDescent="0.25">
      <c r="D31" s="77"/>
      <c r="E31" s="75"/>
      <c r="F31" s="77"/>
      <c r="G31" s="52"/>
      <c r="H31" s="257"/>
      <c r="I31" s="311"/>
      <c r="J31" s="52"/>
      <c r="K31" s="52"/>
      <c r="L31" s="80"/>
      <c r="M31" s="80"/>
    </row>
    <row r="36" spans="4:13" s="5" customFormat="1" x14ac:dyDescent="0.25">
      <c r="D36" s="77"/>
      <c r="E36" s="75"/>
      <c r="F36" s="77"/>
      <c r="G36" s="52"/>
      <c r="H36" s="257"/>
      <c r="I36" s="311"/>
      <c r="J36" s="52"/>
      <c r="K36" s="257"/>
      <c r="L36" s="258"/>
      <c r="M36" s="258"/>
    </row>
    <row r="37" spans="4:13" s="5" customFormat="1" x14ac:dyDescent="0.25">
      <c r="D37" s="77"/>
      <c r="E37" s="75"/>
      <c r="F37" s="77"/>
      <c r="G37" s="52"/>
      <c r="H37" s="52"/>
      <c r="I37" s="195"/>
      <c r="J37" s="52"/>
      <c r="K37" s="52"/>
      <c r="L37" s="80"/>
      <c r="M37" s="80"/>
    </row>
    <row r="39" spans="4:13" s="5" customFormat="1" x14ac:dyDescent="0.25">
      <c r="D39" s="77"/>
      <c r="E39" s="75"/>
      <c r="F39" s="77" t="s">
        <v>141</v>
      </c>
      <c r="G39" s="52"/>
      <c r="H39" s="257"/>
      <c r="I39" s="311"/>
      <c r="J39" s="52"/>
      <c r="K39" s="257" t="s">
        <v>157</v>
      </c>
      <c r="L39" s="258"/>
      <c r="M39" s="258"/>
    </row>
  </sheetData>
  <mergeCells count="7">
    <mergeCell ref="H39:I39"/>
    <mergeCell ref="K39:M39"/>
    <mergeCell ref="H26:I26"/>
    <mergeCell ref="K26:M26"/>
    <mergeCell ref="H31:I31"/>
    <mergeCell ref="H36:I36"/>
    <mergeCell ref="K36:M36"/>
  </mergeCells>
  <phoneticPr fontId="2" type="noConversion"/>
  <pageMargins left="0.39370078740157483" right="0.39370078740157483" top="0.39370078740157483" bottom="0.39370078740157483" header="0.39370078740157483" footer="0.39370078740157483"/>
  <pageSetup paperSize="9" scale="83"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63"/>
  <sheetViews>
    <sheetView tabSelected="1" zoomScale="85" workbookViewId="0">
      <selection activeCell="F11" sqref="F11"/>
    </sheetView>
  </sheetViews>
  <sheetFormatPr defaultRowHeight="15.75" x14ac:dyDescent="0.25"/>
  <cols>
    <col min="1" max="1" width="25.125" style="5" customWidth="1"/>
    <col min="2" max="3" width="14.5" style="5" customWidth="1"/>
    <col min="4" max="4" width="13.375" style="5" customWidth="1"/>
    <col min="5" max="6" width="14.5" style="5" customWidth="1"/>
    <col min="7" max="7" width="13.125" style="5" customWidth="1"/>
    <col min="8" max="9" width="14.5" style="5" customWidth="1"/>
    <col min="10" max="10" width="13.125" style="5" customWidth="1"/>
    <col min="11" max="11" width="14" style="5" customWidth="1"/>
    <col min="12" max="16384" width="9" style="5"/>
  </cols>
  <sheetData>
    <row r="1" spans="1:10" s="33" customFormat="1" ht="45.95" customHeight="1" x14ac:dyDescent="0.25">
      <c r="A1" s="151" t="s">
        <v>155</v>
      </c>
    </row>
    <row r="2" spans="1:10" ht="21.75" thickBot="1" x14ac:dyDescent="0.3">
      <c r="A2" s="32" t="s">
        <v>98</v>
      </c>
    </row>
    <row r="3" spans="1:10" ht="17.25" thickBot="1" x14ac:dyDescent="0.3">
      <c r="A3" s="24" t="s">
        <v>67</v>
      </c>
      <c r="B3" s="315"/>
      <c r="C3" s="316"/>
      <c r="D3" s="317"/>
      <c r="E3" s="315"/>
      <c r="F3" s="316"/>
      <c r="G3" s="317"/>
      <c r="H3" s="315"/>
      <c r="I3" s="316"/>
      <c r="J3" s="318"/>
    </row>
    <row r="4" spans="1:10" ht="38.25" customHeight="1" thickTop="1" x14ac:dyDescent="0.25">
      <c r="A4" s="22" t="s">
        <v>33</v>
      </c>
      <c r="B4" s="23" t="s">
        <v>38</v>
      </c>
      <c r="C4" s="4" t="s">
        <v>68</v>
      </c>
      <c r="D4" s="53" t="s">
        <v>108</v>
      </c>
      <c r="E4" s="23" t="s">
        <v>38</v>
      </c>
      <c r="F4" s="4" t="s">
        <v>68</v>
      </c>
      <c r="G4" s="53" t="s">
        <v>108</v>
      </c>
      <c r="H4" s="23" t="s">
        <v>38</v>
      </c>
      <c r="I4" s="4" t="s">
        <v>68</v>
      </c>
      <c r="J4" s="57" t="s">
        <v>108</v>
      </c>
    </row>
    <row r="5" spans="1:10" ht="16.5" x14ac:dyDescent="0.25">
      <c r="A5" s="18" t="s">
        <v>69</v>
      </c>
      <c r="B5" s="147"/>
      <c r="C5" s="147"/>
      <c r="D5" s="132"/>
      <c r="E5" s="147"/>
      <c r="F5" s="147"/>
      <c r="G5" s="132"/>
      <c r="H5" s="147"/>
      <c r="I5" s="147"/>
      <c r="J5" s="134"/>
    </row>
    <row r="6" spans="1:10" ht="16.5" x14ac:dyDescent="0.25">
      <c r="A6" s="55" t="s">
        <v>109</v>
      </c>
      <c r="B6" s="147">
        <v>0</v>
      </c>
      <c r="C6" s="147">
        <v>0</v>
      </c>
      <c r="D6" s="132">
        <f xml:space="preserve"> IF(C10=0,0,C6/C10*100)</f>
        <v>0</v>
      </c>
      <c r="E6" s="147">
        <v>0</v>
      </c>
      <c r="F6" s="147">
        <v>0</v>
      </c>
      <c r="G6" s="132">
        <f xml:space="preserve"> IF(F10=0,0,F6/F10*100)</f>
        <v>0</v>
      </c>
      <c r="H6" s="147">
        <v>0</v>
      </c>
      <c r="I6" s="147">
        <v>0</v>
      </c>
      <c r="J6" s="134">
        <f xml:space="preserve"> IF(I10=0,0,I6/I10*100)</f>
        <v>0</v>
      </c>
    </row>
    <row r="7" spans="1:10" ht="16.5" x14ac:dyDescent="0.25">
      <c r="A7" s="55" t="s">
        <v>110</v>
      </c>
      <c r="B7" s="147">
        <v>0</v>
      </c>
      <c r="C7" s="147">
        <v>0</v>
      </c>
      <c r="D7" s="132">
        <f xml:space="preserve"> IF(C10=0,0,C7/C10*100)</f>
        <v>0</v>
      </c>
      <c r="E7" s="147">
        <v>0</v>
      </c>
      <c r="F7" s="147">
        <v>0</v>
      </c>
      <c r="G7" s="132">
        <f xml:space="preserve"> IF(F10=0,0,F7/F10*100)</f>
        <v>0</v>
      </c>
      <c r="H7" s="147">
        <v>0</v>
      </c>
      <c r="I7" s="147">
        <v>0</v>
      </c>
      <c r="J7" s="134">
        <f xml:space="preserve"> IF(I10=0,0,I7/I10*100)</f>
        <v>0</v>
      </c>
    </row>
    <row r="8" spans="1:10" ht="16.5" x14ac:dyDescent="0.25">
      <c r="A8" s="55" t="s">
        <v>36</v>
      </c>
      <c r="B8" s="147">
        <v>0</v>
      </c>
      <c r="C8" s="147">
        <v>0</v>
      </c>
      <c r="D8" s="132">
        <f xml:space="preserve"> IF(C10=0,0,C8/C10*100)</f>
        <v>0</v>
      </c>
      <c r="E8" s="147">
        <v>0</v>
      </c>
      <c r="F8" s="147">
        <v>0</v>
      </c>
      <c r="G8" s="132">
        <f xml:space="preserve"> IF(F10=0,0,F8/F10*100)</f>
        <v>0</v>
      </c>
      <c r="H8" s="147">
        <v>0</v>
      </c>
      <c r="I8" s="147">
        <v>0</v>
      </c>
      <c r="J8" s="134">
        <f xml:space="preserve"> IF(I10=0,0,I8/I10*100)</f>
        <v>0</v>
      </c>
    </row>
    <row r="9" spans="1:10" ht="16.5" x14ac:dyDescent="0.25">
      <c r="A9" s="55" t="s">
        <v>111</v>
      </c>
      <c r="B9" s="147">
        <v>0</v>
      </c>
      <c r="C9" s="147">
        <v>0</v>
      </c>
      <c r="D9" s="132">
        <f xml:space="preserve"> IF(C10=0,0,C9/C10*100)</f>
        <v>0</v>
      </c>
      <c r="E9" s="147">
        <v>0</v>
      </c>
      <c r="F9" s="147">
        <v>0</v>
      </c>
      <c r="G9" s="132">
        <f xml:space="preserve"> IF(F10=0,0,F9/F10*100)</f>
        <v>0</v>
      </c>
      <c r="H9" s="147">
        <v>0</v>
      </c>
      <c r="I9" s="147">
        <v>0</v>
      </c>
      <c r="J9" s="134">
        <f xml:space="preserve"> IF(I10=0,0,I9/I10*100)</f>
        <v>0</v>
      </c>
    </row>
    <row r="10" spans="1:10" ht="16.5" x14ac:dyDescent="0.25">
      <c r="A10" s="56" t="s">
        <v>112</v>
      </c>
      <c r="B10" s="147">
        <f>SUM(B6:B9)</f>
        <v>0</v>
      </c>
      <c r="C10" s="147">
        <f>SUM(C6:C9)</f>
        <v>0</v>
      </c>
      <c r="D10" s="132">
        <f xml:space="preserve"> IF(C10=0,0,C10/C10*100)</f>
        <v>0</v>
      </c>
      <c r="E10" s="147">
        <f>SUM(E6:E9)</f>
        <v>0</v>
      </c>
      <c r="F10" s="147">
        <f>SUM(F6:F9)</f>
        <v>0</v>
      </c>
      <c r="G10" s="132">
        <f xml:space="preserve"> IF(F10=0,0,F10/F10*100)</f>
        <v>0</v>
      </c>
      <c r="H10" s="147">
        <f>SUM(H6:H9)</f>
        <v>0</v>
      </c>
      <c r="I10" s="147">
        <f>SUM(I6:I9)</f>
        <v>0</v>
      </c>
      <c r="J10" s="134">
        <f xml:space="preserve"> IF(I10=0,0,I10/I10*100)</f>
        <v>0</v>
      </c>
    </row>
    <row r="11" spans="1:10" ht="16.5" x14ac:dyDescent="0.25">
      <c r="A11" s="56" t="s">
        <v>113</v>
      </c>
      <c r="B11" s="147"/>
      <c r="C11" s="147"/>
      <c r="D11" s="132"/>
      <c r="E11" s="147"/>
      <c r="F11" s="147"/>
      <c r="G11" s="132"/>
      <c r="H11" s="147"/>
      <c r="I11" s="147"/>
      <c r="J11" s="134"/>
    </row>
    <row r="12" spans="1:10" ht="16.5" x14ac:dyDescent="0.25">
      <c r="A12" s="55" t="s">
        <v>114</v>
      </c>
      <c r="B12" s="147">
        <v>0</v>
      </c>
      <c r="C12" s="147">
        <v>0</v>
      </c>
      <c r="D12" s="132">
        <f xml:space="preserve"> IF(C10=0,0,C12/C10*100)</f>
        <v>0</v>
      </c>
      <c r="E12" s="147">
        <v>0</v>
      </c>
      <c r="F12" s="147">
        <v>0</v>
      </c>
      <c r="G12" s="132">
        <f xml:space="preserve"> IF(F10=0,0,F12/F10*100)</f>
        <v>0</v>
      </c>
      <c r="H12" s="147">
        <v>0</v>
      </c>
      <c r="I12" s="147">
        <v>0</v>
      </c>
      <c r="J12" s="134">
        <f xml:space="preserve"> IF(I10=0,0,I12/I10*100)</f>
        <v>0</v>
      </c>
    </row>
    <row r="13" spans="1:10" ht="16.5" x14ac:dyDescent="0.25">
      <c r="A13" s="55" t="s">
        <v>115</v>
      </c>
      <c r="B13" s="147">
        <v>0</v>
      </c>
      <c r="C13" s="147">
        <v>0</v>
      </c>
      <c r="D13" s="132">
        <f xml:space="preserve"> IF(C10=0,0,C13/C10*100)</f>
        <v>0</v>
      </c>
      <c r="E13" s="147">
        <v>0</v>
      </c>
      <c r="F13" s="147">
        <v>0</v>
      </c>
      <c r="G13" s="132">
        <f xml:space="preserve"> IF(F10=0,0,F13/F10*100)</f>
        <v>0</v>
      </c>
      <c r="H13" s="147">
        <v>0</v>
      </c>
      <c r="I13" s="147">
        <v>0</v>
      </c>
      <c r="J13" s="134">
        <f xml:space="preserve"> IF(I10=0,0,I13/I10*100)</f>
        <v>0</v>
      </c>
    </row>
    <row r="14" spans="1:10" ht="16.5" x14ac:dyDescent="0.25">
      <c r="A14" s="55" t="s">
        <v>116</v>
      </c>
      <c r="B14" s="147">
        <v>0</v>
      </c>
      <c r="C14" s="147">
        <v>0</v>
      </c>
      <c r="D14" s="132">
        <f xml:space="preserve"> IF(C10=0,0,C14/C10*100)</f>
        <v>0</v>
      </c>
      <c r="E14" s="147">
        <v>0</v>
      </c>
      <c r="F14" s="147">
        <v>0</v>
      </c>
      <c r="G14" s="132">
        <f xml:space="preserve"> IF(F10=0,0,F14/F10*100)</f>
        <v>0</v>
      </c>
      <c r="H14" s="147">
        <v>0</v>
      </c>
      <c r="I14" s="147">
        <v>0</v>
      </c>
      <c r="J14" s="134">
        <f xml:space="preserve"> IF(I10=0,0,I14/I10*100)</f>
        <v>0</v>
      </c>
    </row>
    <row r="15" spans="1:10" ht="16.5" x14ac:dyDescent="0.25">
      <c r="A15" s="55" t="s">
        <v>117</v>
      </c>
      <c r="B15" s="147">
        <v>0</v>
      </c>
      <c r="C15" s="147">
        <v>0</v>
      </c>
      <c r="D15" s="132">
        <f xml:space="preserve"> IF(C10=0,0,C15/C10*100)</f>
        <v>0</v>
      </c>
      <c r="E15" s="147">
        <v>0</v>
      </c>
      <c r="F15" s="147">
        <v>0</v>
      </c>
      <c r="G15" s="132">
        <f xml:space="preserve"> IF(F10=0,0,F15/F10*100)</f>
        <v>0</v>
      </c>
      <c r="H15" s="147">
        <v>0</v>
      </c>
      <c r="I15" s="147">
        <v>0</v>
      </c>
      <c r="J15" s="134">
        <f xml:space="preserve"> IF(I10=0,0,I15/I10*100)</f>
        <v>0</v>
      </c>
    </row>
    <row r="16" spans="1:10" ht="16.5" x14ac:dyDescent="0.25">
      <c r="A16" s="55" t="s">
        <v>118</v>
      </c>
      <c r="B16" s="147">
        <v>0</v>
      </c>
      <c r="C16" s="147">
        <v>0</v>
      </c>
      <c r="D16" s="132">
        <f xml:space="preserve"> IF(C10=0,0,C16/C10*100)</f>
        <v>0</v>
      </c>
      <c r="E16" s="147">
        <v>0</v>
      </c>
      <c r="F16" s="147">
        <v>0</v>
      </c>
      <c r="G16" s="132">
        <f xml:space="preserve"> IF(F10=0,0,F16/F10*100)</f>
        <v>0</v>
      </c>
      <c r="H16" s="147">
        <v>0</v>
      </c>
      <c r="I16" s="147">
        <v>0</v>
      </c>
      <c r="J16" s="134">
        <f xml:space="preserve"> IF(I10=0,0,I16/I10*100)</f>
        <v>0</v>
      </c>
    </row>
    <row r="17" spans="1:10" ht="16.5" x14ac:dyDescent="0.25">
      <c r="A17" s="55" t="s">
        <v>119</v>
      </c>
      <c r="B17" s="147">
        <v>0</v>
      </c>
      <c r="C17" s="147">
        <v>0</v>
      </c>
      <c r="D17" s="132">
        <f xml:space="preserve"> IF(C10=0,0,C17/C10*100)</f>
        <v>0</v>
      </c>
      <c r="E17" s="147">
        <v>0</v>
      </c>
      <c r="F17" s="147">
        <v>0</v>
      </c>
      <c r="G17" s="132">
        <f xml:space="preserve"> IF(F10=0,0,F17/F10*100)</f>
        <v>0</v>
      </c>
      <c r="H17" s="147">
        <v>0</v>
      </c>
      <c r="I17" s="147">
        <v>0</v>
      </c>
      <c r="J17" s="134">
        <f xml:space="preserve"> IF(I10=0,0,I17/I10*100)</f>
        <v>0</v>
      </c>
    </row>
    <row r="18" spans="1:10" ht="16.5" x14ac:dyDescent="0.25">
      <c r="A18" s="56" t="s">
        <v>120</v>
      </c>
      <c r="B18" s="147">
        <f>SUM(B12:B17)</f>
        <v>0</v>
      </c>
      <c r="C18" s="147">
        <f>SUM(C12:C17)</f>
        <v>0</v>
      </c>
      <c r="D18" s="132">
        <f xml:space="preserve"> IF(C10=0,0,C18/C10*100)</f>
        <v>0</v>
      </c>
      <c r="E18" s="147">
        <f>SUM(E12:E17)</f>
        <v>0</v>
      </c>
      <c r="F18" s="147">
        <f>SUM(F12:F17)</f>
        <v>0</v>
      </c>
      <c r="G18" s="132">
        <f xml:space="preserve"> IF(F10=0,0,F18/F10*100)</f>
        <v>0</v>
      </c>
      <c r="H18" s="147">
        <f>SUM(H12:H17)</f>
        <v>0</v>
      </c>
      <c r="I18" s="147">
        <f>SUM(I12:I17)</f>
        <v>0</v>
      </c>
      <c r="J18" s="134">
        <f xml:space="preserve"> IF(I10=0,0,I18/I10*100)</f>
        <v>0</v>
      </c>
    </row>
    <row r="19" spans="1:10" ht="16.5" x14ac:dyDescent="0.25">
      <c r="A19" s="56" t="s">
        <v>70</v>
      </c>
      <c r="B19" s="147">
        <f xml:space="preserve"> B10 - B18</f>
        <v>0</v>
      </c>
      <c r="C19" s="147">
        <f xml:space="preserve"> C10 - C18</f>
        <v>0</v>
      </c>
      <c r="D19" s="132">
        <f xml:space="preserve"> IF(C10=0,0,C19/C10*100)</f>
        <v>0</v>
      </c>
      <c r="E19" s="147">
        <f xml:space="preserve"> E10 - E18</f>
        <v>0</v>
      </c>
      <c r="F19" s="147">
        <f xml:space="preserve"> F10 - F18</f>
        <v>0</v>
      </c>
      <c r="G19" s="132">
        <f xml:space="preserve"> IF(F10=0,0,F19/F10*100)</f>
        <v>0</v>
      </c>
      <c r="H19" s="147">
        <f xml:space="preserve"> H10 - H18</f>
        <v>0</v>
      </c>
      <c r="I19" s="147">
        <f xml:space="preserve"> I10 - I18</f>
        <v>0</v>
      </c>
      <c r="J19" s="134">
        <f xml:space="preserve"> IF(I10=0,0,I19/I10*100)</f>
        <v>0</v>
      </c>
    </row>
    <row r="20" spans="1:10" ht="16.5" x14ac:dyDescent="0.25">
      <c r="A20" s="56" t="s">
        <v>121</v>
      </c>
      <c r="B20" s="147"/>
      <c r="C20" s="147"/>
      <c r="D20" s="132"/>
      <c r="E20" s="147"/>
      <c r="F20" s="147"/>
      <c r="G20" s="132"/>
      <c r="H20" s="147"/>
      <c r="I20" s="147"/>
      <c r="J20" s="134"/>
    </row>
    <row r="21" spans="1:10" ht="16.5" x14ac:dyDescent="0.25">
      <c r="A21" s="55" t="s">
        <v>37</v>
      </c>
      <c r="B21" s="147">
        <v>0</v>
      </c>
      <c r="C21" s="147">
        <v>0</v>
      </c>
      <c r="D21" s="132">
        <f xml:space="preserve"> IF(C10=0,0,C21/C10*100)</f>
        <v>0</v>
      </c>
      <c r="E21" s="147">
        <v>0</v>
      </c>
      <c r="F21" s="147">
        <v>0</v>
      </c>
      <c r="G21" s="132">
        <f xml:space="preserve"> IF(F10=0,0,F21/F10*100)</f>
        <v>0</v>
      </c>
      <c r="H21" s="147">
        <v>0</v>
      </c>
      <c r="I21" s="147">
        <v>0</v>
      </c>
      <c r="J21" s="134">
        <f xml:space="preserve"> IF(I10=0,0,I21/I10*100)</f>
        <v>0</v>
      </c>
    </row>
    <row r="22" spans="1:10" ht="16.5" x14ac:dyDescent="0.25">
      <c r="A22" s="55" t="s">
        <v>122</v>
      </c>
      <c r="B22" s="147">
        <v>0</v>
      </c>
      <c r="C22" s="147">
        <v>0</v>
      </c>
      <c r="D22" s="132">
        <f xml:space="preserve"> IF(C10=0,0,C22/C10*100)</f>
        <v>0</v>
      </c>
      <c r="E22" s="147">
        <v>0</v>
      </c>
      <c r="F22" s="147">
        <v>0</v>
      </c>
      <c r="G22" s="132">
        <f xml:space="preserve"> IF(F10=0,0,F22/F10*100)</f>
        <v>0</v>
      </c>
      <c r="H22" s="147">
        <v>0</v>
      </c>
      <c r="I22" s="147">
        <v>0</v>
      </c>
      <c r="J22" s="134">
        <f xml:space="preserve"> IF(I10=0,0,I22/I10*100)</f>
        <v>0</v>
      </c>
    </row>
    <row r="23" spans="1:10" ht="16.5" x14ac:dyDescent="0.25">
      <c r="A23" s="56" t="s">
        <v>123</v>
      </c>
      <c r="B23" s="147">
        <v>0</v>
      </c>
      <c r="C23" s="147">
        <v>0</v>
      </c>
      <c r="D23" s="132">
        <f xml:space="preserve"> IF(C10=0,0,C23/C10*100)</f>
        <v>0</v>
      </c>
      <c r="E23" s="147">
        <v>0</v>
      </c>
      <c r="F23" s="147">
        <v>0</v>
      </c>
      <c r="G23" s="132">
        <f xml:space="preserve"> IF(F10=0,0,F23/F10*100)</f>
        <v>0</v>
      </c>
      <c r="H23" s="147">
        <v>0</v>
      </c>
      <c r="I23" s="147">
        <v>0</v>
      </c>
      <c r="J23" s="134">
        <f xml:space="preserve"> IF(I10=0,0,I23/I10*100)</f>
        <v>0</v>
      </c>
    </row>
    <row r="24" spans="1:10" ht="17.25" thickBot="1" x14ac:dyDescent="0.3">
      <c r="A24" s="26" t="s">
        <v>124</v>
      </c>
      <c r="B24" s="148">
        <f>B19+B21+B22-B23</f>
        <v>0</v>
      </c>
      <c r="C24" s="148">
        <f>C19+C21+C22-C23</f>
        <v>0</v>
      </c>
      <c r="D24" s="149">
        <f xml:space="preserve"> IF(C10=0,0,C24/C10*100)</f>
        <v>0</v>
      </c>
      <c r="E24" s="148">
        <f>E19+E21+E22-E23</f>
        <v>0</v>
      </c>
      <c r="F24" s="148">
        <f>F19+F21+F22-F23</f>
        <v>0</v>
      </c>
      <c r="G24" s="149">
        <f xml:space="preserve"> IF(F10=0,0,F24/F10*100)</f>
        <v>0</v>
      </c>
      <c r="H24" s="148">
        <f>H19+H21+H22-H23</f>
        <v>0</v>
      </c>
      <c r="I24" s="148">
        <f>I19+I21+I22-I23</f>
        <v>0</v>
      </c>
      <c r="J24" s="150">
        <f xml:space="preserve"> IF(I10=0,0,I24/I10*100)</f>
        <v>0</v>
      </c>
    </row>
    <row r="25" spans="1:10" ht="17.25" thickTop="1" x14ac:dyDescent="0.25">
      <c r="A25" s="25" t="s">
        <v>34</v>
      </c>
      <c r="B25" s="19"/>
      <c r="C25" s="20"/>
      <c r="D25" s="20"/>
      <c r="E25" s="19"/>
      <c r="F25" s="20"/>
      <c r="G25" s="20"/>
      <c r="H25" s="19"/>
      <c r="I25" s="20"/>
      <c r="J25" s="21"/>
    </row>
    <row r="26" spans="1:10" s="146" customFormat="1" ht="16.5" x14ac:dyDescent="0.25">
      <c r="A26" s="145" t="s">
        <v>102</v>
      </c>
      <c r="B26" s="132">
        <v>0</v>
      </c>
      <c r="C26" s="129"/>
      <c r="D26" s="129"/>
      <c r="E26" s="132">
        <v>0</v>
      </c>
      <c r="F26" s="129"/>
      <c r="G26" s="129"/>
      <c r="H26" s="132">
        <v>0</v>
      </c>
      <c r="I26" s="129"/>
      <c r="J26" s="130"/>
    </row>
    <row r="27" spans="1:10" s="146" customFormat="1" ht="16.5" x14ac:dyDescent="0.25">
      <c r="A27" s="145" t="s">
        <v>32</v>
      </c>
      <c r="B27" s="132">
        <v>0</v>
      </c>
      <c r="C27" s="129"/>
      <c r="D27" s="129"/>
      <c r="E27" s="132">
        <v>0</v>
      </c>
      <c r="F27" s="129"/>
      <c r="G27" s="129"/>
      <c r="H27" s="132">
        <v>0</v>
      </c>
      <c r="I27" s="129"/>
      <c r="J27" s="130"/>
    </row>
    <row r="28" spans="1:10" s="96" customFormat="1" ht="16.5" x14ac:dyDescent="0.25">
      <c r="A28" s="141" t="s">
        <v>103</v>
      </c>
      <c r="B28" s="132">
        <v>0</v>
      </c>
      <c r="C28" s="132"/>
      <c r="D28" s="132"/>
      <c r="E28" s="132">
        <v>0</v>
      </c>
      <c r="F28" s="132"/>
      <c r="G28" s="132"/>
      <c r="H28" s="132">
        <v>0</v>
      </c>
      <c r="I28" s="132"/>
      <c r="J28" s="134"/>
    </row>
    <row r="29" spans="1:10" s="96" customFormat="1" ht="17.25" thickBot="1" x14ac:dyDescent="0.3">
      <c r="A29" s="142" t="s">
        <v>35</v>
      </c>
      <c r="B29" s="143">
        <v>0</v>
      </c>
      <c r="C29" s="143"/>
      <c r="D29" s="143"/>
      <c r="E29" s="143">
        <v>0</v>
      </c>
      <c r="F29" s="143"/>
      <c r="G29" s="143"/>
      <c r="H29" s="143">
        <v>0</v>
      </c>
      <c r="I29" s="143"/>
      <c r="J29" s="144"/>
    </row>
    <row r="31" spans="1:10" ht="16.5" x14ac:dyDescent="0.25">
      <c r="A31" s="46" t="s">
        <v>104</v>
      </c>
    </row>
    <row r="32" spans="1:10" ht="16.5" x14ac:dyDescent="0.25">
      <c r="A32" s="46" t="s">
        <v>105</v>
      </c>
    </row>
    <row r="33" spans="1:11" ht="16.5" x14ac:dyDescent="0.25">
      <c r="A33" s="45" t="s">
        <v>106</v>
      </c>
    </row>
    <row r="34" spans="1:11" ht="16.5" x14ac:dyDescent="0.25">
      <c r="A34" s="44" t="s">
        <v>107</v>
      </c>
    </row>
    <row r="35" spans="1:11" ht="16.5" x14ac:dyDescent="0.25">
      <c r="A35" s="5" t="s">
        <v>125</v>
      </c>
    </row>
    <row r="36" spans="1:11" ht="16.5" x14ac:dyDescent="0.25">
      <c r="A36" s="5" t="s">
        <v>126</v>
      </c>
      <c r="F36" s="77"/>
      <c r="J36" s="257"/>
      <c r="K36" s="314"/>
    </row>
    <row r="37" spans="1:11" s="31" customFormat="1" ht="16.5" x14ac:dyDescent="0.25">
      <c r="D37" s="76"/>
      <c r="E37" s="79"/>
      <c r="F37" s="76"/>
      <c r="G37" s="74"/>
      <c r="H37" s="312"/>
      <c r="I37" s="313"/>
      <c r="J37" s="74"/>
      <c r="K37" s="74"/>
    </row>
    <row r="38" spans="1:11" s="31" customFormat="1" ht="16.5" x14ac:dyDescent="0.25">
      <c r="D38" s="76"/>
      <c r="E38" s="79"/>
      <c r="F38" s="76"/>
      <c r="G38" s="74"/>
      <c r="H38" s="74"/>
      <c r="I38" s="78"/>
      <c r="J38" s="74"/>
      <c r="K38" s="74"/>
    </row>
    <row r="39" spans="1:11" s="31" customFormat="1" ht="16.5" x14ac:dyDescent="0.25">
      <c r="D39" s="76"/>
      <c r="E39" s="79"/>
      <c r="F39" s="76"/>
      <c r="G39" s="74"/>
      <c r="H39" s="74"/>
      <c r="I39" s="78"/>
      <c r="J39" s="74"/>
      <c r="K39" s="74"/>
    </row>
    <row r="63" spans="1:1" ht="21" x14ac:dyDescent="0.25">
      <c r="A63" s="32"/>
    </row>
  </sheetData>
  <mergeCells count="5">
    <mergeCell ref="H37:I37"/>
    <mergeCell ref="J36:K36"/>
    <mergeCell ref="B3:D3"/>
    <mergeCell ref="E3:G3"/>
    <mergeCell ref="H3:J3"/>
  </mergeCells>
  <phoneticPr fontId="2" type="noConversion"/>
  <pageMargins left="0.39370078740157483" right="0.39370078740157483" top="0.39370078740157483" bottom="0.39370078740157483" header="0.39370078740157483" footer="0.39370078740157483"/>
  <pageSetup paperSize="9" scale="8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具名範圍</vt:lpstr>
      </vt:variant>
      <vt:variant>
        <vt:i4>5</vt:i4>
      </vt:variant>
    </vt:vector>
  </HeadingPairs>
  <TitlesOfParts>
    <vt:vector size="11" baseType="lpstr">
      <vt:lpstr>60231</vt:lpstr>
      <vt:lpstr>60232</vt:lpstr>
      <vt:lpstr>60233</vt:lpstr>
      <vt:lpstr>60235</vt:lpstr>
      <vt:lpstr>60238</vt:lpstr>
      <vt:lpstr>60230</vt:lpstr>
      <vt:lpstr>'60231'!Print_Area</vt:lpstr>
      <vt:lpstr>'60232'!Print_Area</vt:lpstr>
      <vt:lpstr>'60233'!Print_Area</vt:lpstr>
      <vt:lpstr>'60235'!Print_Area</vt:lpstr>
      <vt:lpstr>'60238'!Print_Area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ascsc</dc:creator>
  <cp:lastModifiedBy>KJSOFT</cp:lastModifiedBy>
  <cp:lastPrinted>2009-02-02T00:56:50Z</cp:lastPrinted>
  <dcterms:created xsi:type="dcterms:W3CDTF">2007-08-01T03:55:15Z</dcterms:created>
  <dcterms:modified xsi:type="dcterms:W3CDTF">2019-06-11T03:16:15Z</dcterms:modified>
</cp:coreProperties>
</file>